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E:\SCM651-BusAnalytics-online-2020 October-700PM\OnlineSessions\Week6\"/>
    </mc:Choice>
  </mc:AlternateContent>
  <xr:revisionPtr revIDLastSave="0" documentId="13_ncr:1_{4883B9BF-4E03-4949-936B-46F6F5F8FA3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WarehouseLocation1" sheetId="76" r:id="rId1"/>
    <sheet name="WHLoc1Solution" sheetId="78" r:id="rId2"/>
    <sheet name="WarehouseLocation2" sheetId="77" r:id="rId3"/>
    <sheet name="WHLoc2Solution" sheetId="79" r:id="rId4"/>
    <sheet name="HospitalScheduling" sheetId="80" r:id="rId5"/>
    <sheet name="HospitalSchedulingSolution" sheetId="81" r:id="rId6"/>
  </sheets>
  <externalReferences>
    <externalReference r:id="rId7"/>
    <externalReference r:id="rId8"/>
  </externalReferences>
  <definedNames>
    <definedName name="_xlcn.WorksheetConnection_PowerViewA1D1359" hidden="1">[1]PowerView!$A$1:$D$1359</definedName>
    <definedName name="demand">[2]SensitivitySolution!$B$2</definedName>
    <definedName name="demand2">#REF!</definedName>
    <definedName name="FinalNPV">#REF!</definedName>
    <definedName name="fixed_cost">[2]SensitivitySolution!$B$4</definedName>
    <definedName name="fixed_cost2">#REF!</definedName>
    <definedName name="price">[2]SensitivitySolution!$B$1</definedName>
    <definedName name="price2">#REF!</definedName>
    <definedName name="profit">#REF!</definedName>
    <definedName name="ProfitsYear1">#REF!</definedName>
    <definedName name="ProfitsYear2">#REF!</definedName>
    <definedName name="ProfitsYear3">#REF!</definedName>
    <definedName name="ProfitsYear4">#REF!</definedName>
    <definedName name="ProfitsYear5">#REF!</definedName>
    <definedName name="revenue">[2]SensitivitySolution!$B$5</definedName>
    <definedName name="revenue2">#REF!</definedName>
    <definedName name="sales1">#REF!</definedName>
    <definedName name="SalesGrowth">#REF!</definedName>
    <definedName name="SalesMonth1">#REF!</definedName>
    <definedName name="solver_adj" localSheetId="5" hidden="1">HospitalSchedulingSolution!$B$23:$B$42</definedName>
    <definedName name="solver_adj" localSheetId="1" hidden="1">WHLoc1Solution!$B$2:$C$2</definedName>
    <definedName name="solver_adj" localSheetId="3" hidden="1">WHLoc2Solution!$B$2:$C$3</definedName>
    <definedName name="solver_cvg" localSheetId="5" hidden="1">0.0001</definedName>
    <definedName name="solver_cvg" localSheetId="0" hidden="1">0.0001</definedName>
    <definedName name="solver_cvg" localSheetId="1" hidden="1">0.0001</definedName>
    <definedName name="solver_cvg" localSheetId="3" hidden="1">0.0001</definedName>
    <definedName name="solver_drv" localSheetId="5" hidden="1">1</definedName>
    <definedName name="solver_drv" localSheetId="0" hidden="1">1</definedName>
    <definedName name="solver_drv" localSheetId="1" hidden="1">1</definedName>
    <definedName name="solver_drv" localSheetId="3" hidden="1">1</definedName>
    <definedName name="solver_eng" localSheetId="5" hidden="1">1</definedName>
    <definedName name="solver_eng" localSheetId="0" hidden="1">1</definedName>
    <definedName name="solver_eng" localSheetId="1" hidden="1">1</definedName>
    <definedName name="solver_eng" localSheetId="3" hidden="1">1</definedName>
    <definedName name="solver_est" localSheetId="5" hidden="1">1</definedName>
    <definedName name="solver_est" localSheetId="0" hidden="1">1</definedName>
    <definedName name="solver_est" localSheetId="1" hidden="1">1</definedName>
    <definedName name="solver_est" localSheetId="3" hidden="1">1</definedName>
    <definedName name="solver_itr" localSheetId="5" hidden="1">2147483647</definedName>
    <definedName name="solver_itr" localSheetId="0" hidden="1">2147483647</definedName>
    <definedName name="solver_itr" localSheetId="1" hidden="1">2147483647</definedName>
    <definedName name="solver_itr" localSheetId="3" hidden="1">2147483647</definedName>
    <definedName name="solver_lhs1" localSheetId="5" hidden="1">HospitalSchedulingSolution!$B$23:$B$42</definedName>
    <definedName name="solver_lhs1" localSheetId="3" hidden="1">WHLoc2Solution!$B$2:$B$3</definedName>
    <definedName name="solver_lhs2" localSheetId="5" hidden="1">HospitalSchedulingSolution!$D$44:$Q$44</definedName>
    <definedName name="solver_lhs2" localSheetId="3" hidden="1">WHLoc2Solution!$B$2:$B$3</definedName>
    <definedName name="solver_lhs3" localSheetId="3" hidden="1">WHLoc2Solution!$C$2:$C$3</definedName>
    <definedName name="solver_lhs4" localSheetId="3" hidden="1">WHLoc2Solution!$C$2:$C$3</definedName>
    <definedName name="solver_mip" localSheetId="5" hidden="1">2147483647</definedName>
    <definedName name="solver_mip" localSheetId="0" hidden="1">2147483647</definedName>
    <definedName name="solver_mip" localSheetId="1" hidden="1">2147483647</definedName>
    <definedName name="solver_mip" localSheetId="3" hidden="1">2147483647</definedName>
    <definedName name="solver_mni" localSheetId="5" hidden="1">30</definedName>
    <definedName name="solver_mni" localSheetId="0" hidden="1">30</definedName>
    <definedName name="solver_mni" localSheetId="1" hidden="1">30</definedName>
    <definedName name="solver_mni" localSheetId="3" hidden="1">30</definedName>
    <definedName name="solver_mrt" localSheetId="5" hidden="1">0.075</definedName>
    <definedName name="solver_mrt" localSheetId="0" hidden="1">0.075</definedName>
    <definedName name="solver_mrt" localSheetId="1" hidden="1">0.075</definedName>
    <definedName name="solver_mrt" localSheetId="3" hidden="1">0.5</definedName>
    <definedName name="solver_msl" localSheetId="5" hidden="1">2</definedName>
    <definedName name="solver_msl" localSheetId="0" hidden="1">2</definedName>
    <definedName name="solver_msl" localSheetId="1" hidden="1">2</definedName>
    <definedName name="solver_msl" localSheetId="3" hidden="1">1</definedName>
    <definedName name="solver_neg" localSheetId="5" hidden="1">1</definedName>
    <definedName name="solver_neg" localSheetId="0" hidden="1">1</definedName>
    <definedName name="solver_neg" localSheetId="1" hidden="1">1</definedName>
    <definedName name="solver_neg" localSheetId="3" hidden="1">1</definedName>
    <definedName name="solver_nod" localSheetId="5" hidden="1">2147483647</definedName>
    <definedName name="solver_nod" localSheetId="0" hidden="1">2147483647</definedName>
    <definedName name="solver_nod" localSheetId="1" hidden="1">2147483647</definedName>
    <definedName name="solver_nod" localSheetId="3" hidden="1">2147483647</definedName>
    <definedName name="solver_num" localSheetId="5" hidden="1">2</definedName>
    <definedName name="solver_num" localSheetId="0" hidden="1">0</definedName>
    <definedName name="solver_num" localSheetId="1" hidden="1">0</definedName>
    <definedName name="solver_num" localSheetId="3" hidden="1">4</definedName>
    <definedName name="solver_nwt" localSheetId="5" hidden="1">1</definedName>
    <definedName name="solver_nwt" localSheetId="0" hidden="1">1</definedName>
    <definedName name="solver_nwt" localSheetId="1" hidden="1">1</definedName>
    <definedName name="solver_nwt" localSheetId="3" hidden="1">1</definedName>
    <definedName name="solver_opt" localSheetId="5" hidden="1">HospitalSchedulingSolution!$B$44</definedName>
    <definedName name="solver_opt" localSheetId="1" hidden="1">WHLoc1Solution!$F$27</definedName>
    <definedName name="solver_opt" localSheetId="3" hidden="1">WHLoc2Solution!$H$27</definedName>
    <definedName name="solver_pre" localSheetId="5" hidden="1">0.000001</definedName>
    <definedName name="solver_pre" localSheetId="0" hidden="1">0.000001</definedName>
    <definedName name="solver_pre" localSheetId="1" hidden="1">0.000001</definedName>
    <definedName name="solver_pre" localSheetId="3" hidden="1">0.000001</definedName>
    <definedName name="solver_rbv" localSheetId="5" hidden="1">1</definedName>
    <definedName name="solver_rbv" localSheetId="0" hidden="1">1</definedName>
    <definedName name="solver_rbv" localSheetId="1" hidden="1">1</definedName>
    <definedName name="solver_rbv" localSheetId="3" hidden="1">1</definedName>
    <definedName name="solver_rel1" localSheetId="5" hidden="1">4</definedName>
    <definedName name="solver_rel1" localSheetId="3" hidden="1">1</definedName>
    <definedName name="solver_rel2" localSheetId="5" hidden="1">3</definedName>
    <definedName name="solver_rel2" localSheetId="3" hidden="1">3</definedName>
    <definedName name="solver_rel3" localSheetId="3" hidden="1">1</definedName>
    <definedName name="solver_rel4" localSheetId="3" hidden="1">3</definedName>
    <definedName name="solver_rhs1" localSheetId="5" hidden="1">integer</definedName>
    <definedName name="solver_rhs1" localSheetId="3" hidden="1">90</definedName>
    <definedName name="solver_rhs2" localSheetId="5" hidden="1">HospitalSchedulingSolution!$D$46:$Q$46</definedName>
    <definedName name="solver_rhs2" localSheetId="3" hidden="1">0</definedName>
    <definedName name="solver_rhs3" localSheetId="3" hidden="1">150</definedName>
    <definedName name="solver_rhs4" localSheetId="3" hidden="1">0</definedName>
    <definedName name="solver_rlx" localSheetId="5" hidden="1">2</definedName>
    <definedName name="solver_rlx" localSheetId="0" hidden="1">2</definedName>
    <definedName name="solver_rlx" localSheetId="1" hidden="1">2</definedName>
    <definedName name="solver_rlx" localSheetId="3" hidden="1">2</definedName>
    <definedName name="solver_rsd" localSheetId="5" hidden="1">0</definedName>
    <definedName name="solver_rsd" localSheetId="0" hidden="1">0</definedName>
    <definedName name="solver_rsd" localSheetId="1" hidden="1">0</definedName>
    <definedName name="solver_rsd" localSheetId="3" hidden="1">0</definedName>
    <definedName name="solver_scl" localSheetId="5" hidden="1">1</definedName>
    <definedName name="solver_scl" localSheetId="0" hidden="1">1</definedName>
    <definedName name="solver_scl" localSheetId="1" hidden="1">1</definedName>
    <definedName name="solver_scl" localSheetId="3" hidden="1">1</definedName>
    <definedName name="solver_sho" localSheetId="5" hidden="1">2</definedName>
    <definedName name="solver_sho" localSheetId="0" hidden="1">2</definedName>
    <definedName name="solver_sho" localSheetId="1" hidden="1">2</definedName>
    <definedName name="solver_sho" localSheetId="3" hidden="1">2</definedName>
    <definedName name="solver_ssz" localSheetId="5" hidden="1">100</definedName>
    <definedName name="solver_ssz" localSheetId="0" hidden="1">100</definedName>
    <definedName name="solver_ssz" localSheetId="1" hidden="1">100</definedName>
    <definedName name="solver_ssz" localSheetId="3" hidden="1">100</definedName>
    <definedName name="solver_tim" localSheetId="5" hidden="1">2147483647</definedName>
    <definedName name="solver_tim" localSheetId="0" hidden="1">2147483647</definedName>
    <definedName name="solver_tim" localSheetId="1" hidden="1">2147483647</definedName>
    <definedName name="solver_tim" localSheetId="3" hidden="1">2147483647</definedName>
    <definedName name="solver_tol" localSheetId="5" hidden="1">0.01</definedName>
    <definedName name="solver_tol" localSheetId="0" hidden="1">0.01</definedName>
    <definedName name="solver_tol" localSheetId="1" hidden="1">0.01</definedName>
    <definedName name="solver_tol" localSheetId="3" hidden="1">0.01</definedName>
    <definedName name="solver_typ" localSheetId="5" hidden="1">2</definedName>
    <definedName name="solver_typ" localSheetId="0" hidden="1">2</definedName>
    <definedName name="solver_typ" localSheetId="1" hidden="1">2</definedName>
    <definedName name="solver_typ" localSheetId="3" hidden="1">2</definedName>
    <definedName name="solver_val" localSheetId="5" hidden="1">0</definedName>
    <definedName name="solver_val" localSheetId="0" hidden="1">0</definedName>
    <definedName name="solver_val" localSheetId="1" hidden="1">0</definedName>
    <definedName name="solver_val" localSheetId="3" hidden="1">0</definedName>
    <definedName name="solver_ver" localSheetId="5" hidden="1">3</definedName>
    <definedName name="solver_ver" localSheetId="0" hidden="1">3</definedName>
    <definedName name="solver_ver" localSheetId="1" hidden="1">3</definedName>
    <definedName name="solver_ver" localSheetId="3" hidden="1">3</definedName>
    <definedName name="SportsStar1">#REF!</definedName>
    <definedName name="unit_cost">[2]SensitivitySolution!$B$3</definedName>
    <definedName name="unit_cost2">#REF!</definedName>
    <definedName name="variable_cost">[2]SensitivitySolution!$B$6</definedName>
    <definedName name="variable_cost2">#REF!</definedName>
    <definedName name="Year1Price">#REF!</definedName>
    <definedName name="Year1Sales">#REF!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Range-4d04a670-a990-49dc-8bba-bfa53c2f81c2" name="Range" connection="WorksheetConnection_PowerView!$A$1:$D$135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4" i="81" l="1"/>
  <c r="P44" i="81"/>
  <c r="O44" i="81"/>
  <c r="N44" i="81"/>
  <c r="M44" i="81"/>
  <c r="L44" i="81"/>
  <c r="K44" i="81"/>
  <c r="J44" i="81"/>
  <c r="I44" i="81"/>
  <c r="H44" i="81"/>
  <c r="G44" i="81"/>
  <c r="F44" i="81"/>
  <c r="E44" i="81"/>
  <c r="D44" i="81"/>
  <c r="B44" i="81"/>
  <c r="Q25" i="80"/>
  <c r="P25" i="80"/>
  <c r="O25" i="80"/>
  <c r="N25" i="80"/>
  <c r="M25" i="80"/>
  <c r="L25" i="80"/>
  <c r="K25" i="80"/>
  <c r="J25" i="80"/>
  <c r="I25" i="80"/>
  <c r="H25" i="80"/>
  <c r="G25" i="80"/>
  <c r="F25" i="80"/>
  <c r="E25" i="80"/>
  <c r="D25" i="80"/>
  <c r="B25" i="80"/>
  <c r="F15" i="79" l="1"/>
  <c r="E11" i="79"/>
  <c r="E5" i="79"/>
  <c r="F25" i="79"/>
  <c r="E25" i="79"/>
  <c r="F24" i="79"/>
  <c r="E24" i="79"/>
  <c r="F23" i="79"/>
  <c r="E23" i="79"/>
  <c r="F22" i="79"/>
  <c r="E22" i="79"/>
  <c r="F21" i="79"/>
  <c r="E21" i="79"/>
  <c r="F20" i="79"/>
  <c r="E20" i="79"/>
  <c r="F19" i="79"/>
  <c r="E19" i="79"/>
  <c r="F18" i="79"/>
  <c r="E18" i="79"/>
  <c r="F17" i="79"/>
  <c r="E17" i="79"/>
  <c r="F16" i="79"/>
  <c r="E16" i="79"/>
  <c r="E15" i="79"/>
  <c r="F14" i="79"/>
  <c r="E14" i="79"/>
  <c r="F13" i="79"/>
  <c r="E13" i="79"/>
  <c r="F12" i="79"/>
  <c r="E12" i="79"/>
  <c r="F11" i="79"/>
  <c r="F10" i="79"/>
  <c r="E10" i="79"/>
  <c r="F9" i="79"/>
  <c r="E9" i="79"/>
  <c r="F8" i="79"/>
  <c r="E8" i="79"/>
  <c r="F7" i="79"/>
  <c r="E7" i="79"/>
  <c r="F6" i="79"/>
  <c r="E6" i="79"/>
  <c r="F5" i="79"/>
  <c r="F5" i="77"/>
  <c r="E5" i="77"/>
  <c r="E25" i="78"/>
  <c r="F25" i="78" s="1"/>
  <c r="E24" i="78"/>
  <c r="F24" i="78" s="1"/>
  <c r="E23" i="78"/>
  <c r="F23" i="78" s="1"/>
  <c r="E22" i="78"/>
  <c r="F22" i="78" s="1"/>
  <c r="E21" i="78"/>
  <c r="F21" i="78" s="1"/>
  <c r="E20" i="78"/>
  <c r="F20" i="78" s="1"/>
  <c r="E19" i="78"/>
  <c r="F19" i="78" s="1"/>
  <c r="E18" i="78"/>
  <c r="F18" i="78" s="1"/>
  <c r="E17" i="78"/>
  <c r="F17" i="78" s="1"/>
  <c r="E16" i="78"/>
  <c r="F16" i="78" s="1"/>
  <c r="E15" i="78"/>
  <c r="F15" i="78" s="1"/>
  <c r="E14" i="78"/>
  <c r="F14" i="78" s="1"/>
  <c r="E13" i="78"/>
  <c r="F13" i="78" s="1"/>
  <c r="E12" i="78"/>
  <c r="F12" i="78" s="1"/>
  <c r="E11" i="78"/>
  <c r="F11" i="78" s="1"/>
  <c r="E10" i="78"/>
  <c r="F10" i="78" s="1"/>
  <c r="E9" i="78"/>
  <c r="F9" i="78" s="1"/>
  <c r="E8" i="78"/>
  <c r="F8" i="78" s="1"/>
  <c r="E7" i="78"/>
  <c r="F7" i="78" s="1"/>
  <c r="E6" i="78"/>
  <c r="F6" i="78" s="1"/>
  <c r="E5" i="78"/>
  <c r="F5" i="78" s="1"/>
  <c r="E25" i="76"/>
  <c r="F25" i="76" s="1"/>
  <c r="E24" i="76"/>
  <c r="F24" i="76" s="1"/>
  <c r="E23" i="76"/>
  <c r="F23" i="76" s="1"/>
  <c r="E22" i="76"/>
  <c r="F22" i="76" s="1"/>
  <c r="E21" i="76"/>
  <c r="F21" i="76" s="1"/>
  <c r="E20" i="76"/>
  <c r="F20" i="76" s="1"/>
  <c r="E19" i="76"/>
  <c r="F19" i="76" s="1"/>
  <c r="E18" i="76"/>
  <c r="F18" i="76" s="1"/>
  <c r="E17" i="76"/>
  <c r="F17" i="76" s="1"/>
  <c r="E16" i="76"/>
  <c r="F16" i="76" s="1"/>
  <c r="E15" i="76"/>
  <c r="F15" i="76" s="1"/>
  <c r="E14" i="76"/>
  <c r="F14" i="76" s="1"/>
  <c r="E13" i="76"/>
  <c r="F13" i="76" s="1"/>
  <c r="E12" i="76"/>
  <c r="F12" i="76" s="1"/>
  <c r="E11" i="76"/>
  <c r="F11" i="76" s="1"/>
  <c r="E10" i="76"/>
  <c r="F10" i="76" s="1"/>
  <c r="E9" i="76"/>
  <c r="F9" i="76" s="1"/>
  <c r="E8" i="76"/>
  <c r="F8" i="76" s="1"/>
  <c r="E7" i="76"/>
  <c r="F7" i="76" s="1"/>
  <c r="E6" i="76"/>
  <c r="F6" i="76" s="1"/>
  <c r="E5" i="76"/>
  <c r="F5" i="76" s="1"/>
  <c r="G5" i="79" l="1"/>
  <c r="H5" i="79" s="1"/>
  <c r="G6" i="79"/>
  <c r="H6" i="79" s="1"/>
  <c r="G8" i="79"/>
  <c r="H8" i="79" s="1"/>
  <c r="G10" i="79"/>
  <c r="H10" i="79" s="1"/>
  <c r="G12" i="79"/>
  <c r="H12" i="79" s="1"/>
  <c r="G16" i="79"/>
  <c r="H16" i="79" s="1"/>
  <c r="G14" i="79"/>
  <c r="H14" i="79" s="1"/>
  <c r="G18" i="79"/>
  <c r="H18" i="79" s="1"/>
  <c r="G20" i="79"/>
  <c r="H20" i="79" s="1"/>
  <c r="G22" i="79"/>
  <c r="H22" i="79" s="1"/>
  <c r="G24" i="79"/>
  <c r="H24" i="79" s="1"/>
  <c r="G17" i="79"/>
  <c r="H17" i="79" s="1"/>
  <c r="G19" i="79"/>
  <c r="H19" i="79" s="1"/>
  <c r="G21" i="79"/>
  <c r="H21" i="79" s="1"/>
  <c r="G25" i="79"/>
  <c r="H25" i="79" s="1"/>
  <c r="G13" i="79"/>
  <c r="H13" i="79" s="1"/>
  <c r="G15" i="79"/>
  <c r="H15" i="79" s="1"/>
  <c r="G11" i="79"/>
  <c r="H11" i="79" s="1"/>
  <c r="G7" i="79"/>
  <c r="H7" i="79" s="1"/>
  <c r="G9" i="79"/>
  <c r="H9" i="79" s="1"/>
  <c r="G23" i="79"/>
  <c r="H23" i="79" s="1"/>
  <c r="F27" i="78"/>
  <c r="F28" i="78" s="1"/>
  <c r="F27" i="76"/>
  <c r="F28" i="76" s="1"/>
  <c r="F25" i="77"/>
  <c r="E25" i="77"/>
  <c r="F24" i="77"/>
  <c r="E24" i="77"/>
  <c r="F23" i="77"/>
  <c r="E23" i="77"/>
  <c r="F22" i="77"/>
  <c r="E22" i="77"/>
  <c r="G22" i="77" s="1"/>
  <c r="H22" i="77" s="1"/>
  <c r="F21" i="77"/>
  <c r="E21" i="77"/>
  <c r="F20" i="77"/>
  <c r="E20" i="77"/>
  <c r="G20" i="77" s="1"/>
  <c r="H20" i="77" s="1"/>
  <c r="F19" i="77"/>
  <c r="E19" i="77"/>
  <c r="F18" i="77"/>
  <c r="E18" i="77"/>
  <c r="F17" i="77"/>
  <c r="E17" i="77"/>
  <c r="F16" i="77"/>
  <c r="E16" i="77"/>
  <c r="G16" i="77" s="1"/>
  <c r="H16" i="77" s="1"/>
  <c r="F15" i="77"/>
  <c r="E15" i="77"/>
  <c r="F14" i="77"/>
  <c r="E14" i="77"/>
  <c r="G14" i="77" s="1"/>
  <c r="H14" i="77" s="1"/>
  <c r="F13" i="77"/>
  <c r="E13" i="77"/>
  <c r="F12" i="77"/>
  <c r="E12" i="77"/>
  <c r="F11" i="77"/>
  <c r="E11" i="77"/>
  <c r="F10" i="77"/>
  <c r="E10" i="77"/>
  <c r="G10" i="77" s="1"/>
  <c r="H10" i="77" s="1"/>
  <c r="F9" i="77"/>
  <c r="E9" i="77"/>
  <c r="F8" i="77"/>
  <c r="E8" i="77"/>
  <c r="G8" i="77" s="1"/>
  <c r="H8" i="77" s="1"/>
  <c r="F7" i="77"/>
  <c r="E7" i="77"/>
  <c r="F6" i="77"/>
  <c r="E6" i="77"/>
  <c r="G5" i="77"/>
  <c r="H5" i="77" s="1"/>
  <c r="G6" i="77" l="1"/>
  <c r="H6" i="77" s="1"/>
  <c r="G12" i="77"/>
  <c r="H12" i="77" s="1"/>
  <c r="G18" i="77"/>
  <c r="H18" i="77" s="1"/>
  <c r="G24" i="77"/>
  <c r="H24" i="77" s="1"/>
  <c r="G7" i="77"/>
  <c r="H7" i="77" s="1"/>
  <c r="G9" i="77"/>
  <c r="H9" i="77" s="1"/>
  <c r="G11" i="77"/>
  <c r="H11" i="77" s="1"/>
  <c r="G13" i="77"/>
  <c r="H13" i="77" s="1"/>
  <c r="G15" i="77"/>
  <c r="H15" i="77" s="1"/>
  <c r="G17" i="77"/>
  <c r="H17" i="77" s="1"/>
  <c r="G19" i="77"/>
  <c r="H19" i="77" s="1"/>
  <c r="G21" i="77"/>
  <c r="H21" i="77" s="1"/>
  <c r="G23" i="77"/>
  <c r="H23" i="77" s="1"/>
  <c r="G25" i="77"/>
  <c r="H25" i="77" s="1"/>
  <c r="H28" i="79"/>
  <c r="H27" i="79"/>
  <c r="H28" i="77" l="1"/>
  <c r="H27" i="7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owerView!$A$1:$D$1359" type="102" refreshedVersion="5" minRefreshableVersion="5">
    <extLst>
      <ext xmlns:x15="http://schemas.microsoft.com/office/spreadsheetml/2010/11/main" uri="{DE250136-89BD-433C-8126-D09CA5730AF9}">
        <x15:connection id="Range-4d04a670-a990-49dc-8bba-bfa53c2f81c2" autoDelete="1" usedByAddin="1">
          <x15:rangePr sourceName="_xlcn.WorksheetConnection_PowerViewA1D1359"/>
        </x15:connection>
      </ext>
    </extLst>
  </connection>
</connections>
</file>

<file path=xl/sharedStrings.xml><?xml version="1.0" encoding="utf-8"?>
<sst xmlns="http://schemas.openxmlformats.org/spreadsheetml/2006/main" count="258" uniqueCount="82">
  <si>
    <t>Total</t>
  </si>
  <si>
    <t>LA</t>
  </si>
  <si>
    <t xml:space="preserve">Lat </t>
  </si>
  <si>
    <t>Long</t>
  </si>
  <si>
    <t>City</t>
  </si>
  <si>
    <t>Lat</t>
  </si>
  <si>
    <t>Shipments</t>
  </si>
  <si>
    <t xml:space="preserve">Distance  </t>
  </si>
  <si>
    <t>Shipped*Dist</t>
  </si>
  <si>
    <t>New York</t>
  </si>
  <si>
    <t>Boston</t>
  </si>
  <si>
    <t>Philadelphia</t>
  </si>
  <si>
    <t>Charlotte</t>
  </si>
  <si>
    <t>Atlanta</t>
  </si>
  <si>
    <t>New Orleans</t>
  </si>
  <si>
    <t>Miami</t>
  </si>
  <si>
    <t>Dallas</t>
  </si>
  <si>
    <t>Houston</t>
  </si>
  <si>
    <t>Chicago</t>
  </si>
  <si>
    <t>Detroit</t>
  </si>
  <si>
    <t>Cleveland</t>
  </si>
  <si>
    <t>Indy</t>
  </si>
  <si>
    <t>Denver</t>
  </si>
  <si>
    <t>Minneapolis</t>
  </si>
  <si>
    <t>Phoenix</t>
  </si>
  <si>
    <t>Salt Lake City</t>
  </si>
  <si>
    <t>SF</t>
  </si>
  <si>
    <t>SD</t>
  </si>
  <si>
    <t>Seattle</t>
  </si>
  <si>
    <t>Distance to 1</t>
  </si>
  <si>
    <t>Distance to 2</t>
  </si>
  <si>
    <t>Min Distance</t>
  </si>
  <si>
    <t>Dist*Shipped</t>
  </si>
  <si>
    <t>Warehouse #1</t>
  </si>
  <si>
    <t>Warehouse #2</t>
  </si>
  <si>
    <t>Mean Dist</t>
  </si>
  <si>
    <t>Total Dist</t>
  </si>
  <si>
    <t>Warehouse 1</t>
  </si>
  <si>
    <t>Crouse Hospital Scheduling</t>
  </si>
  <si>
    <t># PA</t>
  </si>
  <si>
    <t>Schedule</t>
  </si>
  <si>
    <t>Mon 7AM-3PM</t>
  </si>
  <si>
    <t>MoTu 3PM-7AM</t>
  </si>
  <si>
    <t>Tues 7AM-3PM</t>
  </si>
  <si>
    <t>TuWe 3PM-7AM</t>
  </si>
  <si>
    <t>Wed 7AM-3PM</t>
  </si>
  <si>
    <t>WeTh 3PM-7AM</t>
  </si>
  <si>
    <t>Thur 7AM-3PM</t>
  </si>
  <si>
    <t>ThFr 3PM-7AM</t>
  </si>
  <si>
    <t>Fri 7AM-3PM</t>
  </si>
  <si>
    <t>FrSa 3PM-7AM</t>
  </si>
  <si>
    <t>Sat 7AM-7PM</t>
  </si>
  <si>
    <t>SaSu 7PM-7AM</t>
  </si>
  <si>
    <t>Sun 7AM-7PM</t>
  </si>
  <si>
    <t>SuMo 7PM-7AM</t>
  </si>
  <si>
    <t>Weekend</t>
  </si>
  <si>
    <t>Weekend Day &amp; TueWed</t>
  </si>
  <si>
    <t>Weekend Night &amp; TueWed</t>
  </si>
  <si>
    <t>Weekend Day &amp; WedThu</t>
  </si>
  <si>
    <t>Weekend Night &amp; WedThu</t>
  </si>
  <si>
    <t>Weekend Day &amp; Tue Night</t>
  </si>
  <si>
    <t>Weekend Night &amp; Tue Night</t>
  </si>
  <si>
    <t>Weekend Day &amp; Wed Night</t>
  </si>
  <si>
    <t>Weekend Night &amp; Wed Night</t>
  </si>
  <si>
    <t>Weekend Day &amp; Thu Night</t>
  </si>
  <si>
    <t>Weekend Night &amp; Thu Night</t>
  </si>
  <si>
    <t>Day</t>
  </si>
  <si>
    <t>Weekday Day Shift</t>
  </si>
  <si>
    <t>Evening</t>
  </si>
  <si>
    <t>MonWed Night, Fri Day</t>
  </si>
  <si>
    <t>TueThu Night, Mon Day</t>
  </si>
  <si>
    <t>WedFri Night, Mon Day</t>
  </si>
  <si>
    <t>Mon Night, WThF Day</t>
  </si>
  <si>
    <t>Tue Night, MThF Day</t>
  </si>
  <si>
    <t>Wed Night, MTuF Day</t>
  </si>
  <si>
    <t>Thu Night, MTuW Day</t>
  </si>
  <si>
    <t>Fri Night, MTuW Day</t>
  </si>
  <si>
    <t>Fri Night, TuWTh Day</t>
  </si>
  <si>
    <t>PA Working</t>
  </si>
  <si>
    <t>=&gt;</t>
  </si>
  <si>
    <t>PA Needed</t>
  </si>
  <si>
    <t>Hours per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</si>
</sst>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/>
    <xf numFmtId="0" fontId="2" fillId="0" borderId="0" xfId="0" applyFont="1" applyFill="1"/>
    <xf numFmtId="2" fontId="2" fillId="0" borderId="0" xfId="0" applyNumberFormat="1" applyFont="1"/>
    <xf numFmtId="2" fontId="0" fillId="0" borderId="0" xfId="0" applyNumberFormat="1"/>
    <xf numFmtId="0" fontId="3" fillId="0" borderId="0" xfId="0" applyFont="1"/>
    <xf numFmtId="2" fontId="1" fillId="0" borderId="0" xfId="0" applyNumberFormat="1" applyFont="1"/>
    <xf numFmtId="0" fontId="0" fillId="0" borderId="0" xfId="0" applyFill="1"/>
    <xf numFmtId="0" fontId="2" fillId="0" borderId="0" xfId="0" applyFont="1" applyFill="1" applyAlignment="1">
      <alignment wrapText="1"/>
    </xf>
    <xf numFmtId="0" fontId="4" fillId="0" borderId="0" xfId="0" applyFont="1"/>
    <xf numFmtId="1" fontId="4" fillId="0" borderId="0" xfId="0" applyNumberFormat="1" applyFont="1"/>
    <xf numFmtId="0" fontId="4" fillId="0" borderId="0" xfId="0" quotePrefix="1" applyFont="1"/>
  </cellXfs>
  <cellStyles count="7">
    <cellStyle name="Currency 3" xfId="2" xr:uid="{00000000-0005-0000-0000-000002000000}"/>
    <cellStyle name="Currency 4" xfId="6" xr:uid="{00000000-0005-0000-0000-000003000000}"/>
    <cellStyle name="Normal" xfId="0" builtinId="0"/>
    <cellStyle name="Normal 2" xfId="1" xr:uid="{00000000-0005-0000-0000-000005000000}"/>
    <cellStyle name="Normal 3" xfId="3" xr:uid="{00000000-0005-0000-0000-000006000000}"/>
    <cellStyle name="Normal 4" xfId="5" xr:uid="{00000000-0005-0000-0000-000007000000}"/>
    <cellStyle name="Normal 7" xfId="4" xr:uid="{00000000-0005-0000-0000-000008000000}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View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eaching\MBC606\MBC606_Summer2009\Labs\Session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View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sitivity"/>
      <sheetName val="SensitivitySolution"/>
      <sheetName val="GoalSeek"/>
      <sheetName val="ScenarioMgr"/>
      <sheetName val="Scenario Summary Ex"/>
      <sheetName val="Count"/>
      <sheetName val="CountSolution"/>
      <sheetName val="SumAvg"/>
      <sheetName val="SumAvgSol"/>
      <sheetName val="GlobalWarming"/>
      <sheetName val="Highlight"/>
      <sheetName val="Experience"/>
      <sheetName val="Sort"/>
    </sheetNames>
    <sheetDataSet>
      <sheetData sheetId="0" refreshError="1"/>
      <sheetData sheetId="1">
        <row r="1">
          <cell r="B1">
            <v>4</v>
          </cell>
        </row>
        <row r="2">
          <cell r="B2">
            <v>29000</v>
          </cell>
        </row>
        <row r="3">
          <cell r="B3">
            <v>0.45</v>
          </cell>
        </row>
        <row r="4">
          <cell r="B4">
            <v>45000</v>
          </cell>
        </row>
        <row r="5">
          <cell r="B5">
            <v>116000</v>
          </cell>
        </row>
        <row r="6">
          <cell r="B6">
            <v>13050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8"/>
  <sheetViews>
    <sheetView tabSelected="1" workbookViewId="0"/>
  </sheetViews>
  <sheetFormatPr defaultRowHeight="15" x14ac:dyDescent="0.25"/>
  <cols>
    <col min="1" max="1" width="13.7109375" bestFit="1" customWidth="1"/>
    <col min="4" max="4" width="10.5703125" bestFit="1" customWidth="1"/>
    <col min="5" max="5" width="13.5703125" customWidth="1"/>
    <col min="6" max="6" width="14.7109375" customWidth="1"/>
  </cols>
  <sheetData>
    <row r="1" spans="1:8" x14ac:dyDescent="0.25">
      <c r="A1" s="4"/>
      <c r="B1" s="4" t="s">
        <v>2</v>
      </c>
      <c r="C1" s="4" t="s">
        <v>3</v>
      </c>
      <c r="D1" s="9"/>
      <c r="G1" s="1"/>
    </row>
    <row r="2" spans="1:8" x14ac:dyDescent="0.25">
      <c r="A2" s="4" t="s">
        <v>37</v>
      </c>
      <c r="B2" s="4">
        <v>0</v>
      </c>
      <c r="C2" s="4">
        <v>0</v>
      </c>
      <c r="D2" s="9"/>
      <c r="G2" s="1"/>
    </row>
    <row r="3" spans="1:8" x14ac:dyDescent="0.25">
      <c r="A3" s="4"/>
      <c r="B3" s="4"/>
      <c r="C3" s="4"/>
      <c r="D3" s="4"/>
      <c r="E3" s="1"/>
      <c r="H3" s="1"/>
    </row>
    <row r="4" spans="1:8" x14ac:dyDescent="0.25">
      <c r="A4" s="1" t="s">
        <v>4</v>
      </c>
      <c r="B4" s="1" t="s">
        <v>5</v>
      </c>
      <c r="C4" s="1" t="s">
        <v>3</v>
      </c>
      <c r="D4" s="1" t="s">
        <v>6</v>
      </c>
      <c r="E4" s="2" t="s">
        <v>7</v>
      </c>
      <c r="F4" s="2" t="s">
        <v>8</v>
      </c>
      <c r="G4" s="2"/>
      <c r="H4" s="2"/>
    </row>
    <row r="5" spans="1:8" x14ac:dyDescent="0.25">
      <c r="A5" s="3" t="s">
        <v>9</v>
      </c>
      <c r="B5" s="3">
        <v>40.700000000000003</v>
      </c>
      <c r="C5" s="3">
        <v>73.900000000000006</v>
      </c>
      <c r="D5" s="3">
        <v>15</v>
      </c>
      <c r="E5" s="3">
        <f>69*SQRT((B5-$B$2)^2+(C5-$C$2)^2)</f>
        <v>5821.2859146411975</v>
      </c>
      <c r="F5" s="3">
        <f>D5*E5</f>
        <v>87319.288719617965</v>
      </c>
      <c r="G5" s="1"/>
      <c r="H5" s="1"/>
    </row>
    <row r="6" spans="1:8" x14ac:dyDescent="0.25">
      <c r="A6" s="3" t="s">
        <v>10</v>
      </c>
      <c r="B6" s="3">
        <v>42.3</v>
      </c>
      <c r="C6" s="3">
        <v>71</v>
      </c>
      <c r="D6" s="3">
        <v>8</v>
      </c>
      <c r="E6" s="3">
        <f t="shared" ref="E6:E25" si="0">69*SQRT((B6-$B$2)^2+(C6-$C$2)^2)</f>
        <v>5702.5442295522789</v>
      </c>
      <c r="F6" s="3">
        <f t="shared" ref="F6:F25" si="1">D6*E6</f>
        <v>45620.353836418231</v>
      </c>
      <c r="G6" s="1"/>
      <c r="H6" s="1"/>
    </row>
    <row r="7" spans="1:8" x14ac:dyDescent="0.25">
      <c r="A7" s="3" t="s">
        <v>11</v>
      </c>
      <c r="B7" s="3">
        <v>40</v>
      </c>
      <c r="C7" s="3">
        <v>75.099999999999994</v>
      </c>
      <c r="D7" s="3">
        <v>10</v>
      </c>
      <c r="E7" s="3">
        <f t="shared" si="0"/>
        <v>5871.0891332017773</v>
      </c>
      <c r="F7" s="3">
        <f t="shared" si="1"/>
        <v>58710.891332017774</v>
      </c>
      <c r="G7" s="1"/>
      <c r="H7" s="1"/>
    </row>
    <row r="8" spans="1:8" x14ac:dyDescent="0.25">
      <c r="A8" s="3" t="s">
        <v>12</v>
      </c>
      <c r="B8" s="3">
        <v>35.200000000000003</v>
      </c>
      <c r="C8" s="3">
        <v>80.8</v>
      </c>
      <c r="D8" s="3">
        <v>6</v>
      </c>
      <c r="E8" s="3">
        <f t="shared" si="0"/>
        <v>6081.2765501989788</v>
      </c>
      <c r="F8" s="3">
        <f t="shared" si="1"/>
        <v>36487.659301193875</v>
      </c>
      <c r="G8" s="1"/>
      <c r="H8" s="1"/>
    </row>
    <row r="9" spans="1:8" x14ac:dyDescent="0.25">
      <c r="A9" s="3" t="s">
        <v>13</v>
      </c>
      <c r="B9" s="3">
        <v>33.799999999999997</v>
      </c>
      <c r="C9" s="3">
        <v>84.4</v>
      </c>
      <c r="D9" s="3">
        <v>11</v>
      </c>
      <c r="E9" s="3">
        <f t="shared" si="0"/>
        <v>6273.2347158383927</v>
      </c>
      <c r="F9" s="3">
        <f t="shared" si="1"/>
        <v>69005.58187422232</v>
      </c>
      <c r="G9" s="1"/>
      <c r="H9" s="1"/>
    </row>
    <row r="10" spans="1:8" x14ac:dyDescent="0.25">
      <c r="A10" s="3" t="s">
        <v>14</v>
      </c>
      <c r="B10" s="3">
        <v>30</v>
      </c>
      <c r="C10" s="3">
        <v>89.9</v>
      </c>
      <c r="D10" s="3">
        <v>8</v>
      </c>
      <c r="E10" s="3">
        <f t="shared" si="0"/>
        <v>6539.369205817944</v>
      </c>
      <c r="F10" s="3">
        <f t="shared" si="1"/>
        <v>52314.953646543552</v>
      </c>
      <c r="G10" s="1"/>
      <c r="H10" s="1"/>
    </row>
    <row r="11" spans="1:8" x14ac:dyDescent="0.25">
      <c r="A11" s="3" t="s">
        <v>15</v>
      </c>
      <c r="B11" s="3">
        <v>25.8</v>
      </c>
      <c r="C11" s="3">
        <v>80.2</v>
      </c>
      <c r="D11" s="3">
        <v>13</v>
      </c>
      <c r="E11" s="3">
        <f t="shared" si="0"/>
        <v>5813.093365842321</v>
      </c>
      <c r="F11" s="3">
        <f t="shared" si="1"/>
        <v>75570.213755950172</v>
      </c>
      <c r="G11" s="1"/>
      <c r="H11" s="1"/>
    </row>
    <row r="12" spans="1:8" x14ac:dyDescent="0.25">
      <c r="A12" s="3" t="s">
        <v>16</v>
      </c>
      <c r="B12" s="3">
        <v>32.799999999999997</v>
      </c>
      <c r="C12" s="3">
        <v>96.8</v>
      </c>
      <c r="D12" s="3">
        <v>10</v>
      </c>
      <c r="E12" s="3">
        <f t="shared" si="0"/>
        <v>7052.2185785751144</v>
      </c>
      <c r="F12" s="3">
        <f t="shared" si="1"/>
        <v>70522.18578575115</v>
      </c>
      <c r="G12" s="1"/>
      <c r="H12" s="1"/>
    </row>
    <row r="13" spans="1:8" x14ac:dyDescent="0.25">
      <c r="A13" s="3" t="s">
        <v>17</v>
      </c>
      <c r="B13" s="3">
        <v>29.8</v>
      </c>
      <c r="C13" s="3">
        <v>95.4</v>
      </c>
      <c r="D13" s="3">
        <v>12</v>
      </c>
      <c r="E13" s="3">
        <f t="shared" si="0"/>
        <v>6896.2729934363824</v>
      </c>
      <c r="F13" s="3">
        <f t="shared" si="1"/>
        <v>82755.275921236593</v>
      </c>
      <c r="G13" s="1"/>
      <c r="H13" s="1"/>
    </row>
    <row r="14" spans="1:8" x14ac:dyDescent="0.25">
      <c r="A14" s="3" t="s">
        <v>18</v>
      </c>
      <c r="B14" s="3">
        <v>41.8</v>
      </c>
      <c r="C14" s="3">
        <v>87.7</v>
      </c>
      <c r="D14" s="3">
        <v>14</v>
      </c>
      <c r="E14" s="3">
        <f t="shared" si="0"/>
        <v>6703.4947102239139</v>
      </c>
      <c r="F14" s="3">
        <f t="shared" si="1"/>
        <v>93848.925943134789</v>
      </c>
      <c r="G14" s="1"/>
      <c r="H14" s="1"/>
    </row>
    <row r="15" spans="1:8" x14ac:dyDescent="0.25">
      <c r="A15" s="3" t="s">
        <v>19</v>
      </c>
      <c r="B15" s="3">
        <v>42.4</v>
      </c>
      <c r="C15" s="3">
        <v>83.1</v>
      </c>
      <c r="D15" s="3">
        <v>11</v>
      </c>
      <c r="E15" s="3">
        <f t="shared" si="0"/>
        <v>6437.1379175841803</v>
      </c>
      <c r="F15" s="3">
        <f t="shared" si="1"/>
        <v>70808.51709342598</v>
      </c>
      <c r="G15" s="1"/>
      <c r="H15" s="1"/>
    </row>
    <row r="16" spans="1:8" x14ac:dyDescent="0.25">
      <c r="A16" s="3" t="s">
        <v>20</v>
      </c>
      <c r="B16" s="3">
        <v>41.5</v>
      </c>
      <c r="C16" s="3">
        <v>81.7</v>
      </c>
      <c r="D16" s="3">
        <v>8</v>
      </c>
      <c r="E16" s="3">
        <f t="shared" si="0"/>
        <v>6322.877789424685</v>
      </c>
      <c r="F16" s="3">
        <f t="shared" si="1"/>
        <v>50583.02231539748</v>
      </c>
      <c r="G16" s="1"/>
      <c r="H16" s="1"/>
    </row>
    <row r="17" spans="1:8" x14ac:dyDescent="0.25">
      <c r="A17" s="3" t="s">
        <v>21</v>
      </c>
      <c r="B17" s="3">
        <v>39.799999999999997</v>
      </c>
      <c r="C17" s="3">
        <v>86.1</v>
      </c>
      <c r="D17" s="3">
        <v>7</v>
      </c>
      <c r="E17" s="3">
        <f t="shared" si="0"/>
        <v>6544.9146098325828</v>
      </c>
      <c r="F17" s="3">
        <f t="shared" si="1"/>
        <v>45814.402268828082</v>
      </c>
      <c r="G17" s="1"/>
      <c r="H17" s="1"/>
    </row>
    <row r="18" spans="1:8" x14ac:dyDescent="0.25">
      <c r="A18" s="3" t="s">
        <v>22</v>
      </c>
      <c r="B18" s="3">
        <v>39.799999999999997</v>
      </c>
      <c r="C18" s="3">
        <v>104.9</v>
      </c>
      <c r="D18" s="3">
        <v>8</v>
      </c>
      <c r="E18" s="3">
        <f t="shared" si="0"/>
        <v>7741.5570817504158</v>
      </c>
      <c r="F18" s="3">
        <f t="shared" si="1"/>
        <v>61932.456654003327</v>
      </c>
      <c r="G18" s="1"/>
      <c r="H18" s="1"/>
    </row>
    <row r="19" spans="1:8" x14ac:dyDescent="0.25">
      <c r="A19" s="3" t="s">
        <v>23</v>
      </c>
      <c r="B19" s="3">
        <v>45</v>
      </c>
      <c r="C19" s="3">
        <v>93.3</v>
      </c>
      <c r="D19" s="3">
        <v>9</v>
      </c>
      <c r="E19" s="3">
        <f t="shared" si="0"/>
        <v>7147.3775813230968</v>
      </c>
      <c r="F19" s="3">
        <f t="shared" si="1"/>
        <v>64326.398231907871</v>
      </c>
      <c r="G19" s="1"/>
      <c r="H19" s="1"/>
    </row>
    <row r="20" spans="1:8" x14ac:dyDescent="0.25">
      <c r="A20" s="3" t="s">
        <v>24</v>
      </c>
      <c r="B20" s="3">
        <v>33.5</v>
      </c>
      <c r="C20" s="3">
        <v>112.1</v>
      </c>
      <c r="D20" s="3">
        <v>11</v>
      </c>
      <c r="E20" s="3">
        <f t="shared" si="0"/>
        <v>8072.8997429672063</v>
      </c>
      <c r="F20" s="3">
        <f t="shared" si="1"/>
        <v>88801.897172639263</v>
      </c>
      <c r="G20" s="1"/>
      <c r="H20" s="1"/>
    </row>
    <row r="21" spans="1:8" x14ac:dyDescent="0.25">
      <c r="A21" s="3" t="s">
        <v>25</v>
      </c>
      <c r="B21" s="3">
        <v>40.799999999999997</v>
      </c>
      <c r="C21" s="3">
        <v>111.9</v>
      </c>
      <c r="D21" s="3">
        <v>10</v>
      </c>
      <c r="E21" s="3">
        <f t="shared" si="0"/>
        <v>8218.317117877601</v>
      </c>
      <c r="F21" s="3">
        <f t="shared" si="1"/>
        <v>82183.171178776014</v>
      </c>
      <c r="G21" s="1"/>
      <c r="H21" s="1"/>
    </row>
    <row r="22" spans="1:8" x14ac:dyDescent="0.25">
      <c r="A22" s="3" t="s">
        <v>1</v>
      </c>
      <c r="B22" s="3">
        <v>34.1</v>
      </c>
      <c r="C22" s="3">
        <v>118.4</v>
      </c>
      <c r="D22" s="3">
        <v>18</v>
      </c>
      <c r="E22" s="3">
        <f t="shared" si="0"/>
        <v>8501.6764564408131</v>
      </c>
      <c r="F22" s="3">
        <f t="shared" si="1"/>
        <v>153030.17621593463</v>
      </c>
      <c r="G22" s="1"/>
      <c r="H22" s="1"/>
    </row>
    <row r="23" spans="1:8" x14ac:dyDescent="0.25">
      <c r="A23" s="3" t="s">
        <v>26</v>
      </c>
      <c r="B23" s="3">
        <v>37.799999999999997</v>
      </c>
      <c r="C23" s="3">
        <v>122.6</v>
      </c>
      <c r="D23" s="3">
        <v>12</v>
      </c>
      <c r="E23" s="3">
        <f t="shared" si="0"/>
        <v>8852.3531108965581</v>
      </c>
      <c r="F23" s="3">
        <f t="shared" si="1"/>
        <v>106228.2373307587</v>
      </c>
      <c r="G23" s="1"/>
      <c r="H23" s="1"/>
    </row>
    <row r="24" spans="1:8" x14ac:dyDescent="0.25">
      <c r="A24" s="3" t="s">
        <v>27</v>
      </c>
      <c r="B24" s="3">
        <v>32.799999999999997</v>
      </c>
      <c r="C24" s="3">
        <v>117.1</v>
      </c>
      <c r="D24" s="3">
        <v>10</v>
      </c>
      <c r="E24" s="3">
        <f t="shared" si="0"/>
        <v>8390.8794682083226</v>
      </c>
      <c r="F24" s="3">
        <f t="shared" si="1"/>
        <v>83908.794682083229</v>
      </c>
      <c r="G24" s="1"/>
      <c r="H24" s="1"/>
    </row>
    <row r="25" spans="1:8" x14ac:dyDescent="0.25">
      <c r="A25" s="3" t="s">
        <v>28</v>
      </c>
      <c r="B25" s="3">
        <v>41.6</v>
      </c>
      <c r="C25" s="3">
        <v>122.4</v>
      </c>
      <c r="D25" s="3">
        <v>13</v>
      </c>
      <c r="E25" s="3">
        <f t="shared" si="0"/>
        <v>8920.0535603773151</v>
      </c>
      <c r="F25" s="3">
        <f t="shared" si="1"/>
        <v>115960.69628490509</v>
      </c>
      <c r="G25" s="1"/>
      <c r="H25" s="1"/>
    </row>
    <row r="26" spans="1:8" x14ac:dyDescent="0.25">
      <c r="E26" s="7"/>
      <c r="F26" s="6"/>
    </row>
    <row r="27" spans="1:8" x14ac:dyDescent="0.25">
      <c r="E27" s="1" t="s">
        <v>36</v>
      </c>
      <c r="F27" s="1">
        <f>SUM(F5:F25)</f>
        <v>1595733.0995447461</v>
      </c>
    </row>
    <row r="28" spans="1:8" x14ac:dyDescent="0.25">
      <c r="E28" s="1" t="s">
        <v>35</v>
      </c>
      <c r="F28" s="5">
        <f>F27/SUM(D5:D25)</f>
        <v>7123.8084801104733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28"/>
  <sheetViews>
    <sheetView workbookViewId="0"/>
  </sheetViews>
  <sheetFormatPr defaultRowHeight="15" x14ac:dyDescent="0.25"/>
  <cols>
    <col min="1" max="1" width="13.7109375" bestFit="1" customWidth="1"/>
    <col min="2" max="2" width="11" bestFit="1" customWidth="1"/>
    <col min="3" max="3" width="12" bestFit="1" customWidth="1"/>
    <col min="4" max="4" width="10.5703125" bestFit="1" customWidth="1"/>
    <col min="5" max="5" width="14.42578125" customWidth="1"/>
    <col min="6" max="6" width="16.42578125" customWidth="1"/>
  </cols>
  <sheetData>
    <row r="1" spans="1:6" x14ac:dyDescent="0.25">
      <c r="A1" s="4"/>
      <c r="B1" s="4" t="s">
        <v>2</v>
      </c>
      <c r="C1" s="4" t="s">
        <v>3</v>
      </c>
      <c r="D1" s="9"/>
      <c r="E1" s="9"/>
    </row>
    <row r="2" spans="1:6" x14ac:dyDescent="0.25">
      <c r="A2" s="4" t="s">
        <v>37</v>
      </c>
      <c r="B2" s="4">
        <v>36.813463237750369</v>
      </c>
      <c r="C2" s="4">
        <v>92.481845348707836</v>
      </c>
      <c r="D2" s="9"/>
      <c r="E2" s="9"/>
    </row>
    <row r="3" spans="1:6" x14ac:dyDescent="0.25">
      <c r="A3" s="4"/>
      <c r="B3" s="4"/>
      <c r="C3" s="4"/>
      <c r="D3" s="4"/>
      <c r="E3" s="4"/>
    </row>
    <row r="4" spans="1:6" x14ac:dyDescent="0.25">
      <c r="A4" s="4" t="s">
        <v>4</v>
      </c>
      <c r="B4" s="4" t="s">
        <v>5</v>
      </c>
      <c r="C4" s="4" t="s">
        <v>3</v>
      </c>
      <c r="D4" s="4" t="s">
        <v>6</v>
      </c>
      <c r="E4" s="10" t="s">
        <v>7</v>
      </c>
      <c r="F4" s="2" t="s">
        <v>8</v>
      </c>
    </row>
    <row r="5" spans="1:6" x14ac:dyDescent="0.25">
      <c r="A5" s="3" t="s">
        <v>9</v>
      </c>
      <c r="B5" s="3">
        <v>40.700000000000003</v>
      </c>
      <c r="C5" s="3">
        <v>73.900000000000006</v>
      </c>
      <c r="D5" s="3">
        <v>15</v>
      </c>
      <c r="E5" s="3">
        <f>69*SQRT((B5-$B$2)^2+(C5-$C$2)^2)</f>
        <v>1309.8921628463941</v>
      </c>
      <c r="F5" s="3">
        <f>D5*E5</f>
        <v>19648.382442695911</v>
      </c>
    </row>
    <row r="6" spans="1:6" x14ac:dyDescent="0.25">
      <c r="A6" s="3" t="s">
        <v>10</v>
      </c>
      <c r="B6" s="3">
        <v>42.3</v>
      </c>
      <c r="C6" s="3">
        <v>71</v>
      </c>
      <c r="D6" s="3">
        <v>8</v>
      </c>
      <c r="E6" s="3">
        <f t="shared" ref="E6:E25" si="0">69*SQRT((B6-$B$2)^2+(C6-$C$2)^2)</f>
        <v>1529.8278250367846</v>
      </c>
      <c r="F6" s="3">
        <f t="shared" ref="F6:F25" si="1">D6*E6</f>
        <v>12238.622600294277</v>
      </c>
    </row>
    <row r="7" spans="1:6" x14ac:dyDescent="0.25">
      <c r="A7" s="3" t="s">
        <v>11</v>
      </c>
      <c r="B7" s="3">
        <v>40</v>
      </c>
      <c r="C7" s="3">
        <v>75.099999999999994</v>
      </c>
      <c r="D7" s="3">
        <v>10</v>
      </c>
      <c r="E7" s="3">
        <f t="shared" si="0"/>
        <v>1219.3347729228558</v>
      </c>
      <c r="F7" s="3">
        <f t="shared" si="1"/>
        <v>12193.347729228557</v>
      </c>
    </row>
    <row r="8" spans="1:6" x14ac:dyDescent="0.25">
      <c r="A8" s="3" t="s">
        <v>12</v>
      </c>
      <c r="B8" s="3">
        <v>35.200000000000003</v>
      </c>
      <c r="C8" s="3">
        <v>80.8</v>
      </c>
      <c r="D8" s="3">
        <v>6</v>
      </c>
      <c r="E8" s="3">
        <f t="shared" si="0"/>
        <v>813.69922869503648</v>
      </c>
      <c r="F8" s="3">
        <f t="shared" si="1"/>
        <v>4882.1953721702193</v>
      </c>
    </row>
    <row r="9" spans="1:6" x14ac:dyDescent="0.25">
      <c r="A9" s="3" t="s">
        <v>13</v>
      </c>
      <c r="B9" s="3">
        <v>33.799999999999997</v>
      </c>
      <c r="C9" s="3">
        <v>84.4</v>
      </c>
      <c r="D9" s="3">
        <v>11</v>
      </c>
      <c r="E9" s="3">
        <f t="shared" si="0"/>
        <v>595.15123912437048</v>
      </c>
      <c r="F9" s="3">
        <f t="shared" si="1"/>
        <v>6546.6636303680752</v>
      </c>
    </row>
    <row r="10" spans="1:6" x14ac:dyDescent="0.25">
      <c r="A10" s="3" t="s">
        <v>14</v>
      </c>
      <c r="B10" s="3">
        <v>30</v>
      </c>
      <c r="C10" s="3">
        <v>89.9</v>
      </c>
      <c r="D10" s="3">
        <v>8</v>
      </c>
      <c r="E10" s="3">
        <f t="shared" si="0"/>
        <v>502.7501497598584</v>
      </c>
      <c r="F10" s="3">
        <f t="shared" si="1"/>
        <v>4022.0011980788672</v>
      </c>
    </row>
    <row r="11" spans="1:6" x14ac:dyDescent="0.25">
      <c r="A11" s="3" t="s">
        <v>15</v>
      </c>
      <c r="B11" s="3">
        <v>25.8</v>
      </c>
      <c r="C11" s="3">
        <v>80.2</v>
      </c>
      <c r="D11" s="3">
        <v>13</v>
      </c>
      <c r="E11" s="3">
        <f t="shared" si="0"/>
        <v>1138.2701810000158</v>
      </c>
      <c r="F11" s="3">
        <f t="shared" si="1"/>
        <v>14797.512353000206</v>
      </c>
    </row>
    <row r="12" spans="1:6" x14ac:dyDescent="0.25">
      <c r="A12" s="3" t="s">
        <v>16</v>
      </c>
      <c r="B12" s="3">
        <v>32.799999999999997</v>
      </c>
      <c r="C12" s="3">
        <v>96.8</v>
      </c>
      <c r="D12" s="3">
        <v>10</v>
      </c>
      <c r="E12" s="3">
        <f t="shared" si="0"/>
        <v>406.77443982165647</v>
      </c>
      <c r="F12" s="3">
        <f t="shared" si="1"/>
        <v>4067.7443982165646</v>
      </c>
    </row>
    <row r="13" spans="1:6" x14ac:dyDescent="0.25">
      <c r="A13" s="3" t="s">
        <v>17</v>
      </c>
      <c r="B13" s="3">
        <v>29.8</v>
      </c>
      <c r="C13" s="3">
        <v>95.4</v>
      </c>
      <c r="D13" s="3">
        <v>12</v>
      </c>
      <c r="E13" s="3">
        <f t="shared" si="0"/>
        <v>524.14705924611849</v>
      </c>
      <c r="F13" s="3">
        <f t="shared" si="1"/>
        <v>6289.7647109534219</v>
      </c>
    </row>
    <row r="14" spans="1:6" x14ac:dyDescent="0.25">
      <c r="A14" s="3" t="s">
        <v>18</v>
      </c>
      <c r="B14" s="3">
        <v>41.8</v>
      </c>
      <c r="C14" s="3">
        <v>87.7</v>
      </c>
      <c r="D14" s="3">
        <v>14</v>
      </c>
      <c r="E14" s="3">
        <f t="shared" si="0"/>
        <v>476.70758141453416</v>
      </c>
      <c r="F14" s="3">
        <f t="shared" si="1"/>
        <v>6673.9061398034783</v>
      </c>
    </row>
    <row r="15" spans="1:6" x14ac:dyDescent="0.25">
      <c r="A15" s="3" t="s">
        <v>19</v>
      </c>
      <c r="B15" s="3">
        <v>42.4</v>
      </c>
      <c r="C15" s="3">
        <v>83.1</v>
      </c>
      <c r="D15" s="3">
        <v>11</v>
      </c>
      <c r="E15" s="3">
        <f t="shared" si="0"/>
        <v>753.42317756756177</v>
      </c>
      <c r="F15" s="3">
        <f t="shared" si="1"/>
        <v>8287.65495324318</v>
      </c>
    </row>
    <row r="16" spans="1:6" x14ac:dyDescent="0.25">
      <c r="A16" s="3" t="s">
        <v>20</v>
      </c>
      <c r="B16" s="3">
        <v>41.5</v>
      </c>
      <c r="C16" s="3">
        <v>81.7</v>
      </c>
      <c r="D16" s="3">
        <v>8</v>
      </c>
      <c r="E16" s="3">
        <f t="shared" si="0"/>
        <v>811.18829856293439</v>
      </c>
      <c r="F16" s="3">
        <f t="shared" si="1"/>
        <v>6489.5063885034751</v>
      </c>
    </row>
    <row r="17" spans="1:6" x14ac:dyDescent="0.25">
      <c r="A17" s="3" t="s">
        <v>21</v>
      </c>
      <c r="B17" s="3">
        <v>39.799999999999997</v>
      </c>
      <c r="C17" s="3">
        <v>86.1</v>
      </c>
      <c r="D17" s="3">
        <v>7</v>
      </c>
      <c r="E17" s="3">
        <f t="shared" si="0"/>
        <v>486.18005135386511</v>
      </c>
      <c r="F17" s="3">
        <f t="shared" si="1"/>
        <v>3403.2603594770558</v>
      </c>
    </row>
    <row r="18" spans="1:6" x14ac:dyDescent="0.25">
      <c r="A18" s="3" t="s">
        <v>22</v>
      </c>
      <c r="B18" s="3">
        <v>39.799999999999997</v>
      </c>
      <c r="C18" s="3">
        <v>104.9</v>
      </c>
      <c r="D18" s="3">
        <v>8</v>
      </c>
      <c r="E18" s="3">
        <f t="shared" si="0"/>
        <v>881.28416065364661</v>
      </c>
      <c r="F18" s="3">
        <f t="shared" si="1"/>
        <v>7050.2732852291729</v>
      </c>
    </row>
    <row r="19" spans="1:6" x14ac:dyDescent="0.25">
      <c r="A19" s="3" t="s">
        <v>23</v>
      </c>
      <c r="B19" s="3">
        <v>45</v>
      </c>
      <c r="C19" s="3">
        <v>93.3</v>
      </c>
      <c r="D19" s="3">
        <v>9</v>
      </c>
      <c r="E19" s="3">
        <f t="shared" si="0"/>
        <v>567.68494082574398</v>
      </c>
      <c r="F19" s="3">
        <f t="shared" si="1"/>
        <v>5109.1644674316958</v>
      </c>
    </row>
    <row r="20" spans="1:6" x14ac:dyDescent="0.25">
      <c r="A20" s="3" t="s">
        <v>24</v>
      </c>
      <c r="B20" s="3">
        <v>33.5</v>
      </c>
      <c r="C20" s="3">
        <v>112.1</v>
      </c>
      <c r="D20" s="3">
        <v>11</v>
      </c>
      <c r="E20" s="3">
        <f t="shared" si="0"/>
        <v>1372.8243720331677</v>
      </c>
      <c r="F20" s="3">
        <f t="shared" si="1"/>
        <v>15101.068092364845</v>
      </c>
    </row>
    <row r="21" spans="1:6" x14ac:dyDescent="0.25">
      <c r="A21" s="3" t="s">
        <v>25</v>
      </c>
      <c r="B21" s="3">
        <v>40.799999999999997</v>
      </c>
      <c r="C21" s="3">
        <v>111.9</v>
      </c>
      <c r="D21" s="3">
        <v>10</v>
      </c>
      <c r="E21" s="3">
        <f t="shared" si="0"/>
        <v>1367.7972272951761</v>
      </c>
      <c r="F21" s="3">
        <f t="shared" si="1"/>
        <v>13677.97227295176</v>
      </c>
    </row>
    <row r="22" spans="1:6" x14ac:dyDescent="0.25">
      <c r="A22" s="3" t="s">
        <v>1</v>
      </c>
      <c r="B22" s="3">
        <v>34.1</v>
      </c>
      <c r="C22" s="3">
        <v>118.4</v>
      </c>
      <c r="D22" s="3">
        <v>18</v>
      </c>
      <c r="E22" s="3">
        <f t="shared" si="0"/>
        <v>1798.1267920791495</v>
      </c>
      <c r="F22" s="3">
        <f t="shared" si="1"/>
        <v>32366.282257424689</v>
      </c>
    </row>
    <row r="23" spans="1:6" x14ac:dyDescent="0.25">
      <c r="A23" s="3" t="s">
        <v>26</v>
      </c>
      <c r="B23" s="3">
        <v>37.799999999999997</v>
      </c>
      <c r="C23" s="3">
        <v>122.6</v>
      </c>
      <c r="D23" s="3">
        <v>12</v>
      </c>
      <c r="E23" s="3">
        <f t="shared" si="0"/>
        <v>2079.2672242294179</v>
      </c>
      <c r="F23" s="3">
        <f t="shared" si="1"/>
        <v>24951.206690753017</v>
      </c>
    </row>
    <row r="24" spans="1:6" x14ac:dyDescent="0.25">
      <c r="A24" s="3" t="s">
        <v>27</v>
      </c>
      <c r="B24" s="3">
        <v>32.799999999999997</v>
      </c>
      <c r="C24" s="3">
        <v>117.1</v>
      </c>
      <c r="D24" s="3">
        <v>10</v>
      </c>
      <c r="E24" s="3">
        <f t="shared" si="0"/>
        <v>1721.0783094505555</v>
      </c>
      <c r="F24" s="3">
        <f t="shared" si="1"/>
        <v>17210.783094505554</v>
      </c>
    </row>
    <row r="25" spans="1:6" x14ac:dyDescent="0.25">
      <c r="A25" s="3" t="s">
        <v>28</v>
      </c>
      <c r="B25" s="3">
        <v>41.6</v>
      </c>
      <c r="C25" s="3">
        <v>122.4</v>
      </c>
      <c r="D25" s="3">
        <v>13</v>
      </c>
      <c r="E25" s="3">
        <f t="shared" si="0"/>
        <v>2090.6053926141412</v>
      </c>
      <c r="F25" s="3">
        <f t="shared" si="1"/>
        <v>27177.870103983834</v>
      </c>
    </row>
    <row r="26" spans="1:6" x14ac:dyDescent="0.25">
      <c r="E26" s="7"/>
      <c r="F26" s="6"/>
    </row>
    <row r="27" spans="1:6" x14ac:dyDescent="0.25">
      <c r="E27" s="1" t="s">
        <v>36</v>
      </c>
      <c r="F27" s="1">
        <f>SUM(F5:F25)</f>
        <v>252185.18254067784</v>
      </c>
    </row>
    <row r="28" spans="1:6" x14ac:dyDescent="0.25">
      <c r="E28" s="1" t="s">
        <v>35</v>
      </c>
      <c r="F28" s="5">
        <f>F27/SUM(D5:D25)</f>
        <v>1125.8267077708831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28"/>
  <sheetViews>
    <sheetView workbookViewId="0"/>
  </sheetViews>
  <sheetFormatPr defaultRowHeight="15" x14ac:dyDescent="0.25"/>
  <cols>
    <col min="1" max="1" width="14" bestFit="1" customWidth="1"/>
    <col min="2" max="2" width="8.7109375" customWidth="1"/>
    <col min="3" max="3" width="8.85546875" customWidth="1"/>
    <col min="4" max="4" width="10.5703125" bestFit="1" customWidth="1"/>
    <col min="5" max="6" width="12.5703125" bestFit="1" customWidth="1"/>
    <col min="7" max="7" width="13" customWidth="1"/>
    <col min="8" max="8" width="13.5703125" customWidth="1"/>
  </cols>
  <sheetData>
    <row r="1" spans="1:8" x14ac:dyDescent="0.25">
      <c r="A1" s="1"/>
      <c r="B1" s="1" t="s">
        <v>2</v>
      </c>
      <c r="C1" s="1" t="s">
        <v>3</v>
      </c>
      <c r="D1" s="1"/>
      <c r="G1" s="1"/>
      <c r="H1" s="1"/>
    </row>
    <row r="2" spans="1:8" x14ac:dyDescent="0.25">
      <c r="A2" s="1" t="s">
        <v>33</v>
      </c>
      <c r="B2" s="1">
        <v>0</v>
      </c>
      <c r="C2" s="1">
        <v>0</v>
      </c>
      <c r="D2" s="1"/>
      <c r="G2" s="1"/>
    </row>
    <row r="3" spans="1:8" x14ac:dyDescent="0.25">
      <c r="A3" s="1" t="s">
        <v>34</v>
      </c>
      <c r="B3" s="1">
        <v>0</v>
      </c>
      <c r="C3" s="1">
        <v>0</v>
      </c>
      <c r="D3" s="1"/>
      <c r="G3" s="1"/>
    </row>
    <row r="4" spans="1:8" x14ac:dyDescent="0.25">
      <c r="A4" s="1" t="s">
        <v>4</v>
      </c>
      <c r="B4" s="1" t="s">
        <v>5</v>
      </c>
      <c r="C4" s="1" t="s">
        <v>3</v>
      </c>
      <c r="D4" s="1" t="s">
        <v>6</v>
      </c>
      <c r="E4" s="2" t="s">
        <v>29</v>
      </c>
      <c r="F4" s="2" t="s">
        <v>30</v>
      </c>
      <c r="G4" s="2" t="s">
        <v>31</v>
      </c>
      <c r="H4" s="2" t="s">
        <v>32</v>
      </c>
    </row>
    <row r="5" spans="1:8" x14ac:dyDescent="0.25">
      <c r="A5" s="3" t="s">
        <v>9</v>
      </c>
      <c r="B5" s="3">
        <v>40.700000000000003</v>
      </c>
      <c r="C5" s="3">
        <v>73.900000000000006</v>
      </c>
      <c r="D5" s="3">
        <v>15</v>
      </c>
      <c r="E5" s="8">
        <f t="shared" ref="E5:E25" si="0">69*SQRT((B5-$B$2)^2+(C5-$C$2)^2)</f>
        <v>5821.2859146411975</v>
      </c>
      <c r="F5" s="8">
        <f t="shared" ref="F5:F25" si="1">69*SQRT((B5-$B$3)^2+(C5-$C$3)^2)</f>
        <v>5821.2859146411975</v>
      </c>
      <c r="G5" s="8">
        <f>MIN(E5,F5)</f>
        <v>5821.2859146411975</v>
      </c>
      <c r="H5" s="8">
        <f>G5*D5</f>
        <v>87319.288719617965</v>
      </c>
    </row>
    <row r="6" spans="1:8" x14ac:dyDescent="0.25">
      <c r="A6" s="3" t="s">
        <v>10</v>
      </c>
      <c r="B6" s="3">
        <v>42.3</v>
      </c>
      <c r="C6" s="3">
        <v>71</v>
      </c>
      <c r="D6" s="3">
        <v>8</v>
      </c>
      <c r="E6" s="8">
        <f t="shared" si="0"/>
        <v>5702.5442295522789</v>
      </c>
      <c r="F6" s="8">
        <f t="shared" si="1"/>
        <v>5702.5442295522789</v>
      </c>
      <c r="G6" s="8">
        <f t="shared" ref="G6:G25" si="2">MIN(E6,F6)</f>
        <v>5702.5442295522789</v>
      </c>
      <c r="H6" s="8">
        <f t="shared" ref="H6:H25" si="3">G6*D6</f>
        <v>45620.353836418231</v>
      </c>
    </row>
    <row r="7" spans="1:8" x14ac:dyDescent="0.25">
      <c r="A7" s="3" t="s">
        <v>11</v>
      </c>
      <c r="B7" s="3">
        <v>40</v>
      </c>
      <c r="C7" s="3">
        <v>75.099999999999994</v>
      </c>
      <c r="D7" s="3">
        <v>10</v>
      </c>
      <c r="E7" s="8">
        <f t="shared" si="0"/>
        <v>5871.0891332017773</v>
      </c>
      <c r="F7" s="8">
        <f t="shared" si="1"/>
        <v>5871.0891332017773</v>
      </c>
      <c r="G7" s="8">
        <f t="shared" si="2"/>
        <v>5871.0891332017773</v>
      </c>
      <c r="H7" s="8">
        <f t="shared" si="3"/>
        <v>58710.891332017774</v>
      </c>
    </row>
    <row r="8" spans="1:8" x14ac:dyDescent="0.25">
      <c r="A8" s="3" t="s">
        <v>12</v>
      </c>
      <c r="B8" s="3">
        <v>35.200000000000003</v>
      </c>
      <c r="C8" s="3">
        <v>80.8</v>
      </c>
      <c r="D8" s="3">
        <v>6</v>
      </c>
      <c r="E8" s="8">
        <f t="shared" si="0"/>
        <v>6081.2765501989788</v>
      </c>
      <c r="F8" s="8">
        <f t="shared" si="1"/>
        <v>6081.2765501989788</v>
      </c>
      <c r="G8" s="8">
        <f t="shared" si="2"/>
        <v>6081.2765501989788</v>
      </c>
      <c r="H8" s="8">
        <f t="shared" si="3"/>
        <v>36487.659301193875</v>
      </c>
    </row>
    <row r="9" spans="1:8" x14ac:dyDescent="0.25">
      <c r="A9" s="3" t="s">
        <v>13</v>
      </c>
      <c r="B9" s="3">
        <v>33.799999999999997</v>
      </c>
      <c r="C9" s="3">
        <v>84.4</v>
      </c>
      <c r="D9" s="3">
        <v>11</v>
      </c>
      <c r="E9" s="8">
        <f t="shared" si="0"/>
        <v>6273.2347158383927</v>
      </c>
      <c r="F9" s="8">
        <f t="shared" si="1"/>
        <v>6273.2347158383927</v>
      </c>
      <c r="G9" s="8">
        <f t="shared" si="2"/>
        <v>6273.2347158383927</v>
      </c>
      <c r="H9" s="8">
        <f t="shared" si="3"/>
        <v>69005.58187422232</v>
      </c>
    </row>
    <row r="10" spans="1:8" x14ac:dyDescent="0.25">
      <c r="A10" s="3" t="s">
        <v>14</v>
      </c>
      <c r="B10" s="3">
        <v>30</v>
      </c>
      <c r="C10" s="3">
        <v>89.9</v>
      </c>
      <c r="D10" s="3">
        <v>8</v>
      </c>
      <c r="E10" s="8">
        <f t="shared" si="0"/>
        <v>6539.369205817944</v>
      </c>
      <c r="F10" s="8">
        <f t="shared" si="1"/>
        <v>6539.369205817944</v>
      </c>
      <c r="G10" s="8">
        <f t="shared" si="2"/>
        <v>6539.369205817944</v>
      </c>
      <c r="H10" s="8">
        <f t="shared" si="3"/>
        <v>52314.953646543552</v>
      </c>
    </row>
    <row r="11" spans="1:8" x14ac:dyDescent="0.25">
      <c r="A11" s="3" t="s">
        <v>15</v>
      </c>
      <c r="B11" s="3">
        <v>25.8</v>
      </c>
      <c r="C11" s="3">
        <v>80.2</v>
      </c>
      <c r="D11" s="3">
        <v>13</v>
      </c>
      <c r="E11" s="8">
        <f t="shared" si="0"/>
        <v>5813.093365842321</v>
      </c>
      <c r="F11" s="8">
        <f t="shared" si="1"/>
        <v>5813.093365842321</v>
      </c>
      <c r="G11" s="8">
        <f t="shared" si="2"/>
        <v>5813.093365842321</v>
      </c>
      <c r="H11" s="8">
        <f t="shared" si="3"/>
        <v>75570.213755950172</v>
      </c>
    </row>
    <row r="12" spans="1:8" x14ac:dyDescent="0.25">
      <c r="A12" s="3" t="s">
        <v>16</v>
      </c>
      <c r="B12" s="3">
        <v>32.799999999999997</v>
      </c>
      <c r="C12" s="3">
        <v>96.8</v>
      </c>
      <c r="D12" s="3">
        <v>10</v>
      </c>
      <c r="E12" s="8">
        <f t="shared" si="0"/>
        <v>7052.2185785751144</v>
      </c>
      <c r="F12" s="8">
        <f t="shared" si="1"/>
        <v>7052.2185785751144</v>
      </c>
      <c r="G12" s="8">
        <f t="shared" si="2"/>
        <v>7052.2185785751144</v>
      </c>
      <c r="H12" s="8">
        <f t="shared" si="3"/>
        <v>70522.18578575115</v>
      </c>
    </row>
    <row r="13" spans="1:8" x14ac:dyDescent="0.25">
      <c r="A13" s="3" t="s">
        <v>17</v>
      </c>
      <c r="B13" s="3">
        <v>29.8</v>
      </c>
      <c r="C13" s="3">
        <v>95.4</v>
      </c>
      <c r="D13" s="3">
        <v>12</v>
      </c>
      <c r="E13" s="8">
        <f t="shared" si="0"/>
        <v>6896.2729934363824</v>
      </c>
      <c r="F13" s="8">
        <f t="shared" si="1"/>
        <v>6896.2729934363824</v>
      </c>
      <c r="G13" s="8">
        <f t="shared" si="2"/>
        <v>6896.2729934363824</v>
      </c>
      <c r="H13" s="8">
        <f t="shared" si="3"/>
        <v>82755.275921236593</v>
      </c>
    </row>
    <row r="14" spans="1:8" x14ac:dyDescent="0.25">
      <c r="A14" s="3" t="s">
        <v>18</v>
      </c>
      <c r="B14" s="3">
        <v>41.8</v>
      </c>
      <c r="C14" s="3">
        <v>87.7</v>
      </c>
      <c r="D14" s="3">
        <v>14</v>
      </c>
      <c r="E14" s="8">
        <f t="shared" si="0"/>
        <v>6703.4947102239139</v>
      </c>
      <c r="F14" s="8">
        <f t="shared" si="1"/>
        <v>6703.4947102239139</v>
      </c>
      <c r="G14" s="8">
        <f t="shared" si="2"/>
        <v>6703.4947102239139</v>
      </c>
      <c r="H14" s="8">
        <f t="shared" si="3"/>
        <v>93848.925943134789</v>
      </c>
    </row>
    <row r="15" spans="1:8" x14ac:dyDescent="0.25">
      <c r="A15" s="3" t="s">
        <v>19</v>
      </c>
      <c r="B15" s="3">
        <v>42.4</v>
      </c>
      <c r="C15" s="3">
        <v>83.1</v>
      </c>
      <c r="D15" s="3">
        <v>11</v>
      </c>
      <c r="E15" s="8">
        <f t="shared" si="0"/>
        <v>6437.1379175841803</v>
      </c>
      <c r="F15" s="8">
        <f t="shared" si="1"/>
        <v>6437.1379175841803</v>
      </c>
      <c r="G15" s="8">
        <f t="shared" si="2"/>
        <v>6437.1379175841803</v>
      </c>
      <c r="H15" s="8">
        <f t="shared" si="3"/>
        <v>70808.51709342598</v>
      </c>
    </row>
    <row r="16" spans="1:8" x14ac:dyDescent="0.25">
      <c r="A16" s="3" t="s">
        <v>20</v>
      </c>
      <c r="B16" s="3">
        <v>41.5</v>
      </c>
      <c r="C16" s="3">
        <v>81.7</v>
      </c>
      <c r="D16" s="3">
        <v>8</v>
      </c>
      <c r="E16" s="8">
        <f t="shared" si="0"/>
        <v>6322.877789424685</v>
      </c>
      <c r="F16" s="8">
        <f t="shared" si="1"/>
        <v>6322.877789424685</v>
      </c>
      <c r="G16" s="8">
        <f t="shared" si="2"/>
        <v>6322.877789424685</v>
      </c>
      <c r="H16" s="8">
        <f t="shared" si="3"/>
        <v>50583.02231539748</v>
      </c>
    </row>
    <row r="17" spans="1:8" x14ac:dyDescent="0.25">
      <c r="A17" s="3" t="s">
        <v>21</v>
      </c>
      <c r="B17" s="3">
        <v>39.799999999999997</v>
      </c>
      <c r="C17" s="3">
        <v>86.1</v>
      </c>
      <c r="D17" s="3">
        <v>7</v>
      </c>
      <c r="E17" s="8">
        <f t="shared" si="0"/>
        <v>6544.9146098325828</v>
      </c>
      <c r="F17" s="8">
        <f t="shared" si="1"/>
        <v>6544.9146098325828</v>
      </c>
      <c r="G17" s="8">
        <f t="shared" si="2"/>
        <v>6544.9146098325828</v>
      </c>
      <c r="H17" s="8">
        <f t="shared" si="3"/>
        <v>45814.402268828082</v>
      </c>
    </row>
    <row r="18" spans="1:8" x14ac:dyDescent="0.25">
      <c r="A18" s="3" t="s">
        <v>22</v>
      </c>
      <c r="B18" s="3">
        <v>39.799999999999997</v>
      </c>
      <c r="C18" s="3">
        <v>104.9</v>
      </c>
      <c r="D18" s="3">
        <v>8</v>
      </c>
      <c r="E18" s="8">
        <f t="shared" si="0"/>
        <v>7741.5570817504158</v>
      </c>
      <c r="F18" s="8">
        <f t="shared" si="1"/>
        <v>7741.5570817504158</v>
      </c>
      <c r="G18" s="8">
        <f t="shared" si="2"/>
        <v>7741.5570817504158</v>
      </c>
      <c r="H18" s="8">
        <f t="shared" si="3"/>
        <v>61932.456654003327</v>
      </c>
    </row>
    <row r="19" spans="1:8" x14ac:dyDescent="0.25">
      <c r="A19" s="3" t="s">
        <v>23</v>
      </c>
      <c r="B19" s="3">
        <v>45</v>
      </c>
      <c r="C19" s="3">
        <v>93.3</v>
      </c>
      <c r="D19" s="3">
        <v>9</v>
      </c>
      <c r="E19" s="8">
        <f t="shared" si="0"/>
        <v>7147.3775813230968</v>
      </c>
      <c r="F19" s="8">
        <f t="shared" si="1"/>
        <v>7147.3775813230968</v>
      </c>
      <c r="G19" s="8">
        <f t="shared" si="2"/>
        <v>7147.3775813230968</v>
      </c>
      <c r="H19" s="8">
        <f t="shared" si="3"/>
        <v>64326.398231907871</v>
      </c>
    </row>
    <row r="20" spans="1:8" x14ac:dyDescent="0.25">
      <c r="A20" s="3" t="s">
        <v>24</v>
      </c>
      <c r="B20" s="3">
        <v>33.5</v>
      </c>
      <c r="C20" s="3">
        <v>112.1</v>
      </c>
      <c r="D20" s="3">
        <v>11</v>
      </c>
      <c r="E20" s="8">
        <f t="shared" si="0"/>
        <v>8072.8997429672063</v>
      </c>
      <c r="F20" s="8">
        <f t="shared" si="1"/>
        <v>8072.8997429672063</v>
      </c>
      <c r="G20" s="8">
        <f t="shared" si="2"/>
        <v>8072.8997429672063</v>
      </c>
      <c r="H20" s="8">
        <f t="shared" si="3"/>
        <v>88801.897172639263</v>
      </c>
    </row>
    <row r="21" spans="1:8" x14ac:dyDescent="0.25">
      <c r="A21" s="3" t="s">
        <v>25</v>
      </c>
      <c r="B21" s="3">
        <v>40.799999999999997</v>
      </c>
      <c r="C21" s="3">
        <v>111.9</v>
      </c>
      <c r="D21" s="3">
        <v>10</v>
      </c>
      <c r="E21" s="8">
        <f t="shared" si="0"/>
        <v>8218.317117877601</v>
      </c>
      <c r="F21" s="8">
        <f t="shared" si="1"/>
        <v>8218.317117877601</v>
      </c>
      <c r="G21" s="8">
        <f t="shared" si="2"/>
        <v>8218.317117877601</v>
      </c>
      <c r="H21" s="8">
        <f t="shared" si="3"/>
        <v>82183.171178776014</v>
      </c>
    </row>
    <row r="22" spans="1:8" x14ac:dyDescent="0.25">
      <c r="A22" s="3" t="s">
        <v>1</v>
      </c>
      <c r="B22" s="3">
        <v>34.1</v>
      </c>
      <c r="C22" s="3">
        <v>118.4</v>
      </c>
      <c r="D22" s="3">
        <v>18</v>
      </c>
      <c r="E22" s="8">
        <f t="shared" si="0"/>
        <v>8501.6764564408131</v>
      </c>
      <c r="F22" s="8">
        <f t="shared" si="1"/>
        <v>8501.6764564408131</v>
      </c>
      <c r="G22" s="8">
        <f t="shared" si="2"/>
        <v>8501.6764564408131</v>
      </c>
      <c r="H22" s="8">
        <f t="shared" si="3"/>
        <v>153030.17621593463</v>
      </c>
    </row>
    <row r="23" spans="1:8" x14ac:dyDescent="0.25">
      <c r="A23" s="3" t="s">
        <v>26</v>
      </c>
      <c r="B23" s="3">
        <v>37.799999999999997</v>
      </c>
      <c r="C23" s="3">
        <v>122.6</v>
      </c>
      <c r="D23" s="3">
        <v>12</v>
      </c>
      <c r="E23" s="8">
        <f t="shared" si="0"/>
        <v>8852.3531108965581</v>
      </c>
      <c r="F23" s="8">
        <f t="shared" si="1"/>
        <v>8852.3531108965581</v>
      </c>
      <c r="G23" s="8">
        <f t="shared" si="2"/>
        <v>8852.3531108965581</v>
      </c>
      <c r="H23" s="8">
        <f t="shared" si="3"/>
        <v>106228.2373307587</v>
      </c>
    </row>
    <row r="24" spans="1:8" x14ac:dyDescent="0.25">
      <c r="A24" s="3" t="s">
        <v>27</v>
      </c>
      <c r="B24" s="3">
        <v>32.799999999999997</v>
      </c>
      <c r="C24" s="3">
        <v>117.1</v>
      </c>
      <c r="D24" s="3">
        <v>10</v>
      </c>
      <c r="E24" s="8">
        <f t="shared" si="0"/>
        <v>8390.8794682083226</v>
      </c>
      <c r="F24" s="8">
        <f t="shared" si="1"/>
        <v>8390.8794682083226</v>
      </c>
      <c r="G24" s="8">
        <f t="shared" si="2"/>
        <v>8390.8794682083226</v>
      </c>
      <c r="H24" s="8">
        <f t="shared" si="3"/>
        <v>83908.794682083229</v>
      </c>
    </row>
    <row r="25" spans="1:8" x14ac:dyDescent="0.25">
      <c r="A25" s="3" t="s">
        <v>28</v>
      </c>
      <c r="B25" s="3">
        <v>41.6</v>
      </c>
      <c r="C25" s="3">
        <v>122.4</v>
      </c>
      <c r="D25" s="3">
        <v>13</v>
      </c>
      <c r="E25" s="8">
        <f t="shared" si="0"/>
        <v>8920.0535603773151</v>
      </c>
      <c r="F25" s="8">
        <f t="shared" si="1"/>
        <v>8920.0535603773151</v>
      </c>
      <c r="G25" s="8">
        <f t="shared" si="2"/>
        <v>8920.0535603773151</v>
      </c>
      <c r="H25" s="8">
        <f t="shared" si="3"/>
        <v>115960.69628490509</v>
      </c>
    </row>
    <row r="26" spans="1:8" x14ac:dyDescent="0.25">
      <c r="E26" s="6"/>
      <c r="F26" s="6"/>
      <c r="G26" s="6"/>
      <c r="H26" s="6"/>
    </row>
    <row r="27" spans="1:8" x14ac:dyDescent="0.25">
      <c r="E27" s="6"/>
      <c r="F27" s="6"/>
      <c r="G27" s="5" t="s">
        <v>0</v>
      </c>
      <c r="H27" s="5">
        <f>SUM(H5:H25)</f>
        <v>1595733.0995447461</v>
      </c>
    </row>
    <row r="28" spans="1:8" x14ac:dyDescent="0.25">
      <c r="G28" s="7" t="s">
        <v>35</v>
      </c>
      <c r="H28" s="6">
        <f>SUM(H5:H25)/SUM(D5:D25)</f>
        <v>7123.8084801104733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28"/>
  <sheetViews>
    <sheetView workbookViewId="0"/>
  </sheetViews>
  <sheetFormatPr defaultRowHeight="15" x14ac:dyDescent="0.25"/>
  <cols>
    <col min="1" max="1" width="14" bestFit="1" customWidth="1"/>
    <col min="4" max="4" width="10.5703125" bestFit="1" customWidth="1"/>
    <col min="5" max="8" width="12.5703125" bestFit="1" customWidth="1"/>
  </cols>
  <sheetData>
    <row r="1" spans="1:8" x14ac:dyDescent="0.25">
      <c r="A1" s="1"/>
      <c r="B1" s="1" t="s">
        <v>2</v>
      </c>
      <c r="C1" s="1" t="s">
        <v>3</v>
      </c>
      <c r="D1" s="1"/>
      <c r="G1" s="1"/>
      <c r="H1" s="1"/>
    </row>
    <row r="2" spans="1:8" x14ac:dyDescent="0.25">
      <c r="A2" s="1" t="s">
        <v>33</v>
      </c>
      <c r="B2" s="3">
        <v>34.931870855450974</v>
      </c>
      <c r="C2" s="3">
        <v>117.79158836622074</v>
      </c>
      <c r="D2" s="1"/>
      <c r="G2" s="1"/>
    </row>
    <row r="3" spans="1:8" x14ac:dyDescent="0.25">
      <c r="A3" s="1" t="s">
        <v>34</v>
      </c>
      <c r="B3" s="3">
        <v>38.164065363171247</v>
      </c>
      <c r="C3" s="3">
        <v>84.028976320338117</v>
      </c>
      <c r="D3" s="1"/>
      <c r="G3" s="1"/>
    </row>
    <row r="4" spans="1:8" x14ac:dyDescent="0.25">
      <c r="A4" s="1" t="s">
        <v>4</v>
      </c>
      <c r="B4" s="1" t="s">
        <v>5</v>
      </c>
      <c r="C4" s="1" t="s">
        <v>3</v>
      </c>
      <c r="D4" s="1" t="s">
        <v>6</v>
      </c>
      <c r="E4" s="2" t="s">
        <v>29</v>
      </c>
      <c r="F4" s="2" t="s">
        <v>30</v>
      </c>
      <c r="G4" s="2" t="s">
        <v>31</v>
      </c>
      <c r="H4" s="2" t="s">
        <v>32</v>
      </c>
    </row>
    <row r="5" spans="1:8" x14ac:dyDescent="0.25">
      <c r="A5" s="3" t="s">
        <v>9</v>
      </c>
      <c r="B5" s="3">
        <v>40.700000000000003</v>
      </c>
      <c r="C5" s="3">
        <v>73.900000000000006</v>
      </c>
      <c r="D5" s="3">
        <v>15</v>
      </c>
      <c r="E5" s="8">
        <f t="shared" ref="E5:E25" si="0">69*SQRT((B5-$B$2)^2+(C5-$C$2)^2)</f>
        <v>3054.5598170898243</v>
      </c>
      <c r="F5" s="8">
        <f t="shared" ref="F5:F25" si="1">69*SQRT((B5-$B$3)^2+(C5-$C$3)^2)</f>
        <v>720.47078069808845</v>
      </c>
      <c r="G5" s="8">
        <f>MIN(E5,F5)</f>
        <v>720.47078069808845</v>
      </c>
      <c r="H5" s="8">
        <f>G5*D5</f>
        <v>10807.061710471327</v>
      </c>
    </row>
    <row r="6" spans="1:8" x14ac:dyDescent="0.25">
      <c r="A6" s="3" t="s">
        <v>10</v>
      </c>
      <c r="B6" s="3">
        <v>42.3</v>
      </c>
      <c r="C6" s="3">
        <v>71</v>
      </c>
      <c r="D6" s="3">
        <v>8</v>
      </c>
      <c r="E6" s="8">
        <f t="shared" si="0"/>
        <v>3268.402666464156</v>
      </c>
      <c r="F6" s="8">
        <f t="shared" si="1"/>
        <v>943.20799060084278</v>
      </c>
      <c r="G6" s="8">
        <f t="shared" ref="G6:G25" si="2">MIN(E6,F6)</f>
        <v>943.20799060084278</v>
      </c>
      <c r="H6" s="8">
        <f t="shared" ref="H6:H25" si="3">G6*D6</f>
        <v>7545.6639248067422</v>
      </c>
    </row>
    <row r="7" spans="1:8" x14ac:dyDescent="0.25">
      <c r="A7" s="3" t="s">
        <v>11</v>
      </c>
      <c r="B7" s="3">
        <v>40</v>
      </c>
      <c r="C7" s="3">
        <v>75.099999999999994</v>
      </c>
      <c r="D7" s="3">
        <v>10</v>
      </c>
      <c r="E7" s="8">
        <f t="shared" si="0"/>
        <v>2966.4043340165149</v>
      </c>
      <c r="F7" s="8">
        <f t="shared" si="1"/>
        <v>628.9881732470684</v>
      </c>
      <c r="G7" s="8">
        <f t="shared" si="2"/>
        <v>628.9881732470684</v>
      </c>
      <c r="H7" s="8">
        <f t="shared" si="3"/>
        <v>6289.8817324706843</v>
      </c>
    </row>
    <row r="8" spans="1:8" x14ac:dyDescent="0.25">
      <c r="A8" s="3" t="s">
        <v>12</v>
      </c>
      <c r="B8" s="3">
        <v>35.200000000000003</v>
      </c>
      <c r="C8" s="3">
        <v>80.8</v>
      </c>
      <c r="D8" s="3">
        <v>6</v>
      </c>
      <c r="E8" s="8">
        <f t="shared" si="0"/>
        <v>2552.486647218921</v>
      </c>
      <c r="F8" s="8">
        <f t="shared" si="1"/>
        <v>302.43709522934512</v>
      </c>
      <c r="G8" s="8">
        <f t="shared" si="2"/>
        <v>302.43709522934512</v>
      </c>
      <c r="H8" s="8">
        <f t="shared" si="3"/>
        <v>1814.6225713760707</v>
      </c>
    </row>
    <row r="9" spans="1:8" x14ac:dyDescent="0.25">
      <c r="A9" s="3" t="s">
        <v>13</v>
      </c>
      <c r="B9" s="3">
        <v>33.799999999999997</v>
      </c>
      <c r="C9" s="3">
        <v>84.4</v>
      </c>
      <c r="D9" s="3">
        <v>11</v>
      </c>
      <c r="E9" s="8">
        <f t="shared" si="0"/>
        <v>2305.3428752156096</v>
      </c>
      <c r="F9" s="8">
        <f t="shared" si="1"/>
        <v>302.20680673008178</v>
      </c>
      <c r="G9" s="8">
        <f t="shared" si="2"/>
        <v>302.20680673008178</v>
      </c>
      <c r="H9" s="8">
        <f t="shared" si="3"/>
        <v>3324.2748740308998</v>
      </c>
    </row>
    <row r="10" spans="1:8" x14ac:dyDescent="0.25">
      <c r="A10" s="3" t="s">
        <v>14</v>
      </c>
      <c r="B10" s="3">
        <v>30</v>
      </c>
      <c r="C10" s="3">
        <v>89.9</v>
      </c>
      <c r="D10" s="3">
        <v>8</v>
      </c>
      <c r="E10" s="8">
        <f t="shared" si="0"/>
        <v>1954.3743628755792</v>
      </c>
      <c r="F10" s="8">
        <f t="shared" si="1"/>
        <v>693.85626799533122</v>
      </c>
      <c r="G10" s="8">
        <f t="shared" si="2"/>
        <v>693.85626799533122</v>
      </c>
      <c r="H10" s="8">
        <f t="shared" si="3"/>
        <v>5550.8501439626498</v>
      </c>
    </row>
    <row r="11" spans="1:8" x14ac:dyDescent="0.25">
      <c r="A11" s="3" t="s">
        <v>15</v>
      </c>
      <c r="B11" s="3">
        <v>25.8</v>
      </c>
      <c r="C11" s="3">
        <v>80.2</v>
      </c>
      <c r="D11" s="3">
        <v>13</v>
      </c>
      <c r="E11" s="8">
        <f t="shared" si="0"/>
        <v>2669.2555076592907</v>
      </c>
      <c r="F11" s="8">
        <f t="shared" si="1"/>
        <v>893.09344960783119</v>
      </c>
      <c r="G11" s="8">
        <f t="shared" si="2"/>
        <v>893.09344960783119</v>
      </c>
      <c r="H11" s="8">
        <f t="shared" si="3"/>
        <v>11610.214844901806</v>
      </c>
    </row>
    <row r="12" spans="1:8" x14ac:dyDescent="0.25">
      <c r="A12" s="3" t="s">
        <v>16</v>
      </c>
      <c r="B12" s="3">
        <v>32.799999999999997</v>
      </c>
      <c r="C12" s="3">
        <v>96.8</v>
      </c>
      <c r="D12" s="3">
        <v>10</v>
      </c>
      <c r="E12" s="8">
        <f t="shared" si="0"/>
        <v>1455.8700050986265</v>
      </c>
      <c r="F12" s="8">
        <f t="shared" si="1"/>
        <v>955.77390064077952</v>
      </c>
      <c r="G12" s="8">
        <f t="shared" si="2"/>
        <v>955.77390064077952</v>
      </c>
      <c r="H12" s="8">
        <f t="shared" si="3"/>
        <v>9557.7390064077954</v>
      </c>
    </row>
    <row r="13" spans="1:8" x14ac:dyDescent="0.25">
      <c r="A13" s="3" t="s">
        <v>17</v>
      </c>
      <c r="B13" s="3">
        <v>29.8</v>
      </c>
      <c r="C13" s="3">
        <v>95.4</v>
      </c>
      <c r="D13" s="3">
        <v>12</v>
      </c>
      <c r="E13" s="8">
        <f t="shared" si="0"/>
        <v>1585.07782799303</v>
      </c>
      <c r="F13" s="8">
        <f t="shared" si="1"/>
        <v>973.99498861216159</v>
      </c>
      <c r="G13" s="8">
        <f t="shared" si="2"/>
        <v>973.99498861216159</v>
      </c>
      <c r="H13" s="8">
        <f t="shared" si="3"/>
        <v>11687.939863345939</v>
      </c>
    </row>
    <row r="14" spans="1:8" x14ac:dyDescent="0.25">
      <c r="A14" s="3" t="s">
        <v>18</v>
      </c>
      <c r="B14" s="3">
        <v>41.8</v>
      </c>
      <c r="C14" s="3">
        <v>87.7</v>
      </c>
      <c r="D14" s="3">
        <v>14</v>
      </c>
      <c r="E14" s="8">
        <f t="shared" si="0"/>
        <v>2129.7148033072731</v>
      </c>
      <c r="F14" s="8">
        <f t="shared" si="1"/>
        <v>356.51329513161699</v>
      </c>
      <c r="G14" s="8">
        <f t="shared" si="2"/>
        <v>356.51329513161699</v>
      </c>
      <c r="H14" s="8">
        <f t="shared" si="3"/>
        <v>4991.1861318426381</v>
      </c>
    </row>
    <row r="15" spans="1:8" x14ac:dyDescent="0.25">
      <c r="A15" s="3" t="s">
        <v>19</v>
      </c>
      <c r="B15" s="3">
        <v>42.4</v>
      </c>
      <c r="C15" s="3">
        <v>83.1</v>
      </c>
      <c r="D15" s="3">
        <v>11</v>
      </c>
      <c r="E15" s="8">
        <f t="shared" si="0"/>
        <v>2448.5564194441763</v>
      </c>
      <c r="F15" s="8">
        <f t="shared" si="1"/>
        <v>299.22571576508494</v>
      </c>
      <c r="G15" s="8">
        <f t="shared" si="2"/>
        <v>299.22571576508494</v>
      </c>
      <c r="H15" s="8">
        <f t="shared" si="3"/>
        <v>3291.4828734159346</v>
      </c>
    </row>
    <row r="16" spans="1:8" x14ac:dyDescent="0.25">
      <c r="A16" s="3" t="s">
        <v>20</v>
      </c>
      <c r="B16" s="3">
        <v>41.5</v>
      </c>
      <c r="C16" s="3">
        <v>81.7</v>
      </c>
      <c r="D16" s="3">
        <v>8</v>
      </c>
      <c r="E16" s="8">
        <f t="shared" si="0"/>
        <v>2531.2215948531139</v>
      </c>
      <c r="F16" s="8">
        <f t="shared" si="1"/>
        <v>280.7256380446853</v>
      </c>
      <c r="G16" s="8">
        <f t="shared" si="2"/>
        <v>280.7256380446853</v>
      </c>
      <c r="H16" s="8">
        <f t="shared" si="3"/>
        <v>2245.8051043574824</v>
      </c>
    </row>
    <row r="17" spans="1:8" x14ac:dyDescent="0.25">
      <c r="A17" s="3" t="s">
        <v>21</v>
      </c>
      <c r="B17" s="3">
        <v>39.799999999999997</v>
      </c>
      <c r="C17" s="3">
        <v>86.1</v>
      </c>
      <c r="D17" s="3">
        <v>7</v>
      </c>
      <c r="E17" s="8">
        <f t="shared" si="0"/>
        <v>2212.3679664726646</v>
      </c>
      <c r="F17" s="8">
        <f t="shared" si="1"/>
        <v>182.10538272509078</v>
      </c>
      <c r="G17" s="8">
        <f t="shared" si="2"/>
        <v>182.10538272509078</v>
      </c>
      <c r="H17" s="8">
        <f t="shared" si="3"/>
        <v>1274.7376790756355</v>
      </c>
    </row>
    <row r="18" spans="1:8" x14ac:dyDescent="0.25">
      <c r="A18" s="3" t="s">
        <v>22</v>
      </c>
      <c r="B18" s="3">
        <v>39.799999999999997</v>
      </c>
      <c r="C18" s="3">
        <v>104.9</v>
      </c>
      <c r="D18" s="3">
        <v>8</v>
      </c>
      <c r="E18" s="8">
        <f t="shared" si="0"/>
        <v>950.82834198350338</v>
      </c>
      <c r="F18" s="8">
        <f t="shared" si="1"/>
        <v>1444.5177793987077</v>
      </c>
      <c r="G18" s="8">
        <f t="shared" si="2"/>
        <v>950.82834198350338</v>
      </c>
      <c r="H18" s="8">
        <f t="shared" si="3"/>
        <v>7606.626735868027</v>
      </c>
    </row>
    <row r="19" spans="1:8" x14ac:dyDescent="0.25">
      <c r="A19" s="3" t="s">
        <v>23</v>
      </c>
      <c r="B19" s="3">
        <v>45</v>
      </c>
      <c r="C19" s="3">
        <v>93.3</v>
      </c>
      <c r="D19" s="3">
        <v>9</v>
      </c>
      <c r="E19" s="8">
        <f t="shared" si="0"/>
        <v>1827.1391848850876</v>
      </c>
      <c r="F19" s="8">
        <f t="shared" si="1"/>
        <v>794.79459122403239</v>
      </c>
      <c r="G19" s="8">
        <f t="shared" si="2"/>
        <v>794.79459122403239</v>
      </c>
      <c r="H19" s="8">
        <f t="shared" si="3"/>
        <v>7153.1513210162911</v>
      </c>
    </row>
    <row r="20" spans="1:8" x14ac:dyDescent="0.25">
      <c r="A20" s="3" t="s">
        <v>24</v>
      </c>
      <c r="B20" s="3">
        <v>33.5</v>
      </c>
      <c r="C20" s="3">
        <v>112.1</v>
      </c>
      <c r="D20" s="3">
        <v>11</v>
      </c>
      <c r="E20" s="8">
        <f t="shared" si="0"/>
        <v>404.95671629409702</v>
      </c>
      <c r="F20" s="8">
        <f t="shared" si="1"/>
        <v>1963.4542282120651</v>
      </c>
      <c r="G20" s="8">
        <f t="shared" si="2"/>
        <v>404.95671629409702</v>
      </c>
      <c r="H20" s="8">
        <f t="shared" si="3"/>
        <v>4454.5238792350674</v>
      </c>
    </row>
    <row r="21" spans="1:8" x14ac:dyDescent="0.25">
      <c r="A21" s="3" t="s">
        <v>25</v>
      </c>
      <c r="B21" s="3">
        <v>40.799999999999997</v>
      </c>
      <c r="C21" s="3">
        <v>111.9</v>
      </c>
      <c r="D21" s="3">
        <v>10</v>
      </c>
      <c r="E21" s="8">
        <f t="shared" si="0"/>
        <v>573.76208542515019</v>
      </c>
      <c r="F21" s="8">
        <f t="shared" si="1"/>
        <v>1931.68221945408</v>
      </c>
      <c r="G21" s="8">
        <f t="shared" si="2"/>
        <v>573.76208542515019</v>
      </c>
      <c r="H21" s="8">
        <f t="shared" si="3"/>
        <v>5737.6208542515014</v>
      </c>
    </row>
    <row r="22" spans="1:8" x14ac:dyDescent="0.25">
      <c r="A22" s="3" t="s">
        <v>1</v>
      </c>
      <c r="B22" s="3">
        <v>34.1</v>
      </c>
      <c r="C22" s="3">
        <v>118.4</v>
      </c>
      <c r="D22" s="3">
        <v>18</v>
      </c>
      <c r="E22" s="8">
        <f t="shared" si="0"/>
        <v>71.112654531143221</v>
      </c>
      <c r="F22" s="8">
        <f t="shared" si="1"/>
        <v>2388.1216947971338</v>
      </c>
      <c r="G22" s="8">
        <f t="shared" si="2"/>
        <v>71.112654531143221</v>
      </c>
      <c r="H22" s="8">
        <f t="shared" si="3"/>
        <v>1280.027781560578</v>
      </c>
    </row>
    <row r="23" spans="1:8" x14ac:dyDescent="0.25">
      <c r="A23" s="3" t="s">
        <v>26</v>
      </c>
      <c r="B23" s="3">
        <v>37.799999999999997</v>
      </c>
      <c r="C23" s="3">
        <v>122.6</v>
      </c>
      <c r="D23" s="3">
        <v>12</v>
      </c>
      <c r="E23" s="8">
        <f t="shared" si="0"/>
        <v>386.3198237218532</v>
      </c>
      <c r="F23" s="8">
        <f t="shared" si="1"/>
        <v>2661.5191853772558</v>
      </c>
      <c r="G23" s="8">
        <f t="shared" si="2"/>
        <v>386.3198237218532</v>
      </c>
      <c r="H23" s="8">
        <f t="shared" si="3"/>
        <v>4635.8378846622381</v>
      </c>
    </row>
    <row r="24" spans="1:8" x14ac:dyDescent="0.25">
      <c r="A24" s="3" t="s">
        <v>27</v>
      </c>
      <c r="B24" s="3">
        <v>32.799999999999997</v>
      </c>
      <c r="C24" s="3">
        <v>117.1</v>
      </c>
      <c r="D24" s="3">
        <v>10</v>
      </c>
      <c r="E24" s="8">
        <f t="shared" si="0"/>
        <v>154.64573048051224</v>
      </c>
      <c r="F24" s="8">
        <f t="shared" si="1"/>
        <v>2311.7222356814887</v>
      </c>
      <c r="G24" s="8">
        <f t="shared" si="2"/>
        <v>154.64573048051224</v>
      </c>
      <c r="H24" s="8">
        <f t="shared" si="3"/>
        <v>1546.4573048051225</v>
      </c>
    </row>
    <row r="25" spans="1:8" x14ac:dyDescent="0.25">
      <c r="A25" s="3" t="s">
        <v>28</v>
      </c>
      <c r="B25" s="3">
        <v>41.6</v>
      </c>
      <c r="C25" s="3">
        <v>122.4</v>
      </c>
      <c r="D25" s="3">
        <v>13</v>
      </c>
      <c r="E25" s="8">
        <f t="shared" si="0"/>
        <v>559.2891781536805</v>
      </c>
      <c r="F25" s="8">
        <f t="shared" si="1"/>
        <v>2658.1940864355302</v>
      </c>
      <c r="G25" s="8">
        <f t="shared" si="2"/>
        <v>559.2891781536805</v>
      </c>
      <c r="H25" s="8">
        <f t="shared" si="3"/>
        <v>7270.759315997846</v>
      </c>
    </row>
    <row r="26" spans="1:8" x14ac:dyDescent="0.25">
      <c r="E26" s="6"/>
      <c r="F26" s="6"/>
      <c r="G26" s="6"/>
      <c r="H26" s="6"/>
    </row>
    <row r="27" spans="1:8" x14ac:dyDescent="0.25">
      <c r="E27" s="6"/>
      <c r="F27" s="6"/>
      <c r="G27" s="5" t="s">
        <v>0</v>
      </c>
      <c r="H27" s="5">
        <f>SUM(H5:H25)</f>
        <v>119676.46553786227</v>
      </c>
    </row>
    <row r="28" spans="1:8" x14ac:dyDescent="0.25">
      <c r="G28" s="7" t="s">
        <v>35</v>
      </c>
      <c r="H28" s="6">
        <f>SUM(H5:H25)/SUM(D5:D25)</f>
        <v>534.26993543688513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08A80-8C91-474A-B4A2-D3FA95F3D3C7}">
  <dimension ref="A1:Q29"/>
  <sheetViews>
    <sheetView workbookViewId="0"/>
  </sheetViews>
  <sheetFormatPr defaultRowHeight="15" x14ac:dyDescent="0.25"/>
  <cols>
    <col min="1" max="1" width="20.140625" bestFit="1" customWidth="1"/>
    <col min="2" max="2" width="4.28515625" bestFit="1" customWidth="1"/>
    <col min="3" max="3" width="20.42578125" bestFit="1" customWidth="1"/>
    <col min="4" max="4" width="10.85546875" bestFit="1" customWidth="1"/>
    <col min="5" max="5" width="11.7109375" bestFit="1" customWidth="1"/>
    <col min="6" max="6" width="11.42578125" bestFit="1" customWidth="1"/>
    <col min="7" max="7" width="12" bestFit="1" customWidth="1"/>
    <col min="8" max="8" width="11.140625" bestFit="1" customWidth="1"/>
    <col min="9" max="9" width="12" bestFit="1" customWidth="1"/>
    <col min="10" max="11" width="11.140625" bestFit="1" customWidth="1"/>
    <col min="12" max="12" width="9.7109375" bestFit="1" customWidth="1"/>
    <col min="13" max="13" width="11.28515625" bestFit="1" customWidth="1"/>
    <col min="14" max="14" width="10.28515625" bestFit="1" customWidth="1"/>
    <col min="15" max="15" width="11.7109375" bestFit="1" customWidth="1"/>
    <col min="16" max="16" width="10.7109375" bestFit="1" customWidth="1"/>
    <col min="17" max="17" width="11.85546875" bestFit="1" customWidth="1"/>
  </cols>
  <sheetData>
    <row r="1" spans="1:17" x14ac:dyDescent="0.25">
      <c r="A1" s="11" t="s">
        <v>38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7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7" x14ac:dyDescent="0.25">
      <c r="A3" s="11"/>
      <c r="B3" s="11" t="s">
        <v>39</v>
      </c>
      <c r="C3" s="11" t="s">
        <v>40</v>
      </c>
      <c r="D3" s="11" t="s">
        <v>41</v>
      </c>
      <c r="E3" s="11" t="s">
        <v>42</v>
      </c>
      <c r="F3" s="11" t="s">
        <v>43</v>
      </c>
      <c r="G3" s="11" t="s">
        <v>44</v>
      </c>
      <c r="H3" s="11" t="s">
        <v>45</v>
      </c>
      <c r="I3" s="11" t="s">
        <v>46</v>
      </c>
      <c r="J3" s="11" t="s">
        <v>47</v>
      </c>
      <c r="K3" s="11" t="s">
        <v>48</v>
      </c>
      <c r="L3" s="11" t="s">
        <v>49</v>
      </c>
      <c r="M3" s="11" t="s">
        <v>50</v>
      </c>
      <c r="N3" s="11" t="s">
        <v>51</v>
      </c>
      <c r="O3" s="11" t="s">
        <v>52</v>
      </c>
      <c r="P3" s="11" t="s">
        <v>53</v>
      </c>
      <c r="Q3" s="11" t="s">
        <v>54</v>
      </c>
    </row>
    <row r="4" spans="1:17" x14ac:dyDescent="0.25">
      <c r="A4" s="11" t="s">
        <v>55</v>
      </c>
      <c r="B4" s="12">
        <v>0</v>
      </c>
      <c r="C4" s="11" t="s">
        <v>56</v>
      </c>
      <c r="D4" s="11">
        <v>0</v>
      </c>
      <c r="E4" s="11">
        <v>0</v>
      </c>
      <c r="F4" s="11">
        <v>1</v>
      </c>
      <c r="G4" s="11">
        <v>0</v>
      </c>
      <c r="H4" s="11">
        <v>1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1</v>
      </c>
      <c r="O4" s="11">
        <v>0</v>
      </c>
      <c r="P4" s="11">
        <v>1</v>
      </c>
      <c r="Q4" s="11">
        <v>0</v>
      </c>
    </row>
    <row r="5" spans="1:17" x14ac:dyDescent="0.25">
      <c r="A5" s="11" t="s">
        <v>55</v>
      </c>
      <c r="B5" s="12">
        <v>0</v>
      </c>
      <c r="C5" s="11" t="s">
        <v>57</v>
      </c>
      <c r="D5" s="11">
        <v>0</v>
      </c>
      <c r="E5" s="11">
        <v>0</v>
      </c>
      <c r="F5" s="11">
        <v>1</v>
      </c>
      <c r="G5" s="11">
        <v>0</v>
      </c>
      <c r="H5" s="11">
        <v>1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1</v>
      </c>
      <c r="P5" s="11">
        <v>0</v>
      </c>
      <c r="Q5" s="11">
        <v>1</v>
      </c>
    </row>
    <row r="6" spans="1:17" x14ac:dyDescent="0.25">
      <c r="A6" s="11" t="s">
        <v>55</v>
      </c>
      <c r="B6" s="12">
        <v>0</v>
      </c>
      <c r="C6" s="11" t="s">
        <v>58</v>
      </c>
      <c r="D6" s="11">
        <v>0</v>
      </c>
      <c r="E6" s="11">
        <v>0</v>
      </c>
      <c r="F6" s="11">
        <v>0</v>
      </c>
      <c r="G6" s="11">
        <v>0</v>
      </c>
      <c r="H6" s="11">
        <v>1</v>
      </c>
      <c r="I6" s="11">
        <v>0</v>
      </c>
      <c r="J6" s="11">
        <v>1</v>
      </c>
      <c r="K6" s="11">
        <v>0</v>
      </c>
      <c r="L6" s="11">
        <v>0</v>
      </c>
      <c r="M6" s="11">
        <v>0</v>
      </c>
      <c r="N6" s="11">
        <v>1</v>
      </c>
      <c r="O6" s="11">
        <v>0</v>
      </c>
      <c r="P6" s="11">
        <v>1</v>
      </c>
      <c r="Q6" s="11">
        <v>0</v>
      </c>
    </row>
    <row r="7" spans="1:17" x14ac:dyDescent="0.25">
      <c r="A7" s="11" t="s">
        <v>55</v>
      </c>
      <c r="B7" s="12">
        <v>0</v>
      </c>
      <c r="C7" s="11" t="s">
        <v>59</v>
      </c>
      <c r="D7" s="11">
        <v>0</v>
      </c>
      <c r="E7" s="11">
        <v>0</v>
      </c>
      <c r="F7" s="11">
        <v>0</v>
      </c>
      <c r="G7" s="11">
        <v>0</v>
      </c>
      <c r="H7" s="11">
        <v>1</v>
      </c>
      <c r="I7" s="11">
        <v>0</v>
      </c>
      <c r="J7" s="11">
        <v>1</v>
      </c>
      <c r="K7" s="11">
        <v>0</v>
      </c>
      <c r="L7" s="11">
        <v>0</v>
      </c>
      <c r="M7" s="11">
        <v>0</v>
      </c>
      <c r="N7" s="11">
        <v>0</v>
      </c>
      <c r="O7" s="11">
        <v>1</v>
      </c>
      <c r="P7" s="11">
        <v>0</v>
      </c>
      <c r="Q7" s="11">
        <v>1</v>
      </c>
    </row>
    <row r="8" spans="1:17" x14ac:dyDescent="0.25">
      <c r="A8" s="11" t="s">
        <v>55</v>
      </c>
      <c r="B8" s="12">
        <v>0</v>
      </c>
      <c r="C8" s="11" t="s">
        <v>60</v>
      </c>
      <c r="D8" s="11">
        <v>0</v>
      </c>
      <c r="E8" s="11">
        <v>0</v>
      </c>
      <c r="F8" s="11">
        <v>0</v>
      </c>
      <c r="G8" s="11">
        <v>1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1</v>
      </c>
      <c r="O8" s="11">
        <v>0</v>
      </c>
      <c r="P8" s="11">
        <v>1</v>
      </c>
      <c r="Q8" s="11">
        <v>0</v>
      </c>
    </row>
    <row r="9" spans="1:17" x14ac:dyDescent="0.25">
      <c r="A9" s="11" t="s">
        <v>55</v>
      </c>
      <c r="B9" s="12">
        <v>0</v>
      </c>
      <c r="C9" s="11" t="s">
        <v>61</v>
      </c>
      <c r="D9" s="11">
        <v>0</v>
      </c>
      <c r="E9" s="11">
        <v>0</v>
      </c>
      <c r="F9" s="11">
        <v>0</v>
      </c>
      <c r="G9" s="11">
        <v>1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1</v>
      </c>
      <c r="P9" s="11">
        <v>0</v>
      </c>
      <c r="Q9" s="11">
        <v>1</v>
      </c>
    </row>
    <row r="10" spans="1:17" x14ac:dyDescent="0.25">
      <c r="A10" s="11" t="s">
        <v>55</v>
      </c>
      <c r="B10" s="12">
        <v>0</v>
      </c>
      <c r="C10" s="11" t="s">
        <v>62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1</v>
      </c>
      <c r="J10" s="11">
        <v>0</v>
      </c>
      <c r="K10" s="11">
        <v>0</v>
      </c>
      <c r="L10" s="11">
        <v>0</v>
      </c>
      <c r="M10" s="11">
        <v>0</v>
      </c>
      <c r="N10" s="11">
        <v>1</v>
      </c>
      <c r="O10" s="11">
        <v>0</v>
      </c>
      <c r="P10" s="11">
        <v>1</v>
      </c>
      <c r="Q10" s="11">
        <v>0</v>
      </c>
    </row>
    <row r="11" spans="1:17" x14ac:dyDescent="0.25">
      <c r="A11" s="11" t="s">
        <v>55</v>
      </c>
      <c r="B11" s="12">
        <v>0</v>
      </c>
      <c r="C11" s="11" t="s">
        <v>63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1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1</v>
      </c>
      <c r="P11" s="11">
        <v>0</v>
      </c>
      <c r="Q11" s="11">
        <v>1</v>
      </c>
    </row>
    <row r="12" spans="1:17" x14ac:dyDescent="0.25">
      <c r="A12" s="11" t="s">
        <v>55</v>
      </c>
      <c r="B12" s="12">
        <v>0</v>
      </c>
      <c r="C12" s="11" t="s">
        <v>64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1</v>
      </c>
      <c r="L12" s="11">
        <v>0</v>
      </c>
      <c r="M12" s="11">
        <v>0</v>
      </c>
      <c r="N12" s="11">
        <v>1</v>
      </c>
      <c r="O12" s="11">
        <v>0</v>
      </c>
      <c r="P12" s="11">
        <v>1</v>
      </c>
      <c r="Q12" s="11">
        <v>0</v>
      </c>
    </row>
    <row r="13" spans="1:17" x14ac:dyDescent="0.25">
      <c r="A13" s="11" t="s">
        <v>55</v>
      </c>
      <c r="B13" s="12">
        <v>0</v>
      </c>
      <c r="C13" s="11" t="s">
        <v>65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1</v>
      </c>
      <c r="L13" s="11">
        <v>0</v>
      </c>
      <c r="M13" s="11">
        <v>0</v>
      </c>
      <c r="N13" s="11">
        <v>0</v>
      </c>
      <c r="O13" s="11">
        <v>1</v>
      </c>
      <c r="P13" s="11">
        <v>0</v>
      </c>
      <c r="Q13" s="11">
        <v>1</v>
      </c>
    </row>
    <row r="14" spans="1:17" x14ac:dyDescent="0.25">
      <c r="A14" s="11" t="s">
        <v>66</v>
      </c>
      <c r="B14" s="12">
        <v>0</v>
      </c>
      <c r="C14" s="11" t="s">
        <v>67</v>
      </c>
      <c r="D14" s="11">
        <v>1</v>
      </c>
      <c r="E14" s="11">
        <v>0</v>
      </c>
      <c r="F14" s="11">
        <v>1</v>
      </c>
      <c r="G14" s="11">
        <v>0</v>
      </c>
      <c r="H14" s="11">
        <v>1</v>
      </c>
      <c r="I14" s="11">
        <v>0</v>
      </c>
      <c r="J14" s="11">
        <v>1</v>
      </c>
      <c r="K14" s="11">
        <v>0</v>
      </c>
      <c r="L14" s="11">
        <v>1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</row>
    <row r="15" spans="1:17" x14ac:dyDescent="0.25">
      <c r="A15" s="11" t="s">
        <v>68</v>
      </c>
      <c r="B15" s="12">
        <v>0</v>
      </c>
      <c r="C15" s="11" t="s">
        <v>69</v>
      </c>
      <c r="D15" s="11">
        <v>0</v>
      </c>
      <c r="E15" s="11">
        <v>1</v>
      </c>
      <c r="F15" s="11">
        <v>0</v>
      </c>
      <c r="G15" s="11">
        <v>0</v>
      </c>
      <c r="H15" s="11">
        <v>0</v>
      </c>
      <c r="I15" s="11">
        <v>1</v>
      </c>
      <c r="J15" s="11">
        <v>0</v>
      </c>
      <c r="K15" s="11">
        <v>0</v>
      </c>
      <c r="L15" s="11">
        <v>1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</row>
    <row r="16" spans="1:17" x14ac:dyDescent="0.25">
      <c r="A16" s="11" t="s">
        <v>68</v>
      </c>
      <c r="B16" s="12">
        <v>0</v>
      </c>
      <c r="C16" s="11" t="s">
        <v>70</v>
      </c>
      <c r="D16" s="11">
        <v>1</v>
      </c>
      <c r="E16" s="11">
        <v>0</v>
      </c>
      <c r="F16" s="11">
        <v>0</v>
      </c>
      <c r="G16" s="11">
        <v>1</v>
      </c>
      <c r="H16" s="11">
        <v>0</v>
      </c>
      <c r="I16" s="11">
        <v>0</v>
      </c>
      <c r="J16" s="11">
        <v>0</v>
      </c>
      <c r="K16" s="11">
        <v>1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</row>
    <row r="17" spans="1:17" x14ac:dyDescent="0.25">
      <c r="A17" s="11" t="s">
        <v>68</v>
      </c>
      <c r="B17" s="12">
        <v>0</v>
      </c>
      <c r="C17" s="11" t="s">
        <v>71</v>
      </c>
      <c r="D17" s="11">
        <v>1</v>
      </c>
      <c r="E17" s="11">
        <v>0</v>
      </c>
      <c r="F17" s="11">
        <v>0</v>
      </c>
      <c r="G17" s="11">
        <v>0</v>
      </c>
      <c r="H17" s="11">
        <v>0</v>
      </c>
      <c r="I17" s="11">
        <v>1</v>
      </c>
      <c r="J17" s="11">
        <v>0</v>
      </c>
      <c r="K17" s="11">
        <v>0</v>
      </c>
      <c r="L17" s="11">
        <v>0</v>
      </c>
      <c r="M17" s="11">
        <v>1</v>
      </c>
      <c r="N17" s="11">
        <v>0</v>
      </c>
      <c r="O17" s="11">
        <v>0</v>
      </c>
      <c r="P17" s="11">
        <v>0</v>
      </c>
      <c r="Q17" s="11">
        <v>0</v>
      </c>
    </row>
    <row r="18" spans="1:17" x14ac:dyDescent="0.25">
      <c r="A18" s="11" t="s">
        <v>68</v>
      </c>
      <c r="B18" s="12">
        <v>0</v>
      </c>
      <c r="C18" s="11" t="s">
        <v>72</v>
      </c>
      <c r="D18" s="11">
        <v>0</v>
      </c>
      <c r="E18" s="11">
        <v>1</v>
      </c>
      <c r="F18" s="11">
        <v>0</v>
      </c>
      <c r="G18" s="11">
        <v>0</v>
      </c>
      <c r="H18" s="11">
        <v>1</v>
      </c>
      <c r="I18" s="11">
        <v>0</v>
      </c>
      <c r="J18" s="11">
        <v>1</v>
      </c>
      <c r="K18" s="11">
        <v>0</v>
      </c>
      <c r="L18" s="11">
        <v>1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</row>
    <row r="19" spans="1:17" x14ac:dyDescent="0.25">
      <c r="A19" s="11" t="s">
        <v>68</v>
      </c>
      <c r="B19" s="12">
        <v>0</v>
      </c>
      <c r="C19" s="11" t="s">
        <v>73</v>
      </c>
      <c r="D19" s="11">
        <v>1</v>
      </c>
      <c r="E19" s="11">
        <v>0</v>
      </c>
      <c r="F19" s="11">
        <v>0</v>
      </c>
      <c r="G19" s="11">
        <v>1</v>
      </c>
      <c r="H19" s="11">
        <v>0</v>
      </c>
      <c r="I19" s="11">
        <v>0</v>
      </c>
      <c r="J19" s="11">
        <v>1</v>
      </c>
      <c r="K19" s="11">
        <v>0</v>
      </c>
      <c r="L19" s="11">
        <v>1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</row>
    <row r="20" spans="1:17" x14ac:dyDescent="0.25">
      <c r="A20" s="11" t="s">
        <v>68</v>
      </c>
      <c r="B20" s="12">
        <v>0</v>
      </c>
      <c r="C20" s="11" t="s">
        <v>74</v>
      </c>
      <c r="D20" s="11">
        <v>1</v>
      </c>
      <c r="E20" s="11">
        <v>0</v>
      </c>
      <c r="F20" s="11">
        <v>1</v>
      </c>
      <c r="G20" s="11">
        <v>0</v>
      </c>
      <c r="H20" s="11">
        <v>0</v>
      </c>
      <c r="I20" s="11">
        <v>1</v>
      </c>
      <c r="J20" s="11">
        <v>0</v>
      </c>
      <c r="K20" s="11">
        <v>0</v>
      </c>
      <c r="L20" s="11">
        <v>1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</row>
    <row r="21" spans="1:17" x14ac:dyDescent="0.25">
      <c r="A21" s="11" t="s">
        <v>68</v>
      </c>
      <c r="B21" s="12">
        <v>0</v>
      </c>
      <c r="C21" s="11" t="s">
        <v>75</v>
      </c>
      <c r="D21" s="11">
        <v>1</v>
      </c>
      <c r="E21" s="11">
        <v>0</v>
      </c>
      <c r="F21" s="11">
        <v>1</v>
      </c>
      <c r="G21" s="11">
        <v>0</v>
      </c>
      <c r="H21" s="11">
        <v>1</v>
      </c>
      <c r="I21" s="11">
        <v>0</v>
      </c>
      <c r="J21" s="11">
        <v>0</v>
      </c>
      <c r="K21" s="11">
        <v>1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</row>
    <row r="22" spans="1:17" x14ac:dyDescent="0.25">
      <c r="A22" s="11" t="s">
        <v>68</v>
      </c>
      <c r="B22" s="12">
        <v>0</v>
      </c>
      <c r="C22" s="11" t="s">
        <v>76</v>
      </c>
      <c r="D22" s="11">
        <v>1</v>
      </c>
      <c r="E22" s="11">
        <v>0</v>
      </c>
      <c r="F22" s="11">
        <v>1</v>
      </c>
      <c r="G22" s="11">
        <v>0</v>
      </c>
      <c r="H22" s="11">
        <v>1</v>
      </c>
      <c r="I22" s="11">
        <v>0</v>
      </c>
      <c r="J22" s="11">
        <v>0</v>
      </c>
      <c r="K22" s="11">
        <v>0</v>
      </c>
      <c r="L22" s="11">
        <v>0</v>
      </c>
      <c r="M22" s="11">
        <v>1</v>
      </c>
      <c r="N22" s="11">
        <v>0</v>
      </c>
      <c r="O22" s="11">
        <v>0</v>
      </c>
      <c r="P22" s="11">
        <v>0</v>
      </c>
      <c r="Q22" s="11">
        <v>0</v>
      </c>
    </row>
    <row r="23" spans="1:17" x14ac:dyDescent="0.25">
      <c r="A23" s="11" t="s">
        <v>68</v>
      </c>
      <c r="B23" s="12">
        <v>0</v>
      </c>
      <c r="C23" s="11" t="s">
        <v>77</v>
      </c>
      <c r="D23" s="11">
        <v>0</v>
      </c>
      <c r="E23" s="11">
        <v>0</v>
      </c>
      <c r="F23" s="11">
        <v>1</v>
      </c>
      <c r="G23" s="11">
        <v>0</v>
      </c>
      <c r="H23" s="11">
        <v>1</v>
      </c>
      <c r="I23" s="11">
        <v>0</v>
      </c>
      <c r="J23" s="11">
        <v>1</v>
      </c>
      <c r="K23" s="11">
        <v>0</v>
      </c>
      <c r="L23" s="11">
        <v>0</v>
      </c>
      <c r="M23" s="11">
        <v>1</v>
      </c>
      <c r="N23" s="11">
        <v>0</v>
      </c>
      <c r="O23" s="11">
        <v>0</v>
      </c>
      <c r="P23" s="11">
        <v>0</v>
      </c>
      <c r="Q23" s="11">
        <v>0</v>
      </c>
    </row>
    <row r="24" spans="1:17" x14ac:dyDescent="0.25">
      <c r="A24" s="11"/>
      <c r="B24" s="12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 x14ac:dyDescent="0.25">
      <c r="A25" s="11" t="s">
        <v>0</v>
      </c>
      <c r="B25" s="12">
        <f>SUM(B4:B23)</f>
        <v>0</v>
      </c>
      <c r="C25" s="11" t="s">
        <v>78</v>
      </c>
      <c r="D25" s="12">
        <f>SUMPRODUCT($B4:$B23,D4:D23)</f>
        <v>0</v>
      </c>
      <c r="E25" s="12">
        <f t="shared" ref="E25:Q25" si="0">SUMPRODUCT($B4:$B23,E4:E23)</f>
        <v>0</v>
      </c>
      <c r="F25" s="12">
        <f t="shared" si="0"/>
        <v>0</v>
      </c>
      <c r="G25" s="12">
        <f t="shared" si="0"/>
        <v>0</v>
      </c>
      <c r="H25" s="12">
        <f t="shared" si="0"/>
        <v>0</v>
      </c>
      <c r="I25" s="12">
        <f t="shared" si="0"/>
        <v>0</v>
      </c>
      <c r="J25" s="12">
        <f t="shared" si="0"/>
        <v>0</v>
      </c>
      <c r="K25" s="12">
        <f t="shared" si="0"/>
        <v>0</v>
      </c>
      <c r="L25" s="12">
        <f t="shared" si="0"/>
        <v>0</v>
      </c>
      <c r="M25" s="12">
        <f t="shared" si="0"/>
        <v>0</v>
      </c>
      <c r="N25" s="12">
        <f t="shared" si="0"/>
        <v>0</v>
      </c>
      <c r="O25" s="12">
        <f t="shared" si="0"/>
        <v>0</v>
      </c>
      <c r="P25" s="12">
        <f t="shared" si="0"/>
        <v>0</v>
      </c>
      <c r="Q25" s="12">
        <f t="shared" si="0"/>
        <v>0</v>
      </c>
    </row>
    <row r="26" spans="1:17" x14ac:dyDescent="0.25">
      <c r="A26" s="11"/>
      <c r="B26" s="11"/>
      <c r="C26" s="13" t="s">
        <v>79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 x14ac:dyDescent="0.25">
      <c r="A27" s="11"/>
      <c r="B27" s="11"/>
      <c r="C27" s="11" t="s">
        <v>80</v>
      </c>
      <c r="D27" s="11">
        <v>6</v>
      </c>
      <c r="E27" s="11">
        <v>2</v>
      </c>
      <c r="F27" s="11">
        <v>5</v>
      </c>
      <c r="G27" s="11">
        <v>2</v>
      </c>
      <c r="H27" s="11">
        <v>7</v>
      </c>
      <c r="I27" s="11">
        <v>2</v>
      </c>
      <c r="J27" s="11">
        <v>5</v>
      </c>
      <c r="K27" s="11">
        <v>2</v>
      </c>
      <c r="L27" s="11">
        <v>8</v>
      </c>
      <c r="M27" s="11">
        <v>2</v>
      </c>
      <c r="N27" s="11">
        <v>2</v>
      </c>
      <c r="O27" s="11">
        <v>2</v>
      </c>
      <c r="P27" s="11">
        <v>2</v>
      </c>
      <c r="Q27" s="11">
        <v>2</v>
      </c>
    </row>
    <row r="28" spans="1:17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</row>
    <row r="29" spans="1:17" x14ac:dyDescent="0.25">
      <c r="A29" s="11"/>
      <c r="B29" s="11"/>
      <c r="C29" s="11" t="s">
        <v>81</v>
      </c>
      <c r="D29" s="11">
        <v>8</v>
      </c>
      <c r="E29" s="11">
        <v>16</v>
      </c>
      <c r="F29" s="11">
        <v>8</v>
      </c>
      <c r="G29" s="11">
        <v>16</v>
      </c>
      <c r="H29" s="11">
        <v>8</v>
      </c>
      <c r="I29" s="11">
        <v>16</v>
      </c>
      <c r="J29" s="11">
        <v>8</v>
      </c>
      <c r="K29" s="11">
        <v>16</v>
      </c>
      <c r="L29" s="11">
        <v>8</v>
      </c>
      <c r="M29" s="11">
        <v>16</v>
      </c>
      <c r="N29" s="11">
        <v>12</v>
      </c>
      <c r="O29" s="11">
        <v>12</v>
      </c>
      <c r="P29" s="11">
        <v>12</v>
      </c>
      <c r="Q29" s="11">
        <v>12</v>
      </c>
    </row>
  </sheetData>
  <conditionalFormatting sqref="D4:Q23">
    <cfRule type="colorScale" priority="2">
      <colorScale>
        <cfvo type="min"/>
        <cfvo type="max"/>
        <color rgb="FFFFEF9C"/>
        <color rgb="FF63BE7B"/>
      </colorScale>
    </cfRule>
  </conditionalFormatting>
  <conditionalFormatting sqref="B4:B23">
    <cfRule type="cellIs" dxfId="1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5CC2-AC69-4959-90FC-E68DFB6BA748}">
  <dimension ref="A20:Q48"/>
  <sheetViews>
    <sheetView topLeftCell="A20" workbookViewId="0">
      <selection activeCell="A20" sqref="A20"/>
    </sheetView>
  </sheetViews>
  <sheetFormatPr defaultRowHeight="15" x14ac:dyDescent="0.25"/>
  <cols>
    <col min="1" max="1" width="20.140625" bestFit="1" customWidth="1"/>
    <col min="2" max="2" width="4.28515625" bestFit="1" customWidth="1"/>
    <col min="3" max="3" width="20.42578125" bestFit="1" customWidth="1"/>
    <col min="4" max="4" width="10.85546875" bestFit="1" customWidth="1"/>
    <col min="5" max="5" width="11.7109375" bestFit="1" customWidth="1"/>
    <col min="6" max="6" width="11.42578125" bestFit="1" customWidth="1"/>
    <col min="7" max="7" width="12" bestFit="1" customWidth="1"/>
    <col min="8" max="8" width="11.140625" bestFit="1" customWidth="1"/>
    <col min="9" max="9" width="12" bestFit="1" customWidth="1"/>
    <col min="10" max="11" width="11.140625" bestFit="1" customWidth="1"/>
    <col min="12" max="12" width="9.7109375" bestFit="1" customWidth="1"/>
    <col min="13" max="13" width="11.28515625" bestFit="1" customWidth="1"/>
    <col min="14" max="14" width="10.28515625" bestFit="1" customWidth="1"/>
    <col min="15" max="15" width="11.7109375" bestFit="1" customWidth="1"/>
    <col min="16" max="16" width="10.7109375" bestFit="1" customWidth="1"/>
    <col min="17" max="17" width="11.85546875" bestFit="1" customWidth="1"/>
  </cols>
  <sheetData>
    <row r="20" spans="1:17" x14ac:dyDescent="0.25">
      <c r="A20" s="11" t="s">
        <v>38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</row>
    <row r="21" spans="1:17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</row>
    <row r="22" spans="1:17" x14ac:dyDescent="0.25">
      <c r="A22" s="11"/>
      <c r="B22" s="11" t="s">
        <v>39</v>
      </c>
      <c r="C22" s="11" t="s">
        <v>40</v>
      </c>
      <c r="D22" s="11" t="s">
        <v>41</v>
      </c>
      <c r="E22" s="11" t="s">
        <v>42</v>
      </c>
      <c r="F22" s="11" t="s">
        <v>43</v>
      </c>
      <c r="G22" s="11" t="s">
        <v>44</v>
      </c>
      <c r="H22" s="11" t="s">
        <v>45</v>
      </c>
      <c r="I22" s="11" t="s">
        <v>46</v>
      </c>
      <c r="J22" s="11" t="s">
        <v>47</v>
      </c>
      <c r="K22" s="11" t="s">
        <v>48</v>
      </c>
      <c r="L22" s="11" t="s">
        <v>49</v>
      </c>
      <c r="M22" s="11" t="s">
        <v>50</v>
      </c>
      <c r="N22" s="11" t="s">
        <v>51</v>
      </c>
      <c r="O22" s="11" t="s">
        <v>52</v>
      </c>
      <c r="P22" s="11" t="s">
        <v>53</v>
      </c>
      <c r="Q22" s="11" t="s">
        <v>54</v>
      </c>
    </row>
    <row r="23" spans="1:17" x14ac:dyDescent="0.25">
      <c r="A23" s="11" t="s">
        <v>55</v>
      </c>
      <c r="B23" s="12">
        <v>0</v>
      </c>
      <c r="C23" s="11" t="s">
        <v>56</v>
      </c>
      <c r="D23" s="11">
        <v>0</v>
      </c>
      <c r="E23" s="11">
        <v>0</v>
      </c>
      <c r="F23" s="11">
        <v>1</v>
      </c>
      <c r="G23" s="11">
        <v>0</v>
      </c>
      <c r="H23" s="11">
        <v>1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1</v>
      </c>
      <c r="O23" s="11">
        <v>0</v>
      </c>
      <c r="P23" s="11">
        <v>1</v>
      </c>
      <c r="Q23" s="11">
        <v>0</v>
      </c>
    </row>
    <row r="24" spans="1:17" x14ac:dyDescent="0.25">
      <c r="A24" s="11" t="s">
        <v>55</v>
      </c>
      <c r="B24" s="12">
        <v>0</v>
      </c>
      <c r="C24" s="11" t="s">
        <v>57</v>
      </c>
      <c r="D24" s="11">
        <v>0</v>
      </c>
      <c r="E24" s="11">
        <v>0</v>
      </c>
      <c r="F24" s="11">
        <v>1</v>
      </c>
      <c r="G24" s="11">
        <v>0</v>
      </c>
      <c r="H24" s="11">
        <v>1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1</v>
      </c>
      <c r="P24" s="11">
        <v>0</v>
      </c>
      <c r="Q24" s="11">
        <v>1</v>
      </c>
    </row>
    <row r="25" spans="1:17" x14ac:dyDescent="0.25">
      <c r="A25" s="11" t="s">
        <v>55</v>
      </c>
      <c r="B25" s="12">
        <v>0</v>
      </c>
      <c r="C25" s="11" t="s">
        <v>58</v>
      </c>
      <c r="D25" s="11">
        <v>0</v>
      </c>
      <c r="E25" s="11">
        <v>0</v>
      </c>
      <c r="F25" s="11">
        <v>0</v>
      </c>
      <c r="G25" s="11">
        <v>0</v>
      </c>
      <c r="H25" s="11">
        <v>1</v>
      </c>
      <c r="I25" s="11">
        <v>0</v>
      </c>
      <c r="J25" s="11">
        <v>1</v>
      </c>
      <c r="K25" s="11">
        <v>0</v>
      </c>
      <c r="L25" s="11">
        <v>0</v>
      </c>
      <c r="M25" s="11">
        <v>0</v>
      </c>
      <c r="N25" s="11">
        <v>1</v>
      </c>
      <c r="O25" s="11">
        <v>0</v>
      </c>
      <c r="P25" s="11">
        <v>1</v>
      </c>
      <c r="Q25" s="11">
        <v>0</v>
      </c>
    </row>
    <row r="26" spans="1:17" x14ac:dyDescent="0.25">
      <c r="A26" s="11" t="s">
        <v>55</v>
      </c>
      <c r="B26" s="12">
        <v>0</v>
      </c>
      <c r="C26" s="11" t="s">
        <v>59</v>
      </c>
      <c r="D26" s="11">
        <v>0</v>
      </c>
      <c r="E26" s="11">
        <v>0</v>
      </c>
      <c r="F26" s="11">
        <v>0</v>
      </c>
      <c r="G26" s="11">
        <v>0</v>
      </c>
      <c r="H26" s="11">
        <v>1</v>
      </c>
      <c r="I26" s="11">
        <v>0</v>
      </c>
      <c r="J26" s="11">
        <v>1</v>
      </c>
      <c r="K26" s="11">
        <v>0</v>
      </c>
      <c r="L26" s="11">
        <v>0</v>
      </c>
      <c r="M26" s="11">
        <v>0</v>
      </c>
      <c r="N26" s="11">
        <v>0</v>
      </c>
      <c r="O26" s="11">
        <v>1</v>
      </c>
      <c r="P26" s="11">
        <v>0</v>
      </c>
      <c r="Q26" s="11">
        <v>1</v>
      </c>
    </row>
    <row r="27" spans="1:17" x14ac:dyDescent="0.25">
      <c r="A27" s="11" t="s">
        <v>55</v>
      </c>
      <c r="B27" s="12">
        <v>0</v>
      </c>
      <c r="C27" s="11" t="s">
        <v>60</v>
      </c>
      <c r="D27" s="11">
        <v>0</v>
      </c>
      <c r="E27" s="11">
        <v>0</v>
      </c>
      <c r="F27" s="11">
        <v>0</v>
      </c>
      <c r="G27" s="11">
        <v>1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1</v>
      </c>
      <c r="O27" s="11">
        <v>0</v>
      </c>
      <c r="P27" s="11">
        <v>1</v>
      </c>
      <c r="Q27" s="11">
        <v>0</v>
      </c>
    </row>
    <row r="28" spans="1:17" x14ac:dyDescent="0.25">
      <c r="A28" s="11" t="s">
        <v>55</v>
      </c>
      <c r="B28" s="12">
        <v>0</v>
      </c>
      <c r="C28" s="11" t="s">
        <v>61</v>
      </c>
      <c r="D28" s="11">
        <v>0</v>
      </c>
      <c r="E28" s="11">
        <v>0</v>
      </c>
      <c r="F28" s="11">
        <v>0</v>
      </c>
      <c r="G28" s="11">
        <v>1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1</v>
      </c>
      <c r="P28" s="11">
        <v>0</v>
      </c>
      <c r="Q28" s="11">
        <v>1</v>
      </c>
    </row>
    <row r="29" spans="1:17" x14ac:dyDescent="0.25">
      <c r="A29" s="11" t="s">
        <v>55</v>
      </c>
      <c r="B29" s="12">
        <v>0</v>
      </c>
      <c r="C29" s="11" t="s">
        <v>62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1</v>
      </c>
      <c r="J29" s="11">
        <v>0</v>
      </c>
      <c r="K29" s="11">
        <v>0</v>
      </c>
      <c r="L29" s="11">
        <v>0</v>
      </c>
      <c r="M29" s="11">
        <v>0</v>
      </c>
      <c r="N29" s="11">
        <v>1</v>
      </c>
      <c r="O29" s="11">
        <v>0</v>
      </c>
      <c r="P29" s="11">
        <v>1</v>
      </c>
      <c r="Q29" s="11">
        <v>0</v>
      </c>
    </row>
    <row r="30" spans="1:17" x14ac:dyDescent="0.25">
      <c r="A30" s="11" t="s">
        <v>55</v>
      </c>
      <c r="B30" s="12">
        <v>1</v>
      </c>
      <c r="C30" s="11" t="s">
        <v>63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1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1</v>
      </c>
      <c r="P30" s="11">
        <v>0</v>
      </c>
      <c r="Q30" s="11">
        <v>1</v>
      </c>
    </row>
    <row r="31" spans="1:17" x14ac:dyDescent="0.25">
      <c r="A31" s="11" t="s">
        <v>55</v>
      </c>
      <c r="B31" s="12">
        <v>2</v>
      </c>
      <c r="C31" s="11" t="s">
        <v>64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1</v>
      </c>
      <c r="L31" s="11">
        <v>0</v>
      </c>
      <c r="M31" s="11">
        <v>0</v>
      </c>
      <c r="N31" s="11">
        <v>1</v>
      </c>
      <c r="O31" s="11">
        <v>0</v>
      </c>
      <c r="P31" s="11">
        <v>1</v>
      </c>
      <c r="Q31" s="11">
        <v>0</v>
      </c>
    </row>
    <row r="32" spans="1:17" x14ac:dyDescent="0.25">
      <c r="A32" s="11" t="s">
        <v>55</v>
      </c>
      <c r="B32" s="12">
        <v>1</v>
      </c>
      <c r="C32" s="11" t="s">
        <v>65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1</v>
      </c>
      <c r="L32" s="11">
        <v>0</v>
      </c>
      <c r="M32" s="11">
        <v>0</v>
      </c>
      <c r="N32" s="11">
        <v>0</v>
      </c>
      <c r="O32" s="11">
        <v>1</v>
      </c>
      <c r="P32" s="11">
        <v>0</v>
      </c>
      <c r="Q32" s="11">
        <v>1</v>
      </c>
    </row>
    <row r="33" spans="1:17" x14ac:dyDescent="0.25">
      <c r="A33" s="11" t="s">
        <v>66</v>
      </c>
      <c r="B33" s="12">
        <v>2</v>
      </c>
      <c r="C33" s="11" t="s">
        <v>67</v>
      </c>
      <c r="D33" s="11">
        <v>1</v>
      </c>
      <c r="E33" s="11">
        <v>0</v>
      </c>
      <c r="F33" s="11">
        <v>1</v>
      </c>
      <c r="G33" s="11">
        <v>0</v>
      </c>
      <c r="H33" s="11">
        <v>1</v>
      </c>
      <c r="I33" s="11">
        <v>0</v>
      </c>
      <c r="J33" s="11">
        <v>1</v>
      </c>
      <c r="K33" s="11">
        <v>0</v>
      </c>
      <c r="L33" s="11">
        <v>1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</row>
    <row r="34" spans="1:17" x14ac:dyDescent="0.25">
      <c r="A34" s="11" t="s">
        <v>68</v>
      </c>
      <c r="B34" s="12">
        <v>0</v>
      </c>
      <c r="C34" s="11" t="s">
        <v>69</v>
      </c>
      <c r="D34" s="11">
        <v>0</v>
      </c>
      <c r="E34" s="11">
        <v>1</v>
      </c>
      <c r="F34" s="11">
        <v>0</v>
      </c>
      <c r="G34" s="11">
        <v>0</v>
      </c>
      <c r="H34" s="11">
        <v>0</v>
      </c>
      <c r="I34" s="11">
        <v>1</v>
      </c>
      <c r="J34" s="11">
        <v>0</v>
      </c>
      <c r="K34" s="11">
        <v>0</v>
      </c>
      <c r="L34" s="11">
        <v>1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</row>
    <row r="35" spans="1:17" x14ac:dyDescent="0.25">
      <c r="A35" s="11" t="s">
        <v>68</v>
      </c>
      <c r="B35" s="12">
        <v>0</v>
      </c>
      <c r="C35" s="11" t="s">
        <v>70</v>
      </c>
      <c r="D35" s="11">
        <v>1</v>
      </c>
      <c r="E35" s="11">
        <v>0</v>
      </c>
      <c r="F35" s="11">
        <v>0</v>
      </c>
      <c r="G35" s="11">
        <v>1</v>
      </c>
      <c r="H35" s="11">
        <v>0</v>
      </c>
      <c r="I35" s="11">
        <v>0</v>
      </c>
      <c r="J35" s="11">
        <v>0</v>
      </c>
      <c r="K35" s="11">
        <v>1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</row>
    <row r="36" spans="1:17" x14ac:dyDescent="0.25">
      <c r="A36" s="11" t="s">
        <v>68</v>
      </c>
      <c r="B36" s="12">
        <v>0</v>
      </c>
      <c r="C36" s="11" t="s">
        <v>71</v>
      </c>
      <c r="D36" s="11">
        <v>1</v>
      </c>
      <c r="E36" s="11">
        <v>0</v>
      </c>
      <c r="F36" s="11">
        <v>0</v>
      </c>
      <c r="G36" s="11">
        <v>0</v>
      </c>
      <c r="H36" s="11">
        <v>0</v>
      </c>
      <c r="I36" s="11">
        <v>1</v>
      </c>
      <c r="J36" s="11">
        <v>0</v>
      </c>
      <c r="K36" s="11">
        <v>0</v>
      </c>
      <c r="L36" s="11">
        <v>0</v>
      </c>
      <c r="M36" s="11">
        <v>1</v>
      </c>
      <c r="N36" s="11">
        <v>0</v>
      </c>
      <c r="O36" s="11">
        <v>0</v>
      </c>
      <c r="P36" s="11">
        <v>0</v>
      </c>
      <c r="Q36" s="11">
        <v>0</v>
      </c>
    </row>
    <row r="37" spans="1:17" x14ac:dyDescent="0.25">
      <c r="A37" s="11" t="s">
        <v>68</v>
      </c>
      <c r="B37" s="12">
        <v>3</v>
      </c>
      <c r="C37" s="11" t="s">
        <v>72</v>
      </c>
      <c r="D37" s="11">
        <v>0</v>
      </c>
      <c r="E37" s="11">
        <v>1</v>
      </c>
      <c r="F37" s="11">
        <v>0</v>
      </c>
      <c r="G37" s="11">
        <v>0</v>
      </c>
      <c r="H37" s="11">
        <v>1</v>
      </c>
      <c r="I37" s="11">
        <v>0</v>
      </c>
      <c r="J37" s="11">
        <v>1</v>
      </c>
      <c r="K37" s="11">
        <v>0</v>
      </c>
      <c r="L37" s="11">
        <v>1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</row>
    <row r="38" spans="1:17" x14ac:dyDescent="0.25">
      <c r="A38" s="11" t="s">
        <v>68</v>
      </c>
      <c r="B38" s="12">
        <v>2</v>
      </c>
      <c r="C38" s="11" t="s">
        <v>73</v>
      </c>
      <c r="D38" s="11">
        <v>1</v>
      </c>
      <c r="E38" s="11">
        <v>0</v>
      </c>
      <c r="F38" s="11">
        <v>0</v>
      </c>
      <c r="G38" s="11">
        <v>1</v>
      </c>
      <c r="H38" s="11">
        <v>0</v>
      </c>
      <c r="I38" s="11">
        <v>0</v>
      </c>
      <c r="J38" s="11">
        <v>1</v>
      </c>
      <c r="K38" s="11">
        <v>0</v>
      </c>
      <c r="L38" s="11">
        <v>1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</row>
    <row r="39" spans="1:17" x14ac:dyDescent="0.25">
      <c r="A39" s="11" t="s">
        <v>68</v>
      </c>
      <c r="B39" s="12">
        <v>1</v>
      </c>
      <c r="C39" s="11" t="s">
        <v>74</v>
      </c>
      <c r="D39" s="11">
        <v>1</v>
      </c>
      <c r="E39" s="11">
        <v>0</v>
      </c>
      <c r="F39" s="11">
        <v>1</v>
      </c>
      <c r="G39" s="11">
        <v>0</v>
      </c>
      <c r="H39" s="11">
        <v>0</v>
      </c>
      <c r="I39" s="11">
        <v>1</v>
      </c>
      <c r="J39" s="11">
        <v>0</v>
      </c>
      <c r="K39" s="11">
        <v>0</v>
      </c>
      <c r="L39" s="11">
        <v>1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</row>
    <row r="40" spans="1:17" x14ac:dyDescent="0.25">
      <c r="A40" s="11" t="s">
        <v>68</v>
      </c>
      <c r="B40" s="12">
        <v>0</v>
      </c>
      <c r="C40" s="11" t="s">
        <v>75</v>
      </c>
      <c r="D40" s="11">
        <v>1</v>
      </c>
      <c r="E40" s="11">
        <v>0</v>
      </c>
      <c r="F40" s="11">
        <v>1</v>
      </c>
      <c r="G40" s="11">
        <v>0</v>
      </c>
      <c r="H40" s="11">
        <v>1</v>
      </c>
      <c r="I40" s="11">
        <v>0</v>
      </c>
      <c r="J40" s="11">
        <v>0</v>
      </c>
      <c r="K40" s="11">
        <v>1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</row>
    <row r="41" spans="1:17" x14ac:dyDescent="0.25">
      <c r="A41" s="11" t="s">
        <v>68</v>
      </c>
      <c r="B41" s="12">
        <v>1</v>
      </c>
      <c r="C41" s="11" t="s">
        <v>76</v>
      </c>
      <c r="D41" s="11">
        <v>1</v>
      </c>
      <c r="E41" s="11">
        <v>0</v>
      </c>
      <c r="F41" s="11">
        <v>1</v>
      </c>
      <c r="G41" s="11">
        <v>0</v>
      </c>
      <c r="H41" s="11">
        <v>1</v>
      </c>
      <c r="I41" s="11">
        <v>0</v>
      </c>
      <c r="J41" s="11">
        <v>0</v>
      </c>
      <c r="K41" s="11">
        <v>0</v>
      </c>
      <c r="L41" s="11">
        <v>0</v>
      </c>
      <c r="M41" s="11">
        <v>1</v>
      </c>
      <c r="N41" s="11">
        <v>0</v>
      </c>
      <c r="O41" s="11">
        <v>0</v>
      </c>
      <c r="P41" s="11">
        <v>0</v>
      </c>
      <c r="Q41" s="11">
        <v>0</v>
      </c>
    </row>
    <row r="42" spans="1:17" x14ac:dyDescent="0.25">
      <c r="A42" s="11" t="s">
        <v>68</v>
      </c>
      <c r="B42" s="12">
        <v>1</v>
      </c>
      <c r="C42" s="11" t="s">
        <v>77</v>
      </c>
      <c r="D42" s="11">
        <v>0</v>
      </c>
      <c r="E42" s="11">
        <v>0</v>
      </c>
      <c r="F42" s="11">
        <v>1</v>
      </c>
      <c r="G42" s="11">
        <v>0</v>
      </c>
      <c r="H42" s="11">
        <v>1</v>
      </c>
      <c r="I42" s="11">
        <v>0</v>
      </c>
      <c r="J42" s="11">
        <v>1</v>
      </c>
      <c r="K42" s="11">
        <v>0</v>
      </c>
      <c r="L42" s="11">
        <v>0</v>
      </c>
      <c r="M42" s="11">
        <v>1</v>
      </c>
      <c r="N42" s="11">
        <v>0</v>
      </c>
      <c r="O42" s="11">
        <v>0</v>
      </c>
      <c r="P42" s="11">
        <v>0</v>
      </c>
      <c r="Q42" s="11">
        <v>0</v>
      </c>
    </row>
    <row r="43" spans="1:17" x14ac:dyDescent="0.25">
      <c r="A43" s="11"/>
      <c r="B43" s="12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17" x14ac:dyDescent="0.25">
      <c r="A44" s="11" t="s">
        <v>0</v>
      </c>
      <c r="B44" s="12">
        <f>SUM(B23:B42)</f>
        <v>14</v>
      </c>
      <c r="C44" s="11" t="s">
        <v>78</v>
      </c>
      <c r="D44" s="12">
        <f>SUMPRODUCT($B23:$B42,D23:D42)</f>
        <v>6</v>
      </c>
      <c r="E44" s="12">
        <f t="shared" ref="E44:Q44" si="0">SUMPRODUCT($B23:$B42,E23:E42)</f>
        <v>3</v>
      </c>
      <c r="F44" s="12">
        <f t="shared" si="0"/>
        <v>5</v>
      </c>
      <c r="G44" s="12">
        <f t="shared" si="0"/>
        <v>2</v>
      </c>
      <c r="H44" s="12">
        <f t="shared" si="0"/>
        <v>7</v>
      </c>
      <c r="I44" s="12">
        <f t="shared" si="0"/>
        <v>2</v>
      </c>
      <c r="J44" s="12">
        <f t="shared" si="0"/>
        <v>8</v>
      </c>
      <c r="K44" s="12">
        <f t="shared" si="0"/>
        <v>3</v>
      </c>
      <c r="L44" s="12">
        <f t="shared" si="0"/>
        <v>8</v>
      </c>
      <c r="M44" s="12">
        <f t="shared" si="0"/>
        <v>2</v>
      </c>
      <c r="N44" s="12">
        <f t="shared" si="0"/>
        <v>2</v>
      </c>
      <c r="O44" s="12">
        <f t="shared" si="0"/>
        <v>2</v>
      </c>
      <c r="P44" s="12">
        <f t="shared" si="0"/>
        <v>2</v>
      </c>
      <c r="Q44" s="12">
        <f t="shared" si="0"/>
        <v>2</v>
      </c>
    </row>
    <row r="45" spans="1:17" x14ac:dyDescent="0.25">
      <c r="A45" s="11"/>
      <c r="B45" s="11"/>
      <c r="C45" s="13" t="s">
        <v>79</v>
      </c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</row>
    <row r="46" spans="1:17" x14ac:dyDescent="0.25">
      <c r="A46" s="11"/>
      <c r="B46" s="11"/>
      <c r="C46" s="11" t="s">
        <v>80</v>
      </c>
      <c r="D46" s="11">
        <v>6</v>
      </c>
      <c r="E46" s="11">
        <v>2</v>
      </c>
      <c r="F46" s="11">
        <v>5</v>
      </c>
      <c r="G46" s="11">
        <v>2</v>
      </c>
      <c r="H46" s="11">
        <v>7</v>
      </c>
      <c r="I46" s="11">
        <v>2</v>
      </c>
      <c r="J46" s="11">
        <v>5</v>
      </c>
      <c r="K46" s="11">
        <v>2</v>
      </c>
      <c r="L46" s="11">
        <v>8</v>
      </c>
      <c r="M46" s="11">
        <v>2</v>
      </c>
      <c r="N46" s="11">
        <v>2</v>
      </c>
      <c r="O46" s="11">
        <v>2</v>
      </c>
      <c r="P46" s="11">
        <v>2</v>
      </c>
      <c r="Q46" s="11">
        <v>2</v>
      </c>
    </row>
    <row r="47" spans="1:17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</row>
    <row r="48" spans="1:17" x14ac:dyDescent="0.25">
      <c r="A48" s="11"/>
      <c r="B48" s="11"/>
      <c r="C48" s="11" t="s">
        <v>81</v>
      </c>
      <c r="D48" s="11">
        <v>8</v>
      </c>
      <c r="E48" s="11">
        <v>16</v>
      </c>
      <c r="F48" s="11">
        <v>8</v>
      </c>
      <c r="G48" s="11">
        <v>16</v>
      </c>
      <c r="H48" s="11">
        <v>8</v>
      </c>
      <c r="I48" s="11">
        <v>16</v>
      </c>
      <c r="J48" s="11">
        <v>8</v>
      </c>
      <c r="K48" s="11">
        <v>16</v>
      </c>
      <c r="L48" s="11">
        <v>8</v>
      </c>
      <c r="M48" s="11">
        <v>16</v>
      </c>
      <c r="N48" s="11">
        <v>12</v>
      </c>
      <c r="O48" s="11">
        <v>12</v>
      </c>
      <c r="P48" s="11">
        <v>12</v>
      </c>
      <c r="Q48" s="11">
        <v>12</v>
      </c>
    </row>
  </sheetData>
  <conditionalFormatting sqref="D23:Q42">
    <cfRule type="colorScale" priority="2">
      <colorScale>
        <cfvo type="min"/>
        <cfvo type="max"/>
        <color rgb="FFFFEF9C"/>
        <color rgb="FF63BE7B"/>
      </colorScale>
    </cfRule>
  </conditionalFormatting>
  <conditionalFormatting sqref="B23:B42">
    <cfRule type="cellIs" dxfId="0" priority="1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WarehouseLocation1</vt:lpstr>
      <vt:lpstr>WHLoc1Solution</vt:lpstr>
      <vt:lpstr>WarehouseLocation2</vt:lpstr>
      <vt:lpstr>WHLoc2Solution</vt:lpstr>
      <vt:lpstr>HospitalScheduling</vt:lpstr>
      <vt:lpstr>HospitalSchedulingSolution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Harter</dc:creator>
  <cp:lastModifiedBy>Donald Harter</cp:lastModifiedBy>
  <dcterms:created xsi:type="dcterms:W3CDTF">2008-07-16T01:03:51Z</dcterms:created>
  <dcterms:modified xsi:type="dcterms:W3CDTF">2020-11-04T22:13:00Z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