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/Users/melissahodge/Documents/01-Education/Syracuse/2021/Winter/SCM 651/Week 6/"/>
    </mc:Choice>
  </mc:AlternateContent>
  <xr:revisionPtr revIDLastSave="0" documentId="13_ncr:1_{A5E9B557-F129-E74D-8091-C4715450118A}" xr6:coauthVersionLast="46" xr6:coauthVersionMax="46" xr10:uidLastSave="{00000000-0000-0000-0000-000000000000}"/>
  <bookViews>
    <workbookView xWindow="0" yWindow="500" windowWidth="14800" windowHeight="21900" activeTab="4" xr2:uid="{00000000-000D-0000-FFFF-FFFF00000000}"/>
  </bookViews>
  <sheets>
    <sheet name="Goal Seek" sheetId="55" r:id="rId1"/>
    <sheet name="ProfitOptimization" sheetId="41" r:id="rId2"/>
    <sheet name="ProdMix" sheetId="51" r:id="rId3"/>
    <sheet name="BankStaffing" sheetId="53" r:id="rId4"/>
    <sheet name="TransDist" sheetId="52" r:id="rId5"/>
    <sheet name="CapitalBudgeting" sheetId="54" r:id="rId6"/>
  </sheets>
  <externalReferences>
    <externalReference r:id="rId7"/>
    <externalReference r:id="rId8"/>
  </externalReferences>
  <definedNames>
    <definedName name="_xlcn.WorksheetConnection_PowerViewA1D13591" hidden="1">[1]PowerView!$A$1:$D$1359</definedName>
    <definedName name="demand">[2]SensitivitySolution!$B$2</definedName>
    <definedName name="demand2">#REF!</definedName>
    <definedName name="doit">CapitalBudgeting!$A$6:$A$25</definedName>
    <definedName name="fixed_cost">[2]SensitivitySolution!$B$4</definedName>
    <definedName name="fixed_cost2">#REF!</definedName>
    <definedName name="NPV">CapitalBudgeting!$C$6:$C$25</definedName>
    <definedName name="price">[2]SensitivitySolution!$B$1</definedName>
    <definedName name="price2">#REF!</definedName>
    <definedName name="profit">#REF!</definedName>
    <definedName name="revenue">[2]SensitivitySolution!$B$5</definedName>
    <definedName name="revenue2">#REF!</definedName>
    <definedName name="solver_adj" localSheetId="3" hidden="1">BankStaffing!$A$5:$A$11</definedName>
    <definedName name="solver_adj" localSheetId="2" hidden="1">ProdMix!$D$2:$I$2</definedName>
    <definedName name="solver_adj" localSheetId="1" hidden="1">ProfitOptimization!$B$1</definedName>
    <definedName name="solver_adj" localSheetId="4" hidden="1">TransDist!$B$9:$E$11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cvg" localSheetId="4" hidden="1">0.0001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drv" localSheetId="4" hidden="1">1</definedName>
    <definedName name="solver_eng" localSheetId="3" hidden="1">1</definedName>
    <definedName name="solver_eng" localSheetId="2" hidden="1">1</definedName>
    <definedName name="solver_eng" localSheetId="1" hidden="1">1</definedName>
    <definedName name="solver_eng" localSheetId="4" hidden="1">1</definedName>
    <definedName name="solver_est" localSheetId="1" hidden="1">1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itr" localSheetId="4" hidden="1">2147483647</definedName>
    <definedName name="solver_lhs1" localSheetId="3" hidden="1">BankStaffing!$A$5:$A$11</definedName>
    <definedName name="solver_lhs1" localSheetId="2" hidden="1">ProdMix!$D$14</definedName>
    <definedName name="solver_lhs1" localSheetId="4" hidden="1">TransDist!$B$12:$E$12</definedName>
    <definedName name="solver_lhs2" localSheetId="3" hidden="1">BankStaffing!$C$12:$I$12</definedName>
    <definedName name="solver_lhs2" localSheetId="2" hidden="1">ProdMix!$D$15</definedName>
    <definedName name="solver_lhs2" localSheetId="4" hidden="1">TransDist!$F$9:$F$11</definedName>
    <definedName name="solver_lhs3" localSheetId="2" hidden="1">ProdMix!$D$2:$I$2</definedName>
    <definedName name="solver_lin" localSheetId="3" hidden="1">2</definedName>
    <definedName name="solver_lin" localSheetId="2" hidden="1">2</definedName>
    <definedName name="solver_lin" localSheetId="1" hidden="1">2</definedName>
    <definedName name="solver_lin" localSheetId="4" hidden="1">2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ip" localSheetId="4" hidden="1">2147483647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ni" localSheetId="4" hidden="1">30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rt" localSheetId="4" hidden="1">0.075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msl" localSheetId="4" hidden="1">2</definedName>
    <definedName name="solver_neg" localSheetId="3" hidden="1">1</definedName>
    <definedName name="solver_neg" localSheetId="2" hidden="1">1</definedName>
    <definedName name="solver_neg" localSheetId="1" hidden="1">1</definedName>
    <definedName name="solver_neg" localSheetId="4" hidden="1">1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od" localSheetId="4" hidden="1">2147483647</definedName>
    <definedName name="solver_num" localSheetId="3" hidden="1">2</definedName>
    <definedName name="solver_num" localSheetId="2" hidden="1">3</definedName>
    <definedName name="solver_num" localSheetId="1" hidden="1">0</definedName>
    <definedName name="solver_num" localSheetId="4" hidden="1">2</definedName>
    <definedName name="solver_nwt" localSheetId="1" hidden="1">1</definedName>
    <definedName name="solver_opt" localSheetId="3" hidden="1">BankStaffing!$A$3</definedName>
    <definedName name="solver_opt" localSheetId="2" hidden="1">ProdMix!$D$12</definedName>
    <definedName name="solver_opt" localSheetId="1" hidden="1">ProfitOptimization!$B$7</definedName>
    <definedName name="solver_opt" localSheetId="4" hidden="1">TransDist!$B$16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pre" localSheetId="4" hidden="1">0.000001</definedName>
    <definedName name="solver_rbv" localSheetId="3" hidden="1">1</definedName>
    <definedName name="solver_rbv" localSheetId="2" hidden="1">1</definedName>
    <definedName name="solver_rbv" localSheetId="1" hidden="1">1</definedName>
    <definedName name="solver_rbv" localSheetId="4" hidden="1">1</definedName>
    <definedName name="solver_rel1" localSheetId="3" hidden="1">4</definedName>
    <definedName name="solver_rel1" localSheetId="2" hidden="1">1</definedName>
    <definedName name="solver_rel1" localSheetId="4" hidden="1">3</definedName>
    <definedName name="solver_rel2" localSheetId="3" hidden="1">3</definedName>
    <definedName name="solver_rel2" localSheetId="2" hidden="1">1</definedName>
    <definedName name="solver_rel2" localSheetId="4" hidden="1">1</definedName>
    <definedName name="solver_rel3" localSheetId="2" hidden="1">1</definedName>
    <definedName name="solver_rhs1" localSheetId="3" hidden="1">integer</definedName>
    <definedName name="solver_rhs1" localSheetId="2" hidden="1">ProdMix!$F$14</definedName>
    <definedName name="solver_rhs1" localSheetId="4" hidden="1">TransDist!$B$14:$E$14</definedName>
    <definedName name="solver_rhs2" localSheetId="3" hidden="1">BankStaffing!$C$14:$I$14</definedName>
    <definedName name="solver_rhs2" localSheetId="2" hidden="1">ProdMix!$F$15</definedName>
    <definedName name="solver_rhs2" localSheetId="4" hidden="1">TransDist!$H$9:$H$11</definedName>
    <definedName name="solver_rhs3" localSheetId="2" hidden="1">ProdMix!$D$8:$I$8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lx" localSheetId="4" hidden="1">2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rsd" localSheetId="4" hidden="1">0</definedName>
    <definedName name="solver_scl" localSheetId="3" hidden="1">1</definedName>
    <definedName name="solver_scl" localSheetId="2" hidden="1">1</definedName>
    <definedName name="solver_scl" localSheetId="1" hidden="1">1</definedName>
    <definedName name="solver_scl" localSheetId="4" hidden="1">1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ho" localSheetId="4" hidden="1">2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ssz" localSheetId="4" hidden="1">100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im" localSheetId="4" hidden="1">2147483647</definedName>
    <definedName name="solver_tol" localSheetId="3" hidden="1">0.01</definedName>
    <definedName name="solver_tol" localSheetId="2" hidden="1">0.01</definedName>
    <definedName name="solver_tol" localSheetId="1" hidden="1">0.01</definedName>
    <definedName name="solver_tol" localSheetId="4" hidden="1">0.01</definedName>
    <definedName name="solver_typ" localSheetId="3" hidden="1">2</definedName>
    <definedName name="solver_typ" localSheetId="2" hidden="1">1</definedName>
    <definedName name="solver_typ" localSheetId="1" hidden="1">1</definedName>
    <definedName name="solver_typ" localSheetId="4" hidden="1">2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al" localSheetId="4" hidden="1">0</definedName>
    <definedName name="solver_ver" localSheetId="3" hidden="1">2</definedName>
    <definedName name="solver_ver" localSheetId="2" hidden="1">2</definedName>
    <definedName name="solver_ver" localSheetId="1" hidden="1">2</definedName>
    <definedName name="solver_ver" localSheetId="4" hidden="1">2</definedName>
    <definedName name="unit_cost">[2]SensitivitySolution!$B$3</definedName>
    <definedName name="unit_cost2">#REF!</definedName>
    <definedName name="variable_cost">[2]SensitivitySolution!$B$6</definedName>
    <definedName name="variable_cost2">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-4d04a670-a990-49dc-8bba-bfa53c2f81c2" name="Range" connection="WorksheetConnection_PowerView!$A$1:$D$1359"/>
        </x15:modelTables>
      </x15:dataModel>
    </ext>
  </extLst>
</workbook>
</file>

<file path=xl/calcChain.xml><?xml version="1.0" encoding="utf-8"?>
<calcChain xmlns="http://schemas.openxmlformats.org/spreadsheetml/2006/main">
  <c r="C12" i="53" l="1"/>
  <c r="D12" i="51"/>
  <c r="D15" i="51"/>
  <c r="D14" i="51"/>
  <c r="B2" i="55"/>
  <c r="B6" i="55" s="1"/>
  <c r="B5" i="55" l="1"/>
  <c r="B7" i="55" s="1"/>
  <c r="E12" i="52" l="1"/>
  <c r="D12" i="52"/>
  <c r="C12" i="52"/>
  <c r="B12" i="52"/>
  <c r="J2" i="54" l="1"/>
  <c r="I2" i="54"/>
  <c r="H2" i="54"/>
  <c r="G2" i="54"/>
  <c r="F2" i="54"/>
  <c r="E2" i="54"/>
  <c r="B2" i="54"/>
  <c r="B16" i="52"/>
  <c r="E14" i="52"/>
  <c r="D14" i="52"/>
  <c r="C14" i="52"/>
  <c r="B14" i="52"/>
  <c r="F11" i="52"/>
  <c r="F10" i="52"/>
  <c r="F9" i="52"/>
  <c r="I12" i="53"/>
  <c r="H12" i="53"/>
  <c r="G12" i="53"/>
  <c r="F12" i="53"/>
  <c r="E12" i="53"/>
  <c r="D12" i="53"/>
  <c r="A3" i="53"/>
  <c r="F15" i="51"/>
  <c r="F14" i="51"/>
  <c r="I9" i="51"/>
  <c r="H9" i="51"/>
  <c r="G9" i="51"/>
  <c r="F9" i="51"/>
  <c r="E9" i="51"/>
  <c r="D9" i="51"/>
  <c r="B2" i="41" l="1"/>
  <c r="B6" i="41" s="1"/>
  <c r="B5" i="41" l="1"/>
  <c r="B7" i="4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View!$A$1:$D$1359" type="102" refreshedVersion="5" minRefreshableVersion="5">
    <extLst>
      <ext xmlns:x15="http://schemas.microsoft.com/office/spreadsheetml/2010/11/main" uri="{DE250136-89BD-433C-8126-D09CA5730AF9}">
        <x15:connection id="Range-4d04a670-a990-49dc-8bba-bfa53c2f81c2" autoDelete="1" usedByAddin="1">
          <x15:rangePr sourceName="_xlcn.WorksheetConnection_PowerViewA1D13591"/>
        </x15:connection>
      </ext>
    </extLst>
  </connection>
</connections>
</file>

<file path=xl/sharedStrings.xml><?xml version="1.0" encoding="utf-8"?>
<sst xmlns="http://schemas.openxmlformats.org/spreadsheetml/2006/main" count="123" uniqueCount="79">
  <si>
    <t>Total</t>
  </si>
  <si>
    <t>price</t>
  </si>
  <si>
    <t>demand</t>
  </si>
  <si>
    <t>unit cost</t>
  </si>
  <si>
    <t>fixed cost</t>
  </si>
  <si>
    <t>revenue</t>
  </si>
  <si>
    <t>variable cost</t>
  </si>
  <si>
    <t>profit</t>
  </si>
  <si>
    <t>Product</t>
  </si>
  <si>
    <t>Pounds made</t>
  </si>
  <si>
    <t>Available</t>
  </si>
  <si>
    <t>Labor</t>
  </si>
  <si>
    <t>Raw Material</t>
  </si>
  <si>
    <t>Unit price</t>
  </si>
  <si>
    <t>Variable cost</t>
  </si>
  <si>
    <t>Demand</t>
  </si>
  <si>
    <t>Unit profit cont.</t>
  </si>
  <si>
    <t>Profit</t>
  </si>
  <si>
    <t>Labor Used</t>
  </si>
  <si>
    <t>&lt;=</t>
  </si>
  <si>
    <t>Raw Material Used</t>
  </si>
  <si>
    <t>There are multiple solutions all of which use 20 workers.</t>
  </si>
  <si>
    <t>Working?</t>
  </si>
  <si>
    <t>Number starting</t>
  </si>
  <si>
    <t>Day worker starts</t>
  </si>
  <si>
    <t>Monday</t>
  </si>
  <si>
    <t>Tuesday</t>
  </si>
  <si>
    <t>Wednesday</t>
  </si>
  <si>
    <t>Thursday</t>
  </si>
  <si>
    <t>Friday</t>
  </si>
  <si>
    <t>Saturday</t>
  </si>
  <si>
    <t>Sunday</t>
  </si>
  <si>
    <t>Number working</t>
  </si>
  <si>
    <t>&gt;=</t>
  </si>
  <si>
    <t>Number needed</t>
  </si>
  <si>
    <t>DEMAND</t>
  </si>
  <si>
    <t>EAST</t>
  </si>
  <si>
    <t>MIDWEST</t>
  </si>
  <si>
    <t>SOUTH</t>
  </si>
  <si>
    <t>WEST</t>
  </si>
  <si>
    <t>CAPACITY</t>
  </si>
  <si>
    <t>LA</t>
  </si>
  <si>
    <t>ATLANTA</t>
  </si>
  <si>
    <t>NEW YORK CITY</t>
  </si>
  <si>
    <t>SHIPMENTS</t>
  </si>
  <si>
    <t>Sent</t>
  </si>
  <si>
    <t>Capacity</t>
  </si>
  <si>
    <t>Received</t>
  </si>
  <si>
    <t>Total Cost</t>
  </si>
  <si>
    <t>Total NPV</t>
  </si>
  <si>
    <t>Used</t>
  </si>
  <si>
    <t>Do IT?</t>
  </si>
  <si>
    <t>NPV</t>
  </si>
  <si>
    <t>Cost Year 1</t>
  </si>
  <si>
    <t>Cost Year 2</t>
  </si>
  <si>
    <t>Cost Year 3</t>
  </si>
  <si>
    <t>Labor Year 1</t>
  </si>
  <si>
    <t>Labor Year 2</t>
  </si>
  <si>
    <t>Labor Year 3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</si>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</sst>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4" fontId="2" fillId="0" borderId="0" xfId="2" applyFont="1"/>
    <xf numFmtId="44" fontId="0" fillId="0" borderId="0" xfId="2" applyFont="1"/>
    <xf numFmtId="164" fontId="0" fillId="0" borderId="0" xfId="1" applyNumberFormat="1" applyFont="1"/>
    <xf numFmtId="0" fontId="1" fillId="0" borderId="0" xfId="7"/>
    <xf numFmtId="0" fontId="1" fillId="0" borderId="0" xfId="8"/>
    <xf numFmtId="0" fontId="2" fillId="0" borderId="0" xfId="8" applyFont="1"/>
    <xf numFmtId="44" fontId="2" fillId="0" borderId="0" xfId="9" applyFont="1"/>
    <xf numFmtId="44" fontId="2" fillId="0" borderId="0" xfId="8" applyNumberFormat="1" applyFont="1"/>
    <xf numFmtId="0" fontId="2" fillId="0" borderId="0" xfId="0" applyFont="1" applyAlignment="1">
      <alignment wrapText="1"/>
    </xf>
  </cellXfs>
  <cellStyles count="10">
    <cellStyle name="Comma" xfId="1" builtinId="3"/>
    <cellStyle name="Currency" xfId="2" builtinId="4"/>
    <cellStyle name="Currency 3" xfId="4" xr:uid="{00000000-0005-0000-0000-000002000000}"/>
    <cellStyle name="Currency 4" xfId="9" xr:uid="{00000000-0005-0000-0000-000003000000}"/>
    <cellStyle name="Normal" xfId="0" builtinId="0"/>
    <cellStyle name="Normal 2" xfId="3" xr:uid="{00000000-0005-0000-0000-000005000000}"/>
    <cellStyle name="Normal 3" xfId="5" xr:uid="{00000000-0005-0000-0000-000006000000}"/>
    <cellStyle name="Normal 4" xfId="8" xr:uid="{00000000-0005-0000-0000-000007000000}"/>
    <cellStyle name="Normal 7" xfId="6" xr:uid="{00000000-0005-0000-0000-000008000000}"/>
    <cellStyle name="Normal_Sheet1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Vie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Teaching/MBC606/MBC606_Summer2009/Labs/S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View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J18" sqref="J18"/>
    </sheetView>
  </sheetViews>
  <sheetFormatPr baseColWidth="10" defaultColWidth="8.83203125" defaultRowHeight="15" x14ac:dyDescent="0.2"/>
  <cols>
    <col min="1" max="1" width="12.1640625" bestFit="1" customWidth="1"/>
    <col min="2" max="2" width="13.5" bestFit="1" customWidth="1"/>
  </cols>
  <sheetData>
    <row r="1" spans="1:2" x14ac:dyDescent="0.2">
      <c r="A1" t="s">
        <v>1</v>
      </c>
      <c r="B1" s="3">
        <v>4</v>
      </c>
    </row>
    <row r="2" spans="1:2" x14ac:dyDescent="0.2">
      <c r="A2" t="s">
        <v>2</v>
      </c>
      <c r="B2" s="4">
        <f>65000-9000*B1</f>
        <v>29000</v>
      </c>
    </row>
    <row r="3" spans="1:2" x14ac:dyDescent="0.2">
      <c r="A3" t="s">
        <v>3</v>
      </c>
      <c r="B3" s="3">
        <v>0.45</v>
      </c>
    </row>
    <row r="4" spans="1:2" x14ac:dyDescent="0.2">
      <c r="A4" t="s">
        <v>4</v>
      </c>
      <c r="B4" s="3">
        <v>45000</v>
      </c>
    </row>
    <row r="5" spans="1:2" x14ac:dyDescent="0.2">
      <c r="A5" t="s">
        <v>5</v>
      </c>
      <c r="B5" s="3">
        <f>B2*B1</f>
        <v>116000</v>
      </c>
    </row>
    <row r="6" spans="1:2" x14ac:dyDescent="0.2">
      <c r="A6" t="s">
        <v>6</v>
      </c>
      <c r="B6" s="3">
        <f>B3*B2</f>
        <v>13050</v>
      </c>
    </row>
    <row r="7" spans="1:2" x14ac:dyDescent="0.2">
      <c r="A7" t="s">
        <v>7</v>
      </c>
      <c r="B7" s="3">
        <f>B5-B4-B6</f>
        <v>57950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E30" sqref="E30"/>
    </sheetView>
  </sheetViews>
  <sheetFormatPr baseColWidth="10" defaultColWidth="8.83203125" defaultRowHeight="15" x14ac:dyDescent="0.2"/>
  <cols>
    <col min="1" max="1" width="12.1640625" bestFit="1" customWidth="1"/>
    <col min="2" max="2" width="13.33203125" customWidth="1"/>
  </cols>
  <sheetData>
    <row r="1" spans="1:2" x14ac:dyDescent="0.2">
      <c r="A1" t="s">
        <v>1</v>
      </c>
      <c r="B1" s="3">
        <v>3.8361111021541054</v>
      </c>
    </row>
    <row r="2" spans="1:2" x14ac:dyDescent="0.2">
      <c r="A2" t="s">
        <v>2</v>
      </c>
      <c r="B2" s="4">
        <f>65000-9000*B1</f>
        <v>30475.000080613048</v>
      </c>
    </row>
    <row r="3" spans="1:2" x14ac:dyDescent="0.2">
      <c r="A3" t="s">
        <v>3</v>
      </c>
      <c r="B3" s="3">
        <v>0.45</v>
      </c>
    </row>
    <row r="4" spans="1:2" x14ac:dyDescent="0.2">
      <c r="A4" t="s">
        <v>4</v>
      </c>
      <c r="B4" s="3">
        <v>45000</v>
      </c>
    </row>
    <row r="5" spans="1:2" x14ac:dyDescent="0.2">
      <c r="A5" t="s">
        <v>5</v>
      </c>
      <c r="B5" s="3">
        <f>B2*B1</f>
        <v>116905.48614738697</v>
      </c>
    </row>
    <row r="6" spans="1:2" x14ac:dyDescent="0.2">
      <c r="A6" t="s">
        <v>6</v>
      </c>
      <c r="B6" s="3">
        <f>B3*B2</f>
        <v>13713.750036275873</v>
      </c>
    </row>
    <row r="7" spans="1:2" x14ac:dyDescent="0.2">
      <c r="A7" t="s">
        <v>7</v>
      </c>
      <c r="B7" s="3">
        <f>B5-B4-B6</f>
        <v>58191.736111111095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workbookViewId="0">
      <selection activeCell="D3" sqref="D3"/>
    </sheetView>
  </sheetViews>
  <sheetFormatPr baseColWidth="10" defaultColWidth="8.83203125" defaultRowHeight="15" x14ac:dyDescent="0.2"/>
  <cols>
    <col min="2" max="2" width="9.5" bestFit="1" customWidth="1"/>
    <col min="3" max="3" width="18.33203125" bestFit="1" customWidth="1"/>
    <col min="4" max="4" width="11.83203125" customWidth="1"/>
    <col min="5" max="5" width="7.6640625" bestFit="1" customWidth="1"/>
    <col min="6" max="6" width="9.5" bestFit="1" customWidth="1"/>
    <col min="7" max="9" width="6.6640625" bestFit="1" customWidth="1"/>
  </cols>
  <sheetData>
    <row r="1" spans="1:9" x14ac:dyDescent="0.2">
      <c r="A1" s="5"/>
      <c r="B1" s="5"/>
      <c r="C1" s="5"/>
      <c r="D1" s="5"/>
      <c r="E1" s="5"/>
      <c r="F1" s="5"/>
      <c r="G1" s="5"/>
      <c r="H1" s="5"/>
      <c r="I1" s="5"/>
    </row>
    <row r="2" spans="1:9" x14ac:dyDescent="0.2">
      <c r="A2" s="5"/>
      <c r="B2" s="6"/>
      <c r="C2" s="7" t="s">
        <v>9</v>
      </c>
      <c r="D2" s="7">
        <v>0</v>
      </c>
      <c r="E2" s="7">
        <v>0</v>
      </c>
      <c r="F2" s="7">
        <v>0</v>
      </c>
      <c r="G2" s="7">
        <v>596.66666666666652</v>
      </c>
      <c r="H2" s="7">
        <v>1084</v>
      </c>
      <c r="I2" s="7">
        <v>0</v>
      </c>
    </row>
    <row r="3" spans="1:9" x14ac:dyDescent="0.2">
      <c r="A3" s="5"/>
      <c r="B3" s="7" t="s">
        <v>10</v>
      </c>
      <c r="C3" s="7" t="s">
        <v>8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</row>
    <row r="4" spans="1:9" x14ac:dyDescent="0.2">
      <c r="A4" s="5"/>
      <c r="B4" s="7">
        <v>4500</v>
      </c>
      <c r="C4" s="7" t="s">
        <v>11</v>
      </c>
      <c r="D4" s="7">
        <v>6</v>
      </c>
      <c r="E4" s="7">
        <v>5</v>
      </c>
      <c r="F4" s="7">
        <v>4</v>
      </c>
      <c r="G4" s="7">
        <v>3</v>
      </c>
      <c r="H4" s="7">
        <v>2.5</v>
      </c>
      <c r="I4" s="7">
        <v>1.5</v>
      </c>
    </row>
    <row r="5" spans="1:9" x14ac:dyDescent="0.2">
      <c r="A5" s="5"/>
      <c r="B5" s="7">
        <v>1600</v>
      </c>
      <c r="C5" s="7" t="s">
        <v>12</v>
      </c>
      <c r="D5" s="7">
        <v>3.2</v>
      </c>
      <c r="E5" s="7">
        <v>2.6</v>
      </c>
      <c r="F5" s="7">
        <v>1.5</v>
      </c>
      <c r="G5" s="7">
        <v>0.8</v>
      </c>
      <c r="H5" s="7">
        <v>0.7</v>
      </c>
      <c r="I5" s="7">
        <v>0.3</v>
      </c>
    </row>
    <row r="6" spans="1:9" x14ac:dyDescent="0.2">
      <c r="A6" s="5"/>
      <c r="B6" s="6"/>
      <c r="C6" s="7" t="s">
        <v>13</v>
      </c>
      <c r="D6" s="8">
        <v>12.5</v>
      </c>
      <c r="E6" s="8">
        <v>11</v>
      </c>
      <c r="F6" s="8">
        <v>9</v>
      </c>
      <c r="G6" s="8">
        <v>7</v>
      </c>
      <c r="H6" s="8">
        <v>6</v>
      </c>
      <c r="I6" s="8">
        <v>3</v>
      </c>
    </row>
    <row r="7" spans="1:9" x14ac:dyDescent="0.2">
      <c r="A7" s="5"/>
      <c r="B7" s="6"/>
      <c r="C7" s="7" t="s">
        <v>14</v>
      </c>
      <c r="D7" s="8">
        <v>6.5</v>
      </c>
      <c r="E7" s="8">
        <v>5.7</v>
      </c>
      <c r="F7" s="8">
        <v>3.6</v>
      </c>
      <c r="G7" s="8">
        <v>2.8</v>
      </c>
      <c r="H7" s="8">
        <v>2.2000000000000002</v>
      </c>
      <c r="I7" s="8">
        <v>1.2</v>
      </c>
    </row>
    <row r="8" spans="1:9" x14ac:dyDescent="0.2">
      <c r="A8" s="5"/>
      <c r="B8" s="6"/>
      <c r="C8" s="7" t="s">
        <v>15</v>
      </c>
      <c r="D8" s="7">
        <v>960</v>
      </c>
      <c r="E8" s="7">
        <v>928</v>
      </c>
      <c r="F8" s="7">
        <v>1041</v>
      </c>
      <c r="G8" s="7">
        <v>977</v>
      </c>
      <c r="H8" s="7">
        <v>1084</v>
      </c>
      <c r="I8" s="7">
        <v>1055</v>
      </c>
    </row>
    <row r="9" spans="1:9" x14ac:dyDescent="0.2">
      <c r="A9" s="5"/>
      <c r="B9" s="6"/>
      <c r="C9" s="7" t="s">
        <v>16</v>
      </c>
      <c r="D9" s="9">
        <f>D6-D7</f>
        <v>6</v>
      </c>
      <c r="E9" s="9">
        <f t="shared" ref="E9:I9" si="0">E6-E7</f>
        <v>5.3</v>
      </c>
      <c r="F9" s="9">
        <f t="shared" si="0"/>
        <v>5.4</v>
      </c>
      <c r="G9" s="9">
        <f t="shared" si="0"/>
        <v>4.2</v>
      </c>
      <c r="H9" s="9">
        <f t="shared" si="0"/>
        <v>3.8</v>
      </c>
      <c r="I9" s="9">
        <f t="shared" si="0"/>
        <v>1.8</v>
      </c>
    </row>
    <row r="10" spans="1:9" x14ac:dyDescent="0.2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2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2">
      <c r="A12" s="5"/>
      <c r="B12" s="6"/>
      <c r="C12" s="7" t="s">
        <v>17</v>
      </c>
      <c r="D12" s="8">
        <f>SUMPRODUCT($D$2:$I$2,$D$9:$I$9)</f>
        <v>6625.1999999999989</v>
      </c>
      <c r="E12" s="6"/>
      <c r="F12" s="6"/>
      <c r="G12" s="6"/>
      <c r="H12" s="6"/>
      <c r="I12" s="6"/>
    </row>
    <row r="13" spans="1:9" x14ac:dyDescent="0.2">
      <c r="A13" s="5"/>
      <c r="B13" s="6"/>
      <c r="C13" s="6"/>
      <c r="D13" s="6"/>
      <c r="E13" s="6"/>
      <c r="F13" s="7" t="s">
        <v>10</v>
      </c>
      <c r="G13" s="6"/>
      <c r="H13" s="6"/>
      <c r="I13" s="6"/>
    </row>
    <row r="14" spans="1:9" x14ac:dyDescent="0.2">
      <c r="A14" s="5"/>
      <c r="B14" s="6"/>
      <c r="C14" s="7" t="s">
        <v>18</v>
      </c>
      <c r="D14" s="7">
        <f>SUMPRODUCT($D$2:$I$2,$D$4:$I$4)</f>
        <v>4500</v>
      </c>
      <c r="E14" s="7" t="s">
        <v>19</v>
      </c>
      <c r="F14" s="7">
        <f>B4</f>
        <v>4500</v>
      </c>
      <c r="G14" s="6"/>
      <c r="H14" s="6"/>
      <c r="I14" s="6"/>
    </row>
    <row r="15" spans="1:9" x14ac:dyDescent="0.2">
      <c r="A15" s="5"/>
      <c r="B15" s="6"/>
      <c r="C15" s="7" t="s">
        <v>20</v>
      </c>
      <c r="D15" s="7">
        <f>SUMPRODUCT($D$2:$I$2,$D$5:$I$5)</f>
        <v>1236.1333333333332</v>
      </c>
      <c r="E15" s="7" t="s">
        <v>19</v>
      </c>
      <c r="F15" s="7">
        <f>B5</f>
        <v>1600</v>
      </c>
      <c r="G15" s="6"/>
      <c r="H15" s="6"/>
      <c r="I15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14"/>
  <sheetViews>
    <sheetView workbookViewId="0">
      <selection activeCell="C18" sqref="C18"/>
    </sheetView>
  </sheetViews>
  <sheetFormatPr baseColWidth="10" defaultColWidth="8.83203125" defaultRowHeight="15" x14ac:dyDescent="0.2"/>
  <cols>
    <col min="1" max="1" width="8.1640625" bestFit="1" customWidth="1"/>
    <col min="2" max="2" width="16.1640625" bestFit="1" customWidth="1"/>
    <col min="3" max="3" width="9.6640625" bestFit="1" customWidth="1"/>
    <col min="4" max="4" width="8.5" bestFit="1" customWidth="1"/>
    <col min="5" max="5" width="11.5" customWidth="1"/>
    <col min="6" max="6" width="9.33203125" bestFit="1" customWidth="1"/>
    <col min="7" max="7" width="6.6640625" bestFit="1" customWidth="1"/>
    <col min="9" max="9" width="7.83203125" bestFit="1" customWidth="1"/>
  </cols>
  <sheetData>
    <row r="2" spans="1:9" x14ac:dyDescent="0.2">
      <c r="A2" s="1" t="s">
        <v>0</v>
      </c>
      <c r="B2" s="1"/>
      <c r="C2" s="1"/>
      <c r="D2" s="1"/>
      <c r="E2" s="1" t="s">
        <v>21</v>
      </c>
      <c r="F2" s="1"/>
      <c r="G2" s="1"/>
      <c r="H2" s="1"/>
      <c r="I2" s="1"/>
    </row>
    <row r="3" spans="1:9" x14ac:dyDescent="0.2">
      <c r="A3" s="1">
        <f>SUM(A5:A11)</f>
        <v>20</v>
      </c>
      <c r="B3" s="1"/>
      <c r="C3" s="1" t="s">
        <v>22</v>
      </c>
      <c r="D3" s="1"/>
      <c r="E3" s="1"/>
      <c r="F3" s="1"/>
      <c r="G3" s="1"/>
      <c r="H3" s="1"/>
      <c r="I3" s="1"/>
    </row>
    <row r="4" spans="1:9" ht="29" x14ac:dyDescent="0.2">
      <c r="A4" s="10" t="s">
        <v>23</v>
      </c>
      <c r="B4" s="10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</row>
    <row r="5" spans="1:9" x14ac:dyDescent="0.2">
      <c r="A5" s="1">
        <v>5</v>
      </c>
      <c r="B5" s="1" t="s">
        <v>25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>
        <v>0</v>
      </c>
    </row>
    <row r="6" spans="1:9" x14ac:dyDescent="0.2">
      <c r="A6" s="1">
        <v>2</v>
      </c>
      <c r="B6" s="1" t="s">
        <v>26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</row>
    <row r="7" spans="1:9" x14ac:dyDescent="0.2">
      <c r="A7" s="1">
        <v>0</v>
      </c>
      <c r="B7" s="1" t="s">
        <v>27</v>
      </c>
      <c r="C7" s="1">
        <v>0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</row>
    <row r="8" spans="1:9" x14ac:dyDescent="0.2">
      <c r="A8" s="1">
        <v>4</v>
      </c>
      <c r="B8" s="1" t="s">
        <v>28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</row>
    <row r="9" spans="1:9" x14ac:dyDescent="0.2">
      <c r="A9" s="1">
        <v>1</v>
      </c>
      <c r="B9" s="1" t="s">
        <v>29</v>
      </c>
      <c r="C9" s="1">
        <v>1</v>
      </c>
      <c r="D9" s="1">
        <v>1</v>
      </c>
      <c r="E9" s="1">
        <v>0</v>
      </c>
      <c r="F9" s="1">
        <v>0</v>
      </c>
      <c r="G9" s="1">
        <v>1</v>
      </c>
      <c r="H9" s="1">
        <v>1</v>
      </c>
      <c r="I9" s="1">
        <v>1</v>
      </c>
    </row>
    <row r="10" spans="1:9" x14ac:dyDescent="0.2">
      <c r="A10" s="1">
        <v>2</v>
      </c>
      <c r="B10" s="1" t="s">
        <v>30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</row>
    <row r="11" spans="1:9" x14ac:dyDescent="0.2">
      <c r="A11" s="1">
        <v>6</v>
      </c>
      <c r="B11" s="1" t="s">
        <v>31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</row>
    <row r="12" spans="1:9" x14ac:dyDescent="0.2">
      <c r="A12" s="1"/>
      <c r="B12" s="1" t="s">
        <v>32</v>
      </c>
      <c r="C12" s="1">
        <f>SUMPRODUCT($A$5:$A$11,C5:C11)</f>
        <v>18</v>
      </c>
      <c r="D12" s="1">
        <f t="shared" ref="D12:I12" si="0">SUMPRODUCT($A$5:$A$11,D5:D11)</f>
        <v>16</v>
      </c>
      <c r="E12" s="1">
        <f t="shared" si="0"/>
        <v>15</v>
      </c>
      <c r="F12" s="1">
        <f t="shared" si="0"/>
        <v>17</v>
      </c>
      <c r="G12" s="1">
        <f t="shared" si="0"/>
        <v>12</v>
      </c>
      <c r="H12" s="1">
        <f t="shared" si="0"/>
        <v>9</v>
      </c>
      <c r="I12" s="1">
        <f t="shared" si="0"/>
        <v>13</v>
      </c>
    </row>
    <row r="13" spans="1:9" x14ac:dyDescent="0.2">
      <c r="A13" s="1"/>
      <c r="B13" s="1"/>
      <c r="C13" s="1" t="s">
        <v>33</v>
      </c>
      <c r="D13" s="1" t="s">
        <v>33</v>
      </c>
      <c r="E13" s="1" t="s">
        <v>33</v>
      </c>
      <c r="F13" s="1" t="s">
        <v>33</v>
      </c>
      <c r="G13" s="1" t="s">
        <v>33</v>
      </c>
      <c r="H13" s="1" t="s">
        <v>33</v>
      </c>
      <c r="I13" s="1" t="s">
        <v>33</v>
      </c>
    </row>
    <row r="14" spans="1:9" x14ac:dyDescent="0.2">
      <c r="A14" s="1"/>
      <c r="B14" s="1" t="s">
        <v>34</v>
      </c>
      <c r="C14" s="1">
        <v>17</v>
      </c>
      <c r="D14" s="1">
        <v>13</v>
      </c>
      <c r="E14" s="1">
        <v>15</v>
      </c>
      <c r="F14" s="1">
        <v>17</v>
      </c>
      <c r="G14" s="1">
        <v>9</v>
      </c>
      <c r="H14" s="1">
        <v>9</v>
      </c>
      <c r="I14" s="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tabSelected="1" zoomScale="120" zoomScaleNormal="120" workbookViewId="0"/>
  </sheetViews>
  <sheetFormatPr baseColWidth="10" defaultColWidth="8.83203125" defaultRowHeight="15" x14ac:dyDescent="0.2"/>
  <cols>
    <col min="1" max="1" width="15.83203125" bestFit="1" customWidth="1"/>
    <col min="2" max="2" width="13.5" customWidth="1"/>
    <col min="3" max="3" width="9.83203125" bestFit="1" customWidth="1"/>
  </cols>
  <sheetData>
    <row r="1" spans="1:8" x14ac:dyDescent="0.2">
      <c r="A1" s="1" t="s">
        <v>35</v>
      </c>
      <c r="B1" s="1">
        <v>9000</v>
      </c>
      <c r="C1" s="1">
        <v>6000</v>
      </c>
      <c r="D1" s="1">
        <v>6000</v>
      </c>
      <c r="E1" s="1">
        <v>13000</v>
      </c>
      <c r="F1" s="1"/>
      <c r="G1" s="1"/>
      <c r="H1" s="1"/>
    </row>
    <row r="2" spans="1:8" x14ac:dyDescent="0.2">
      <c r="A2" s="1"/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/>
      <c r="H2" s="1"/>
    </row>
    <row r="3" spans="1:8" x14ac:dyDescent="0.2">
      <c r="A3" s="1" t="s">
        <v>41</v>
      </c>
      <c r="B3" s="2">
        <v>5</v>
      </c>
      <c r="C3" s="2">
        <v>3.5</v>
      </c>
      <c r="D3" s="2">
        <v>4.2</v>
      </c>
      <c r="E3" s="2">
        <v>2.2000000000000002</v>
      </c>
      <c r="F3" s="1">
        <v>10000</v>
      </c>
      <c r="G3" s="1"/>
      <c r="H3" s="1"/>
    </row>
    <row r="4" spans="1:8" x14ac:dyDescent="0.2">
      <c r="A4" s="1" t="s">
        <v>42</v>
      </c>
      <c r="B4" s="2">
        <v>3.2</v>
      </c>
      <c r="C4" s="2">
        <v>2.6</v>
      </c>
      <c r="D4" s="2">
        <v>1.8</v>
      </c>
      <c r="E4" s="2">
        <v>4.8</v>
      </c>
      <c r="F4" s="1">
        <v>12000</v>
      </c>
      <c r="G4" s="1"/>
      <c r="H4" s="1"/>
    </row>
    <row r="5" spans="1:8" x14ac:dyDescent="0.2">
      <c r="A5" s="1" t="s">
        <v>43</v>
      </c>
      <c r="B5" s="2">
        <v>2.5</v>
      </c>
      <c r="C5" s="2">
        <v>3.1</v>
      </c>
      <c r="D5" s="2">
        <v>3.3</v>
      </c>
      <c r="E5" s="2">
        <v>5.4</v>
      </c>
      <c r="F5" s="1">
        <v>14000</v>
      </c>
      <c r="G5" s="1"/>
      <c r="H5" s="1"/>
    </row>
    <row r="6" spans="1:8" x14ac:dyDescent="0.2">
      <c r="A6" s="1"/>
      <c r="B6" s="1"/>
      <c r="C6" s="1"/>
      <c r="D6" s="1"/>
      <c r="E6" s="1"/>
      <c r="F6" s="1"/>
      <c r="G6" s="1"/>
      <c r="H6" s="1"/>
    </row>
    <row r="7" spans="1:8" x14ac:dyDescent="0.2">
      <c r="A7" s="1" t="s">
        <v>44</v>
      </c>
      <c r="B7" s="1"/>
      <c r="C7" s="1"/>
      <c r="D7" s="1"/>
      <c r="E7" s="1"/>
      <c r="F7" s="1"/>
      <c r="G7" s="1"/>
      <c r="H7" s="1"/>
    </row>
    <row r="8" spans="1:8" x14ac:dyDescent="0.2">
      <c r="A8" s="1"/>
      <c r="B8" s="1" t="s">
        <v>36</v>
      </c>
      <c r="C8" s="1" t="s">
        <v>37</v>
      </c>
      <c r="D8" s="1" t="s">
        <v>38</v>
      </c>
      <c r="E8" s="1" t="s">
        <v>39</v>
      </c>
      <c r="F8" s="1" t="s">
        <v>45</v>
      </c>
      <c r="G8" s="1"/>
      <c r="H8" s="1" t="s">
        <v>46</v>
      </c>
    </row>
    <row r="9" spans="1:8" x14ac:dyDescent="0.2">
      <c r="A9" s="1" t="s">
        <v>41</v>
      </c>
      <c r="B9" s="1">
        <v>0</v>
      </c>
      <c r="C9" s="1">
        <v>0</v>
      </c>
      <c r="D9" s="1">
        <v>0</v>
      </c>
      <c r="E9" s="1">
        <v>10000.000000000002</v>
      </c>
      <c r="F9" s="1">
        <f>SUM(B9:E9)</f>
        <v>10000.000000000002</v>
      </c>
      <c r="G9" s="1" t="s">
        <v>19</v>
      </c>
      <c r="H9" s="1">
        <v>10000</v>
      </c>
    </row>
    <row r="10" spans="1:8" x14ac:dyDescent="0.2">
      <c r="A10" s="1" t="s">
        <v>42</v>
      </c>
      <c r="B10" s="1">
        <v>0</v>
      </c>
      <c r="C10" s="1">
        <v>3000.0000000000009</v>
      </c>
      <c r="D10" s="1">
        <v>5999.9999999999991</v>
      </c>
      <c r="E10" s="1">
        <v>3000.0000000000005</v>
      </c>
      <c r="F10" s="1">
        <f>SUM(B10:E10)</f>
        <v>12000</v>
      </c>
      <c r="G10" s="1" t="s">
        <v>19</v>
      </c>
      <c r="H10" s="1">
        <v>12000</v>
      </c>
    </row>
    <row r="11" spans="1:8" x14ac:dyDescent="0.2">
      <c r="A11" s="1" t="s">
        <v>43</v>
      </c>
      <c r="B11" s="1">
        <v>8999.9999999999982</v>
      </c>
      <c r="C11" s="1">
        <v>2999.9999999999986</v>
      </c>
      <c r="D11" s="1">
        <v>0</v>
      </c>
      <c r="E11" s="1">
        <v>0</v>
      </c>
      <c r="F11" s="1">
        <f>SUM(B11:E11)</f>
        <v>11999.999999999996</v>
      </c>
      <c r="G11" s="1" t="s">
        <v>19</v>
      </c>
      <c r="H11" s="1">
        <v>14000</v>
      </c>
    </row>
    <row r="12" spans="1:8" x14ac:dyDescent="0.2">
      <c r="A12" s="1" t="s">
        <v>47</v>
      </c>
      <c r="B12" s="1">
        <f>SUM(B9:B11)</f>
        <v>8999.9999999999982</v>
      </c>
      <c r="C12" s="1">
        <f>SUM(C9:C11)</f>
        <v>6000</v>
      </c>
      <c r="D12" s="1">
        <f>SUM(D9:D11)</f>
        <v>5999.9999999999991</v>
      </c>
      <c r="E12" s="1">
        <f>SUM(E9:E11)</f>
        <v>13000.000000000002</v>
      </c>
      <c r="F12" s="1"/>
      <c r="G12" s="1"/>
      <c r="H12" s="1"/>
    </row>
    <row r="13" spans="1:8" x14ac:dyDescent="0.2">
      <c r="A13" s="1"/>
      <c r="B13" s="1" t="s">
        <v>33</v>
      </c>
      <c r="C13" s="1" t="s">
        <v>33</v>
      </c>
      <c r="D13" s="1" t="s">
        <v>33</v>
      </c>
      <c r="E13" s="1" t="s">
        <v>33</v>
      </c>
      <c r="F13" s="1"/>
      <c r="G13" s="1"/>
      <c r="H13" s="1"/>
    </row>
    <row r="14" spans="1:8" x14ac:dyDescent="0.2">
      <c r="A14" s="1" t="s">
        <v>15</v>
      </c>
      <c r="B14" s="1">
        <f>B1</f>
        <v>9000</v>
      </c>
      <c r="C14" s="1">
        <f>C1</f>
        <v>6000</v>
      </c>
      <c r="D14" s="1">
        <f>D1</f>
        <v>6000</v>
      </c>
      <c r="E14" s="1">
        <f>E1</f>
        <v>13000</v>
      </c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 t="s">
        <v>48</v>
      </c>
      <c r="B16" s="2">
        <f>SUMPRODUCT(B3:E5,B9:E11)</f>
        <v>86800</v>
      </c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5"/>
  <sheetViews>
    <sheetView workbookViewId="0"/>
  </sheetViews>
  <sheetFormatPr baseColWidth="10" defaultColWidth="8.83203125" defaultRowHeight="15" x14ac:dyDescent="0.2"/>
  <cols>
    <col min="2" max="2" width="10" bestFit="1" customWidth="1"/>
    <col min="5" max="7" width="11.1640625" bestFit="1" customWidth="1"/>
    <col min="8" max="10" width="12.5" bestFit="1" customWidth="1"/>
  </cols>
  <sheetData>
    <row r="1" spans="1:10" x14ac:dyDescent="0.2">
      <c r="A1" s="1"/>
      <c r="B1" s="1" t="s">
        <v>49</v>
      </c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>
        <f>SUMPRODUCT(doit,NPV)</f>
        <v>0</v>
      </c>
      <c r="C2" s="1"/>
      <c r="D2" s="1" t="s">
        <v>50</v>
      </c>
      <c r="E2" s="1">
        <f t="shared" ref="E2:J2" si="0">SUMPRODUCT(doit,E6:E25)</f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</row>
    <row r="3" spans="1:10" x14ac:dyDescent="0.2">
      <c r="A3" s="1"/>
      <c r="B3" s="1"/>
      <c r="C3" s="1"/>
      <c r="D3" s="1"/>
      <c r="E3" s="1" t="s">
        <v>19</v>
      </c>
      <c r="F3" s="1" t="s">
        <v>19</v>
      </c>
      <c r="G3" s="1" t="s">
        <v>19</v>
      </c>
      <c r="H3" s="1" t="s">
        <v>19</v>
      </c>
      <c r="I3" s="1" t="s">
        <v>19</v>
      </c>
      <c r="J3" s="1" t="s">
        <v>19</v>
      </c>
    </row>
    <row r="4" spans="1:10" x14ac:dyDescent="0.2">
      <c r="A4" s="1"/>
      <c r="B4" s="1"/>
      <c r="C4" s="1"/>
      <c r="D4" s="1" t="s">
        <v>10</v>
      </c>
      <c r="E4" s="1">
        <v>2500</v>
      </c>
      <c r="F4" s="1">
        <v>2800</v>
      </c>
      <c r="G4" s="1">
        <v>2900</v>
      </c>
      <c r="H4" s="1">
        <v>900</v>
      </c>
      <c r="I4" s="1">
        <v>900</v>
      </c>
      <c r="J4" s="1">
        <v>900</v>
      </c>
    </row>
    <row r="5" spans="1:10" x14ac:dyDescent="0.2">
      <c r="A5" s="1" t="s">
        <v>51</v>
      </c>
      <c r="B5" s="1"/>
      <c r="C5" s="1" t="s">
        <v>52</v>
      </c>
      <c r="D5" s="1"/>
      <c r="E5" s="1" t="s">
        <v>53</v>
      </c>
      <c r="F5" s="1" t="s">
        <v>54</v>
      </c>
      <c r="G5" s="1" t="s">
        <v>55</v>
      </c>
      <c r="H5" s="1" t="s">
        <v>56</v>
      </c>
      <c r="I5" s="1" t="s">
        <v>57</v>
      </c>
      <c r="J5" s="1" t="s">
        <v>58</v>
      </c>
    </row>
    <row r="6" spans="1:10" x14ac:dyDescent="0.2">
      <c r="A6" s="1">
        <v>0</v>
      </c>
      <c r="B6" s="1" t="s">
        <v>59</v>
      </c>
      <c r="C6" s="1">
        <v>928</v>
      </c>
      <c r="D6" s="1"/>
      <c r="E6" s="1">
        <v>398</v>
      </c>
      <c r="F6" s="1">
        <v>180</v>
      </c>
      <c r="G6" s="1">
        <v>368</v>
      </c>
      <c r="H6" s="1">
        <v>111</v>
      </c>
      <c r="I6" s="1">
        <v>108</v>
      </c>
      <c r="J6" s="1">
        <v>123</v>
      </c>
    </row>
    <row r="7" spans="1:10" x14ac:dyDescent="0.2">
      <c r="A7" s="1">
        <v>0</v>
      </c>
      <c r="B7" s="1" t="s">
        <v>60</v>
      </c>
      <c r="C7" s="1">
        <v>908</v>
      </c>
      <c r="D7" s="1"/>
      <c r="E7" s="1">
        <v>151</v>
      </c>
      <c r="F7" s="1">
        <v>269</v>
      </c>
      <c r="G7" s="1">
        <v>248</v>
      </c>
      <c r="H7" s="1">
        <v>139</v>
      </c>
      <c r="I7" s="1">
        <v>86</v>
      </c>
      <c r="J7" s="1">
        <v>83</v>
      </c>
    </row>
    <row r="8" spans="1:10" x14ac:dyDescent="0.2">
      <c r="A8" s="1">
        <v>0</v>
      </c>
      <c r="B8" s="1" t="s">
        <v>61</v>
      </c>
      <c r="C8" s="1">
        <v>801</v>
      </c>
      <c r="D8" s="1"/>
      <c r="E8" s="1">
        <v>129</v>
      </c>
      <c r="F8" s="1">
        <v>189</v>
      </c>
      <c r="G8" s="1">
        <v>308</v>
      </c>
      <c r="H8" s="1">
        <v>56</v>
      </c>
      <c r="I8" s="1">
        <v>61</v>
      </c>
      <c r="J8" s="1">
        <v>23</v>
      </c>
    </row>
    <row r="9" spans="1:10" x14ac:dyDescent="0.2">
      <c r="A9" s="1">
        <v>0</v>
      </c>
      <c r="B9" s="1" t="s">
        <v>62</v>
      </c>
      <c r="C9" s="1">
        <v>543</v>
      </c>
      <c r="D9" s="1"/>
      <c r="E9" s="1">
        <v>275</v>
      </c>
      <c r="F9" s="1">
        <v>218</v>
      </c>
      <c r="G9" s="1">
        <v>220</v>
      </c>
      <c r="H9" s="1">
        <v>54</v>
      </c>
      <c r="I9" s="1">
        <v>70</v>
      </c>
      <c r="J9" s="1">
        <v>59</v>
      </c>
    </row>
    <row r="10" spans="1:10" x14ac:dyDescent="0.2">
      <c r="A10" s="1">
        <v>0</v>
      </c>
      <c r="B10" s="1" t="s">
        <v>63</v>
      </c>
      <c r="C10" s="1">
        <v>944</v>
      </c>
      <c r="D10" s="1"/>
      <c r="E10" s="1">
        <v>291</v>
      </c>
      <c r="F10" s="1">
        <v>252</v>
      </c>
      <c r="G10" s="1">
        <v>228</v>
      </c>
      <c r="H10" s="1">
        <v>123</v>
      </c>
      <c r="I10" s="1">
        <v>141</v>
      </c>
      <c r="J10" s="1">
        <v>70</v>
      </c>
    </row>
    <row r="11" spans="1:10" x14ac:dyDescent="0.2">
      <c r="A11" s="1">
        <v>0</v>
      </c>
      <c r="B11" s="1" t="s">
        <v>64</v>
      </c>
      <c r="C11" s="1">
        <v>848</v>
      </c>
      <c r="D11" s="1"/>
      <c r="E11" s="1">
        <v>80</v>
      </c>
      <c r="F11" s="1">
        <v>283</v>
      </c>
      <c r="G11" s="1">
        <v>285</v>
      </c>
      <c r="H11" s="1">
        <v>119</v>
      </c>
      <c r="I11" s="1">
        <v>84</v>
      </c>
      <c r="J11" s="1">
        <v>37</v>
      </c>
    </row>
    <row r="12" spans="1:10" x14ac:dyDescent="0.2">
      <c r="A12" s="1">
        <v>0</v>
      </c>
      <c r="B12" s="1" t="s">
        <v>65</v>
      </c>
      <c r="C12" s="1">
        <v>545</v>
      </c>
      <c r="D12" s="1"/>
      <c r="E12" s="1">
        <v>203</v>
      </c>
      <c r="F12" s="1">
        <v>220</v>
      </c>
      <c r="G12" s="1">
        <v>77</v>
      </c>
      <c r="H12" s="1">
        <v>54</v>
      </c>
      <c r="I12" s="1">
        <v>44</v>
      </c>
      <c r="J12" s="1">
        <v>42</v>
      </c>
    </row>
    <row r="13" spans="1:10" x14ac:dyDescent="0.2">
      <c r="A13" s="1">
        <v>0</v>
      </c>
      <c r="B13" s="1" t="s">
        <v>66</v>
      </c>
      <c r="C13" s="1">
        <v>808</v>
      </c>
      <c r="D13" s="1"/>
      <c r="E13" s="1">
        <v>150</v>
      </c>
      <c r="F13" s="1">
        <v>113</v>
      </c>
      <c r="G13" s="1">
        <v>143</v>
      </c>
      <c r="H13" s="1">
        <v>67</v>
      </c>
      <c r="I13" s="1">
        <v>101</v>
      </c>
      <c r="J13" s="1">
        <v>43</v>
      </c>
    </row>
    <row r="14" spans="1:10" x14ac:dyDescent="0.2">
      <c r="A14" s="1">
        <v>0</v>
      </c>
      <c r="B14" s="1" t="s">
        <v>67</v>
      </c>
      <c r="C14" s="1">
        <v>638</v>
      </c>
      <c r="D14" s="1"/>
      <c r="E14" s="1">
        <v>282</v>
      </c>
      <c r="F14" s="1">
        <v>141</v>
      </c>
      <c r="G14" s="1">
        <v>160</v>
      </c>
      <c r="H14" s="1">
        <v>37</v>
      </c>
      <c r="I14" s="1">
        <v>55</v>
      </c>
      <c r="J14" s="1">
        <v>64</v>
      </c>
    </row>
    <row r="15" spans="1:10" x14ac:dyDescent="0.2">
      <c r="A15" s="1">
        <v>0</v>
      </c>
      <c r="B15" s="1" t="s">
        <v>68</v>
      </c>
      <c r="C15" s="1">
        <v>841</v>
      </c>
      <c r="D15" s="1"/>
      <c r="E15" s="1">
        <v>214</v>
      </c>
      <c r="F15" s="1">
        <v>254</v>
      </c>
      <c r="G15" s="1">
        <v>355</v>
      </c>
      <c r="H15" s="1">
        <v>130</v>
      </c>
      <c r="I15" s="1">
        <v>72</v>
      </c>
      <c r="J15" s="1">
        <v>62</v>
      </c>
    </row>
    <row r="16" spans="1:10" x14ac:dyDescent="0.2">
      <c r="A16" s="1">
        <v>0</v>
      </c>
      <c r="B16" s="1" t="s">
        <v>69</v>
      </c>
      <c r="C16" s="1">
        <v>664</v>
      </c>
      <c r="D16" s="1"/>
      <c r="E16" s="1">
        <v>224</v>
      </c>
      <c r="F16" s="1">
        <v>271</v>
      </c>
      <c r="G16" s="1">
        <v>130</v>
      </c>
      <c r="H16" s="1">
        <v>51</v>
      </c>
      <c r="I16" s="1">
        <v>79</v>
      </c>
      <c r="J16" s="1">
        <v>58</v>
      </c>
    </row>
    <row r="17" spans="1:10" x14ac:dyDescent="0.2">
      <c r="A17" s="1">
        <v>0</v>
      </c>
      <c r="B17" s="1" t="s">
        <v>70</v>
      </c>
      <c r="C17" s="1">
        <v>546</v>
      </c>
      <c r="D17" s="1"/>
      <c r="E17" s="1">
        <v>225</v>
      </c>
      <c r="F17" s="1">
        <v>150</v>
      </c>
      <c r="G17" s="1">
        <v>33</v>
      </c>
      <c r="H17" s="1">
        <v>35</v>
      </c>
      <c r="I17" s="1">
        <v>107</v>
      </c>
      <c r="J17" s="1">
        <v>63</v>
      </c>
    </row>
    <row r="18" spans="1:10" x14ac:dyDescent="0.2">
      <c r="A18" s="1">
        <v>0</v>
      </c>
      <c r="B18" s="1" t="s">
        <v>71</v>
      </c>
      <c r="C18" s="1">
        <v>699</v>
      </c>
      <c r="D18" s="1"/>
      <c r="E18" s="1">
        <v>101</v>
      </c>
      <c r="F18" s="1">
        <v>218</v>
      </c>
      <c r="G18" s="1">
        <v>272</v>
      </c>
      <c r="H18" s="1">
        <v>43</v>
      </c>
      <c r="I18" s="1">
        <v>90</v>
      </c>
      <c r="J18" s="1">
        <v>71</v>
      </c>
    </row>
    <row r="19" spans="1:10" x14ac:dyDescent="0.2">
      <c r="A19" s="1">
        <v>0</v>
      </c>
      <c r="B19" s="1" t="s">
        <v>72</v>
      </c>
      <c r="C19" s="1">
        <v>599</v>
      </c>
      <c r="D19" s="1"/>
      <c r="E19" s="1">
        <v>255</v>
      </c>
      <c r="F19" s="1">
        <v>202</v>
      </c>
      <c r="G19" s="1">
        <v>70</v>
      </c>
      <c r="H19" s="1">
        <v>3</v>
      </c>
      <c r="I19" s="1">
        <v>75</v>
      </c>
      <c r="J19" s="1">
        <v>83</v>
      </c>
    </row>
    <row r="20" spans="1:10" x14ac:dyDescent="0.2">
      <c r="A20" s="1">
        <v>0</v>
      </c>
      <c r="B20" s="1" t="s">
        <v>73</v>
      </c>
      <c r="C20" s="1">
        <v>903</v>
      </c>
      <c r="D20" s="1"/>
      <c r="E20" s="1">
        <v>228</v>
      </c>
      <c r="F20" s="1">
        <v>351</v>
      </c>
      <c r="G20" s="1">
        <v>240</v>
      </c>
      <c r="H20" s="1">
        <v>60</v>
      </c>
      <c r="I20" s="1">
        <v>93</v>
      </c>
      <c r="J20" s="1">
        <v>80</v>
      </c>
    </row>
    <row r="21" spans="1:10" x14ac:dyDescent="0.2">
      <c r="A21" s="1">
        <v>0</v>
      </c>
      <c r="B21" s="1" t="s">
        <v>74</v>
      </c>
      <c r="C21" s="1">
        <v>859</v>
      </c>
      <c r="D21" s="1"/>
      <c r="E21" s="1">
        <v>303</v>
      </c>
      <c r="F21" s="1">
        <v>173</v>
      </c>
      <c r="G21" s="1">
        <v>431</v>
      </c>
      <c r="H21" s="1">
        <v>60</v>
      </c>
      <c r="I21" s="1">
        <v>90</v>
      </c>
      <c r="J21" s="1">
        <v>41</v>
      </c>
    </row>
    <row r="22" spans="1:10" x14ac:dyDescent="0.2">
      <c r="A22" s="1">
        <v>0</v>
      </c>
      <c r="B22" s="1" t="s">
        <v>75</v>
      </c>
      <c r="C22" s="1">
        <v>748</v>
      </c>
      <c r="D22" s="1"/>
      <c r="E22" s="1">
        <v>133</v>
      </c>
      <c r="F22" s="1">
        <v>427</v>
      </c>
      <c r="G22" s="1">
        <v>220</v>
      </c>
      <c r="H22" s="1">
        <v>59</v>
      </c>
      <c r="I22" s="1">
        <v>40</v>
      </c>
      <c r="J22" s="1">
        <v>39</v>
      </c>
    </row>
    <row r="23" spans="1:10" x14ac:dyDescent="0.2">
      <c r="A23" s="1">
        <v>0</v>
      </c>
      <c r="B23" s="1" t="s">
        <v>76</v>
      </c>
      <c r="C23" s="1">
        <v>668</v>
      </c>
      <c r="D23" s="1"/>
      <c r="E23" s="1">
        <v>197</v>
      </c>
      <c r="F23" s="1">
        <v>98</v>
      </c>
      <c r="G23" s="1">
        <v>214</v>
      </c>
      <c r="H23" s="1">
        <v>95</v>
      </c>
      <c r="I23" s="1">
        <v>96</v>
      </c>
      <c r="J23" s="1">
        <v>74</v>
      </c>
    </row>
    <row r="24" spans="1:10" x14ac:dyDescent="0.2">
      <c r="A24" s="1">
        <v>0</v>
      </c>
      <c r="B24" s="1" t="s">
        <v>77</v>
      </c>
      <c r="C24" s="1">
        <v>888</v>
      </c>
      <c r="D24" s="1"/>
      <c r="E24" s="1">
        <v>313</v>
      </c>
      <c r="F24" s="1">
        <v>278</v>
      </c>
      <c r="G24" s="1">
        <v>291</v>
      </c>
      <c r="H24" s="1">
        <v>66</v>
      </c>
      <c r="I24" s="1">
        <v>75</v>
      </c>
      <c r="J24" s="1">
        <v>74</v>
      </c>
    </row>
    <row r="25" spans="1:10" x14ac:dyDescent="0.2">
      <c r="A25" s="1">
        <v>0</v>
      </c>
      <c r="B25" s="1" t="s">
        <v>78</v>
      </c>
      <c r="C25" s="1">
        <v>655</v>
      </c>
      <c r="D25" s="1"/>
      <c r="E25" s="1">
        <v>152</v>
      </c>
      <c r="F25" s="1">
        <v>211</v>
      </c>
      <c r="G25" s="1">
        <v>134</v>
      </c>
      <c r="H25" s="1">
        <v>85</v>
      </c>
      <c r="I25" s="1">
        <v>59</v>
      </c>
      <c r="J25" s="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Goal Seek</vt:lpstr>
      <vt:lpstr>ProfitOptimization</vt:lpstr>
      <vt:lpstr>ProdMix</vt:lpstr>
      <vt:lpstr>BankStaffing</vt:lpstr>
      <vt:lpstr>TransDist</vt:lpstr>
      <vt:lpstr>CapitalBudgeting</vt:lpstr>
      <vt:lpstr>doit</vt:lpstr>
      <vt:lpstr>NPV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Microsoft Office User</cp:lastModifiedBy>
  <dcterms:created xsi:type="dcterms:W3CDTF">2008-07-16T01:03:51Z</dcterms:created>
  <dcterms:modified xsi:type="dcterms:W3CDTF">2021-03-08T01:11:40Z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