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\"/>
    </mc:Choice>
  </mc:AlternateContent>
  <xr:revisionPtr revIDLastSave="0" documentId="8_{713926D0-FE7B-40EB-94A2-A691733D6FFA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COSTCO - Finished Rang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3" i="2" l="1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R61" i="2"/>
  <c r="Q61" i="2"/>
  <c r="P61" i="2"/>
  <c r="O61" i="2"/>
  <c r="N61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R56" i="2"/>
  <c r="Q56" i="2"/>
  <c r="P56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R49" i="2"/>
  <c r="Q49" i="2"/>
  <c r="P49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R46" i="2"/>
  <c r="Q46" i="2"/>
  <c r="P46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R38" i="2"/>
  <c r="Q38" i="2"/>
  <c r="P38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R33" i="2"/>
  <c r="Q33" i="2"/>
  <c r="P33" i="2"/>
  <c r="M33" i="2"/>
  <c r="L33" i="2"/>
  <c r="K33" i="2"/>
  <c r="J33" i="2"/>
  <c r="I33" i="2"/>
  <c r="H33" i="2"/>
  <c r="G33" i="2"/>
  <c r="F33" i="2"/>
  <c r="E33" i="2"/>
  <c r="D33" i="2"/>
  <c r="C33" i="2"/>
  <c r="R32" i="2"/>
  <c r="Q32" i="2"/>
  <c r="P32" i="2"/>
  <c r="M32" i="2"/>
  <c r="L32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R28" i="2"/>
  <c r="Q28" i="2"/>
  <c r="P28" i="2"/>
  <c r="M28" i="2"/>
  <c r="L28" i="2"/>
  <c r="K28" i="2"/>
  <c r="J28" i="2"/>
  <c r="I28" i="2"/>
  <c r="H28" i="2"/>
  <c r="G28" i="2"/>
  <c r="F28" i="2"/>
  <c r="E28" i="2"/>
  <c r="D28" i="2"/>
  <c r="C28" i="2"/>
  <c r="R27" i="2"/>
  <c r="Q27" i="2"/>
  <c r="P27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R21" i="2"/>
  <c r="Q21" i="2"/>
  <c r="P21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R15" i="2"/>
  <c r="Q15" i="2"/>
  <c r="P15" i="2"/>
  <c r="R13" i="2"/>
  <c r="Q13" i="2"/>
  <c r="P13" i="2"/>
  <c r="L13" i="2"/>
  <c r="K13" i="2"/>
  <c r="J13" i="2"/>
  <c r="I13" i="2"/>
  <c r="H13" i="2"/>
  <c r="G13" i="2"/>
  <c r="F13" i="2"/>
  <c r="E13" i="2"/>
  <c r="D13" i="2"/>
  <c r="C13" i="2"/>
  <c r="R12" i="2"/>
  <c r="Q12" i="2"/>
  <c r="P12" i="2"/>
  <c r="M12" i="2"/>
  <c r="M13" i="2" s="1"/>
  <c r="L12" i="2"/>
  <c r="R9" i="2"/>
  <c r="Q9" i="2"/>
  <c r="P9" i="2"/>
  <c r="R8" i="2"/>
  <c r="Q8" i="2"/>
  <c r="P8" i="2"/>
</calcChain>
</file>

<file path=xl/sharedStrings.xml><?xml version="1.0" encoding="utf-8"?>
<sst xmlns="http://schemas.openxmlformats.org/spreadsheetml/2006/main" count="53" uniqueCount="52">
  <si>
    <t>Fiscal Year</t>
  </si>
  <si>
    <t>"NORM"</t>
  </si>
  <si>
    <t>5 Yr Avg</t>
  </si>
  <si>
    <t>10 Yr Avg</t>
  </si>
  <si>
    <t>High Price</t>
  </si>
  <si>
    <t>Low Price</t>
  </si>
  <si>
    <t>Total Companywide Revenues</t>
  </si>
  <si>
    <t>Y/Y growth %</t>
  </si>
  <si>
    <t>SALES per share</t>
  </si>
  <si>
    <t>Annual sales growth %</t>
  </si>
  <si>
    <t>Net profit margin %</t>
  </si>
  <si>
    <t>High PS</t>
  </si>
  <si>
    <t>Low PS</t>
  </si>
  <si>
    <t>CASH FLOW per share</t>
  </si>
  <si>
    <t>Cash flow margin as % of sales</t>
  </si>
  <si>
    <t>Cash flow to net earnings ratio</t>
  </si>
  <si>
    <t>High PCF</t>
  </si>
  <si>
    <t>Low PCF</t>
  </si>
  <si>
    <t>EARNINGS per share</t>
  </si>
  <si>
    <t>Annual earnings growth %</t>
  </si>
  <si>
    <t>High PE</t>
  </si>
  <si>
    <t>Low PE</t>
  </si>
  <si>
    <t>CLEAN Earnings per share</t>
  </si>
  <si>
    <t>CLEAN High PE</t>
  </si>
  <si>
    <t>CLEAN Low PE</t>
  </si>
  <si>
    <t>DIVIDENDS per share</t>
  </si>
  <si>
    <t>Payout as % of earnings</t>
  </si>
  <si>
    <t>Payout as % of free cash flow</t>
  </si>
  <si>
    <t>Payout as % of cash flow operations</t>
  </si>
  <si>
    <t>Low Dividend Yield</t>
  </si>
  <si>
    <t>High Dividend Yield</t>
  </si>
  <si>
    <t>3Y CAGR</t>
  </si>
  <si>
    <t>5Y CAGR</t>
  </si>
  <si>
    <t>10Y CAGR</t>
  </si>
  <si>
    <t>CAPEX per share</t>
  </si>
  <si>
    <t>Capex as % of sales</t>
  </si>
  <si>
    <t>BOOK VALUE per share</t>
  </si>
  <si>
    <t>ROE % (earnings divided by book value)</t>
  </si>
  <si>
    <t>Cash return on equity %</t>
  </si>
  <si>
    <t>Annual book value growth</t>
  </si>
  <si>
    <t>High BVPS</t>
  </si>
  <si>
    <t>Low BVPS</t>
  </si>
  <si>
    <t>CLEAN Book Value per share</t>
  </si>
  <si>
    <t>CLEAN High PB</t>
  </si>
  <si>
    <t>CLEAN Low PB</t>
  </si>
  <si>
    <t>FREE CASH FLOW per share</t>
  </si>
  <si>
    <t>Low FCF Yield</t>
  </si>
  <si>
    <t>High FCF Yield</t>
  </si>
  <si>
    <t>Company: Costco (COST)</t>
  </si>
  <si>
    <t>Closing Price:  $273.94</t>
  </si>
  <si>
    <t>Today's Date: August 7th 2019</t>
  </si>
  <si>
    <t>3 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</si>
</sst>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$#,##0.00;[Red]&quot;-$&quot;#,##0.00"/>
    <numFmt numFmtId="165" formatCode="_-\$* #,##0.00_-;&quot;-$&quot;* #,##0.00_-;_-\$* \-??_-;_-@_-"/>
    <numFmt numFmtId="166" formatCode="_(\$* #,##0.00_);_(\$* \(#,##0.00\);_(\$* \-??_);_(@_)"/>
    <numFmt numFmtId="167" formatCode="_-\$* #,##0_-;&quot;-$&quot;* #,##0_-;_-\$* \-??_-;_-@_-"/>
    <numFmt numFmtId="168" formatCode="_(\$* #,##0_);_(\$* \(#,##0\);_(\$* \-??_);_(@_)"/>
    <numFmt numFmtId="169" formatCode="_-* #,##0_-;\-* #,##0_-;_-* \-??_-;_-@_-"/>
    <numFmt numFmtId="170" formatCode="0.0%"/>
    <numFmt numFmtId="171" formatCode="_-* #,##0.00_-;\-* #,##0.00_-;_-* \-??_-;_-@_-"/>
    <numFmt numFmtId="172" formatCode="_(* #,##0.00_);_(* \(#,##0.00\);_(* \-??_);_(@_)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color rgb="FF44546A"/>
      <name val="Calibri Light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D966"/>
      </patternFill>
    </fill>
    <fill>
      <patternFill patternType="solid">
        <fgColor rgb="FFF2F2F2"/>
        <bgColor rgb="FFE7E7E7"/>
      </patternFill>
    </fill>
    <fill>
      <patternFill patternType="solid">
        <fgColor rgb="FFFFC0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FFD966"/>
        <b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172" fontId="11" fillId="0" borderId="0" applyBorder="0" applyProtection="0"/>
    <xf numFmtId="165" fontId="11" fillId="0" borderId="0" applyBorder="0" applyProtection="0"/>
    <xf numFmtId="9" fontId="11" fillId="0" borderId="0" applyBorder="0" applyProtection="0"/>
    <xf numFmtId="0" fontId="4" fillId="0" borderId="1" applyProtection="0"/>
    <xf numFmtId="0" fontId="5" fillId="2" borderId="2" applyProtection="0"/>
    <xf numFmtId="0" fontId="6" fillId="3" borderId="2" applyProtection="0"/>
    <xf numFmtId="0" fontId="9" fillId="4" borderId="0" applyBorder="0" applyProtection="0"/>
    <xf numFmtId="0" fontId="11" fillId="5" borderId="3" applyProtection="0"/>
    <xf numFmtId="0" fontId="11" fillId="6" borderId="0" applyBorder="0" applyProtection="0"/>
    <xf numFmtId="0" fontId="10" fillId="0" borderId="0" applyBorder="0" applyProtection="0"/>
    <xf numFmtId="0" fontId="4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4" applyAlignment="1" applyProtection="1">
      <alignment horizontal="center"/>
    </xf>
    <xf numFmtId="165" fontId="0" fillId="0" borderId="0" xfId="2" applyFont="1" applyBorder="1" applyAlignment="1" applyProtection="1"/>
    <xf numFmtId="165" fontId="5" fillId="2" borderId="2" xfId="5" applyNumberFormat="1" applyAlignment="1" applyProtection="1"/>
    <xf numFmtId="165" fontId="5" fillId="2" borderId="2" xfId="2" applyFont="1" applyFill="1" applyBorder="1" applyAlignment="1" applyProtection="1"/>
    <xf numFmtId="0" fontId="5" fillId="2" borderId="2" xfId="5" applyAlignment="1" applyProtection="1"/>
    <xf numFmtId="165" fontId="6" fillId="3" borderId="2" xfId="2" applyFont="1" applyFill="1" applyBorder="1" applyAlignment="1" applyProtection="1"/>
    <xf numFmtId="166" fontId="0" fillId="0" borderId="0" xfId="0" applyNumberFormat="1"/>
    <xf numFmtId="167" fontId="0" fillId="0" borderId="0" xfId="2" applyNumberFormat="1" applyFont="1" applyBorder="1" applyAlignment="1" applyProtection="1"/>
    <xf numFmtId="169" fontId="6" fillId="3" borderId="2" xfId="6" applyNumberFormat="1" applyAlignment="1" applyProtection="1"/>
    <xf numFmtId="170" fontId="7" fillId="0" borderId="0" xfId="3" applyNumberFormat="1" applyFont="1" applyBorder="1" applyAlignment="1" applyProtection="1"/>
    <xf numFmtId="170" fontId="8" fillId="0" borderId="0" xfId="3" applyNumberFormat="1" applyFont="1" applyBorder="1" applyAlignment="1" applyProtection="1"/>
    <xf numFmtId="170" fontId="6" fillId="3" borderId="2" xfId="3" applyNumberFormat="1" applyFont="1" applyFill="1" applyBorder="1" applyAlignment="1" applyProtection="1"/>
    <xf numFmtId="9" fontId="8" fillId="0" borderId="0" xfId="3" applyFont="1" applyBorder="1" applyAlignment="1" applyProtection="1"/>
    <xf numFmtId="171" fontId="6" fillId="3" borderId="2" xfId="6" applyNumberFormat="1" applyAlignment="1" applyProtection="1"/>
    <xf numFmtId="172" fontId="6" fillId="3" borderId="2" xfId="1" applyFont="1" applyFill="1" applyBorder="1" applyAlignment="1" applyProtection="1"/>
    <xf numFmtId="170" fontId="5" fillId="2" borderId="2" xfId="5" applyNumberFormat="1" applyAlignment="1" applyProtection="1"/>
    <xf numFmtId="0" fontId="8" fillId="0" borderId="0" xfId="0" applyFont="1"/>
    <xf numFmtId="0" fontId="6" fillId="3" borderId="2" xfId="6" applyAlignment="1" applyProtection="1"/>
    <xf numFmtId="165" fontId="9" fillId="4" borderId="0" xfId="7" applyNumberFormat="1" applyBorder="1" applyAlignment="1" applyProtection="1"/>
    <xf numFmtId="165" fontId="9" fillId="4" borderId="2" xfId="7" applyNumberFormat="1" applyBorder="1" applyAlignment="1" applyProtection="1"/>
    <xf numFmtId="0" fontId="7" fillId="0" borderId="0" xfId="3" applyNumberFormat="1" applyFont="1" applyBorder="1" applyAlignment="1" applyProtection="1"/>
    <xf numFmtId="0" fontId="8" fillId="0" borderId="0" xfId="0" applyFont="1"/>
    <xf numFmtId="0" fontId="0" fillId="5" borderId="3" xfId="8" applyFont="1" applyAlignment="1" applyProtection="1"/>
    <xf numFmtId="10" fontId="6" fillId="3" borderId="2" xfId="3" applyNumberFormat="1" applyFont="1" applyFill="1" applyBorder="1" applyAlignment="1" applyProtection="1"/>
    <xf numFmtId="168" fontId="11" fillId="6" borderId="0" xfId="9" applyNumberFormat="1" applyBorder="1" applyAlignment="1" applyProtection="1"/>
  </cellXfs>
  <cellStyles count="12">
    <cellStyle name="Comma" xfId="1" builtinId="3"/>
    <cellStyle name="Currency" xfId="2" builtinId="4"/>
    <cellStyle name="Excel Built-in 60% - Accent4" xfId="9" xr:uid="{00000000-0005-0000-0000-00000B000000}"/>
    <cellStyle name="Excel Built-in Accent4" xfId="7" xr:uid="{00000000-0005-0000-0000-000009000000}"/>
    <cellStyle name="Excel Built-in Calculation" xfId="6" xr:uid="{00000000-0005-0000-0000-000008000000}"/>
    <cellStyle name="Excel Built-in Heading 3" xfId="4" xr:uid="{00000000-0005-0000-0000-000006000000}"/>
    <cellStyle name="Excel Built-in Heading 4" xfId="11" xr:uid="{00000000-0005-0000-0000-00000D000000}"/>
    <cellStyle name="Excel Built-in Input" xfId="5" xr:uid="{00000000-0005-0000-0000-000007000000}"/>
    <cellStyle name="Excel Built-in Note" xfId="8" xr:uid="{00000000-0005-0000-0000-00000A000000}"/>
    <cellStyle name="Excel Built-in Title" xfId="10" xr:uid="{00000000-0005-0000-0000-00000C000000}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BCB"/>
      <rgbColor rgb="FF7F7F7F"/>
      <rgbColor rgb="FF5B9BD5"/>
      <rgbColor rgb="FF993366"/>
      <rgbColor rgb="FFFFFFCC"/>
      <rgbColor rgb="FFF2F2F2"/>
      <rgbColor rgb="FF660066"/>
      <rgbColor rgb="FFFF8080"/>
      <rgbColor rgb="FF046598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7E7"/>
      <rgbColor rgb="FFCCFFCC"/>
      <rgbColor rgb="FFFFD966"/>
      <rgbColor rgb="FF9DC3E6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A7D00"/>
      <rgbColor rgb="FF44546A"/>
      <rgbColor rgb="FFB2B2B2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88"/>
  <sheetViews>
    <sheetView tabSelected="1" zoomScaleNormal="100" workbookViewId="0">
      <pane ySplit="6" topLeftCell="A7" activePane="bottomLeft" state="frozen"/>
      <selection pane="bottomLeft" activeCell="K10" sqref="K10"/>
    </sheetView>
  </sheetViews>
  <sheetFormatPr defaultColWidth="8.7109375" defaultRowHeight="15" x14ac:dyDescent="0.25"/>
  <cols>
    <col min="1" max="1" width="38.28515625" customWidth="1"/>
    <col min="2" max="5" width="11.5703125" customWidth="1"/>
    <col min="6" max="13" width="12.5703125" customWidth="1"/>
    <col min="16" max="18" width="11.5703125" customWidth="1"/>
    <col min="20" max="20" width="12.140625" customWidth="1"/>
    <col min="21" max="21" width="15.42578125" customWidth="1"/>
  </cols>
  <sheetData>
    <row r="1" spans="1:18" x14ac:dyDescent="0.25">
      <c r="A1" s="1" t="s">
        <v>48</v>
      </c>
      <c r="B1" s="2"/>
    </row>
    <row r="2" spans="1:18" x14ac:dyDescent="0.25">
      <c r="A2" s="3" t="s">
        <v>49</v>
      </c>
      <c r="B2" s="2"/>
    </row>
    <row r="3" spans="1:18" x14ac:dyDescent="0.25">
      <c r="A3" s="1" t="s">
        <v>50</v>
      </c>
      <c r="B3" s="4"/>
    </row>
    <row r="4" spans="1:18" x14ac:dyDescent="0.25">
      <c r="A4" s="5"/>
    </row>
    <row r="5" spans="1:18" x14ac:dyDescent="0.25">
      <c r="A5" s="6"/>
    </row>
    <row r="6" spans="1:18" x14ac:dyDescent="0.25">
      <c r="A6" s="1" t="s">
        <v>0</v>
      </c>
      <c r="B6" s="7">
        <v>2009</v>
      </c>
      <c r="C6" s="7">
        <v>2010</v>
      </c>
      <c r="D6" s="7">
        <v>2011</v>
      </c>
      <c r="E6" s="7">
        <v>2012</v>
      </c>
      <c r="F6" s="7">
        <v>2013</v>
      </c>
      <c r="G6" s="7">
        <v>2014</v>
      </c>
      <c r="H6" s="7">
        <v>2015</v>
      </c>
      <c r="I6" s="7">
        <v>2016</v>
      </c>
      <c r="J6" s="7">
        <v>2017</v>
      </c>
      <c r="K6" s="7">
        <v>2018</v>
      </c>
      <c r="L6" s="7">
        <v>2019</v>
      </c>
      <c r="M6" s="7">
        <v>2020</v>
      </c>
      <c r="N6" s="7" t="s">
        <v>1</v>
      </c>
      <c r="O6" s="7">
        <v>2021</v>
      </c>
      <c r="P6" s="7" t="s">
        <v>51</v>
      </c>
      <c r="Q6" s="7" t="s">
        <v>2</v>
      </c>
      <c r="R6" s="7" t="s">
        <v>3</v>
      </c>
    </row>
    <row r="8" spans="1:18" x14ac:dyDescent="0.25">
      <c r="A8" s="1" t="s">
        <v>4</v>
      </c>
      <c r="B8" s="8">
        <v>61.3</v>
      </c>
      <c r="C8" s="8">
        <v>73.2</v>
      </c>
      <c r="D8" s="8">
        <v>88.7</v>
      </c>
      <c r="E8" s="8">
        <v>106</v>
      </c>
      <c r="F8" s="8">
        <v>126.1</v>
      </c>
      <c r="G8" s="8">
        <v>146.80000000000001</v>
      </c>
      <c r="H8" s="8">
        <v>169.7</v>
      </c>
      <c r="I8" s="8">
        <v>169.6</v>
      </c>
      <c r="J8" s="8">
        <v>195.4</v>
      </c>
      <c r="K8" s="8">
        <v>245.2</v>
      </c>
      <c r="L8" s="8">
        <v>281.39999999999998</v>
      </c>
      <c r="M8" s="9">
        <v>280</v>
      </c>
      <c r="N8" s="10"/>
      <c r="O8" s="11"/>
      <c r="P8" s="12">
        <f>AVERAGE(I8:K8)</f>
        <v>203.4</v>
      </c>
      <c r="Q8" s="12">
        <f>AVERAGE(G8:K8)</f>
        <v>185.34</v>
      </c>
      <c r="R8" s="12">
        <f>AVERAGE(B8:K8)</f>
        <v>138.19999999999999</v>
      </c>
    </row>
    <row r="9" spans="1:18" x14ac:dyDescent="0.25">
      <c r="A9" s="1" t="s">
        <v>5</v>
      </c>
      <c r="B9" s="8">
        <v>38.200000000000003</v>
      </c>
      <c r="C9" s="8">
        <v>53.4</v>
      </c>
      <c r="D9" s="8">
        <v>69.5</v>
      </c>
      <c r="E9" s="8">
        <v>78.8</v>
      </c>
      <c r="F9" s="8">
        <v>98.9</v>
      </c>
      <c r="G9" s="8">
        <v>109.5</v>
      </c>
      <c r="H9" s="8">
        <v>117</v>
      </c>
      <c r="I9" s="8">
        <v>138.6</v>
      </c>
      <c r="J9" s="8">
        <v>150</v>
      </c>
      <c r="K9" s="8">
        <v>175.8</v>
      </c>
      <c r="L9" s="8">
        <v>199.9</v>
      </c>
      <c r="M9" s="9">
        <v>150</v>
      </c>
      <c r="N9" s="10"/>
      <c r="O9" s="11"/>
      <c r="P9" s="12">
        <f>AVERAGE(I9:K9)</f>
        <v>154.80000000000001</v>
      </c>
      <c r="Q9" s="12">
        <f>AVERAGE(G9:K9)</f>
        <v>138.18</v>
      </c>
      <c r="R9" s="12">
        <f>AVERAGE(B9:K9)</f>
        <v>102.97</v>
      </c>
    </row>
    <row r="10" spans="1:18" x14ac:dyDescent="0.25">
      <c r="M10" s="13"/>
    </row>
    <row r="11" spans="1:18" x14ac:dyDescent="0.25">
      <c r="M11" s="13"/>
    </row>
    <row r="12" spans="1:18" x14ac:dyDescent="0.25">
      <c r="A12" s="1" t="s">
        <v>6</v>
      </c>
      <c r="B12" s="14">
        <v>71422</v>
      </c>
      <c r="C12" s="14">
        <v>77946</v>
      </c>
      <c r="D12" s="14">
        <v>88915</v>
      </c>
      <c r="E12" s="14">
        <v>99137</v>
      </c>
      <c r="F12" s="14">
        <v>105156</v>
      </c>
      <c r="G12" s="14">
        <v>112640</v>
      </c>
      <c r="H12" s="14">
        <v>116199</v>
      </c>
      <c r="I12" s="14">
        <v>118719</v>
      </c>
      <c r="J12" s="14">
        <v>129025</v>
      </c>
      <c r="K12" s="14">
        <v>141576</v>
      </c>
      <c r="L12" s="31">
        <f>K12*1.06</f>
        <v>150070.56</v>
      </c>
      <c r="M12" s="31">
        <f>L12*1.06</f>
        <v>159074.7936</v>
      </c>
      <c r="P12" s="15">
        <f>AVERAGE(I12:K12)</f>
        <v>129773.33333333333</v>
      </c>
      <c r="Q12" s="15">
        <f>AVERAGE(G12:K12)</f>
        <v>123631.8</v>
      </c>
      <c r="R12" s="15">
        <f>AVERAGE(B12:K12)</f>
        <v>106073.5</v>
      </c>
    </row>
    <row r="13" spans="1:18" x14ac:dyDescent="0.25">
      <c r="A13" s="16" t="s">
        <v>7</v>
      </c>
      <c r="C13" s="17">
        <f t="shared" ref="C13:M13" si="0">C12/B12-1</f>
        <v>9.1344403685138964E-2</v>
      </c>
      <c r="D13" s="17">
        <f t="shared" si="0"/>
        <v>0.14072563056474996</v>
      </c>
      <c r="E13" s="17">
        <f t="shared" si="0"/>
        <v>0.1149637294044874</v>
      </c>
      <c r="F13" s="17">
        <f t="shared" si="0"/>
        <v>6.0713961487638413E-2</v>
      </c>
      <c r="G13" s="17">
        <f t="shared" si="0"/>
        <v>7.117045151964696E-2</v>
      </c>
      <c r="H13" s="17">
        <f t="shared" si="0"/>
        <v>3.1596235795454453E-2</v>
      </c>
      <c r="I13" s="17">
        <f t="shared" si="0"/>
        <v>2.1686933622492521E-2</v>
      </c>
      <c r="J13" s="17">
        <f t="shared" si="0"/>
        <v>8.6810030407937999E-2</v>
      </c>
      <c r="K13" s="17">
        <f t="shared" si="0"/>
        <v>9.7275721759348954E-2</v>
      </c>
      <c r="L13" s="17">
        <f t="shared" si="0"/>
        <v>6.0000000000000053E-2</v>
      </c>
      <c r="M13" s="17">
        <f t="shared" si="0"/>
        <v>6.0000000000000053E-2</v>
      </c>
      <c r="P13" s="18">
        <f>AVERAGE(I13:K13)</f>
        <v>6.859089526325983E-2</v>
      </c>
      <c r="Q13" s="18">
        <f>AVERAGE(G13:K13)</f>
        <v>6.1707874620976176E-2</v>
      </c>
      <c r="R13" s="18">
        <f>AVERAGE(B13:K13)</f>
        <v>7.9587455360766182E-2</v>
      </c>
    </row>
    <row r="14" spans="1:18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25">
      <c r="A15" s="1" t="s">
        <v>8</v>
      </c>
      <c r="B15" s="8">
        <v>163.88</v>
      </c>
      <c r="C15" s="8">
        <v>179.8</v>
      </c>
      <c r="D15" s="8">
        <v>204.75</v>
      </c>
      <c r="E15" s="8">
        <v>229.3</v>
      </c>
      <c r="F15" s="8">
        <v>240.72</v>
      </c>
      <c r="G15" s="8">
        <v>257.36</v>
      </c>
      <c r="H15" s="8">
        <v>265.32</v>
      </c>
      <c r="I15" s="8">
        <v>271.33999999999997</v>
      </c>
      <c r="J15">
        <v>295.11</v>
      </c>
      <c r="K15" s="8">
        <v>323.08999999999997</v>
      </c>
      <c r="L15" s="8">
        <v>347.5</v>
      </c>
      <c r="M15" s="8">
        <v>374.2</v>
      </c>
      <c r="N15" s="10"/>
      <c r="O15" s="10"/>
      <c r="P15" s="12">
        <f>AVERAGE(I15:K15)</f>
        <v>296.51333333333332</v>
      </c>
      <c r="Q15" s="12">
        <f>AVERAGE(G15:K15)</f>
        <v>282.44400000000002</v>
      </c>
      <c r="R15" s="12">
        <f>AVERAGE(B15:K15)</f>
        <v>243.06700000000001</v>
      </c>
    </row>
    <row r="16" spans="1:18" x14ac:dyDescent="0.25">
      <c r="A16" s="16" t="s">
        <v>9</v>
      </c>
      <c r="C16" s="19">
        <f t="shared" ref="C16:M16" si="1">(C15/B15)-1</f>
        <v>9.7144251891628119E-2</v>
      </c>
      <c r="D16" s="19">
        <f t="shared" si="1"/>
        <v>0.13876529477196886</v>
      </c>
      <c r="E16" s="19">
        <f t="shared" si="1"/>
        <v>0.11990231990231992</v>
      </c>
      <c r="F16" s="19">
        <f t="shared" si="1"/>
        <v>4.9803750545137415E-2</v>
      </c>
      <c r="G16" s="19">
        <f t="shared" si="1"/>
        <v>6.9125955466932565E-2</v>
      </c>
      <c r="H16" s="19">
        <f t="shared" si="1"/>
        <v>3.0929437364003665E-2</v>
      </c>
      <c r="I16" s="19">
        <f t="shared" si="1"/>
        <v>2.2689582391074881E-2</v>
      </c>
      <c r="J16" s="19">
        <f t="shared" si="1"/>
        <v>8.7602270214491185E-2</v>
      </c>
      <c r="K16" s="19">
        <f t="shared" si="1"/>
        <v>9.4812103961234628E-2</v>
      </c>
      <c r="L16" s="19">
        <f t="shared" si="1"/>
        <v>7.5551703859605857E-2</v>
      </c>
      <c r="M16" s="19">
        <f t="shared" si="1"/>
        <v>7.683453237410065E-2</v>
      </c>
      <c r="N16" s="10"/>
      <c r="O16" s="10"/>
      <c r="P16" s="18">
        <f>AVERAGE(I16:K16)</f>
        <v>6.8367985522266903E-2</v>
      </c>
      <c r="Q16" s="18">
        <f>AVERAGE(G16:K16)</f>
        <v>6.1031869879547382E-2</v>
      </c>
      <c r="R16" s="18">
        <f>AVERAGE(B16:K16)</f>
        <v>7.8974996278754581E-2</v>
      </c>
    </row>
    <row r="17" spans="1:18" x14ac:dyDescent="0.25">
      <c r="A17" s="16" t="s">
        <v>10</v>
      </c>
      <c r="B17" s="19">
        <f t="shared" ref="B17:M17" si="2">B27/B15</f>
        <v>1.5682206492555528E-2</v>
      </c>
      <c r="C17" s="19">
        <f t="shared" si="2"/>
        <v>1.6295884315906561E-2</v>
      </c>
      <c r="D17" s="19">
        <f t="shared" si="2"/>
        <v>1.6117216117216115E-2</v>
      </c>
      <c r="E17" s="19">
        <f t="shared" si="2"/>
        <v>1.7313563017880507E-2</v>
      </c>
      <c r="F17" s="19">
        <f t="shared" si="2"/>
        <v>1.8652376204719177E-2</v>
      </c>
      <c r="G17" s="19">
        <f t="shared" si="2"/>
        <v>1.8068075847062482E-2</v>
      </c>
      <c r="H17" s="19">
        <f t="shared" si="2"/>
        <v>1.9862807176240012E-2</v>
      </c>
      <c r="I17" s="19">
        <f t="shared" si="2"/>
        <v>1.9643252008550161E-2</v>
      </c>
      <c r="J17" s="19">
        <f t="shared" si="2"/>
        <v>1.9823116803903626E-2</v>
      </c>
      <c r="K17" s="19">
        <f t="shared" si="2"/>
        <v>2.1944349871552818E-2</v>
      </c>
      <c r="L17" s="19">
        <f t="shared" si="2"/>
        <v>2.3165467625899282E-2</v>
      </c>
      <c r="M17" s="19">
        <f t="shared" si="2"/>
        <v>2.2715125601282738E-2</v>
      </c>
      <c r="N17" s="10"/>
      <c r="O17" s="10"/>
      <c r="P17" s="18">
        <f>AVERAGE(I17:K17)</f>
        <v>2.0470239561335535E-2</v>
      </c>
      <c r="Q17" s="18">
        <f>AVERAGE(G17:K17)</f>
        <v>1.9868320341461819E-2</v>
      </c>
      <c r="R17" s="18">
        <f>AVERAGE(B17:K17)</f>
        <v>1.8340284785558696E-2</v>
      </c>
    </row>
    <row r="18" spans="1:18" x14ac:dyDescent="0.25">
      <c r="A18" t="s">
        <v>11</v>
      </c>
      <c r="B18" s="20">
        <f t="shared" ref="B18:O18" si="3">B8/B15</f>
        <v>0.3740541859897486</v>
      </c>
      <c r="C18" s="20">
        <f t="shared" si="3"/>
        <v>0.40711902113459397</v>
      </c>
      <c r="D18" s="20">
        <f t="shared" si="3"/>
        <v>0.43321123321123323</v>
      </c>
      <c r="E18" s="20">
        <f t="shared" si="3"/>
        <v>0.46227649367640644</v>
      </c>
      <c r="F18" s="20">
        <f t="shared" si="3"/>
        <v>0.52384513127284815</v>
      </c>
      <c r="G18" s="20">
        <f t="shared" si="3"/>
        <v>0.57040721168790798</v>
      </c>
      <c r="H18" s="20">
        <f t="shared" si="3"/>
        <v>0.63960500527664699</v>
      </c>
      <c r="I18" s="20">
        <f t="shared" si="3"/>
        <v>0.62504606766418525</v>
      </c>
      <c r="J18" s="20">
        <f t="shared" si="3"/>
        <v>0.66212598692013147</v>
      </c>
      <c r="K18" s="20">
        <f t="shared" si="3"/>
        <v>0.75892166269460526</v>
      </c>
      <c r="L18" s="20">
        <f t="shared" si="3"/>
        <v>0.80978417266187042</v>
      </c>
      <c r="M18" s="20">
        <f t="shared" si="3"/>
        <v>0.74826296098343137</v>
      </c>
      <c r="N18" s="20" t="e">
        <f t="shared" si="3"/>
        <v>#DIV/0!</v>
      </c>
      <c r="O18" s="20" t="e">
        <f t="shared" si="3"/>
        <v>#DIV/0!</v>
      </c>
      <c r="P18" s="21">
        <f>AVERAGE(I18:K18)</f>
        <v>0.68203123909297403</v>
      </c>
      <c r="Q18" s="21">
        <f>AVERAGE(G18:K18)</f>
        <v>0.65122118684869545</v>
      </c>
      <c r="R18" s="21">
        <f>AVERAGE(B18:K18)</f>
        <v>0.54566119995283069</v>
      </c>
    </row>
    <row r="19" spans="1:18" x14ac:dyDescent="0.25">
      <c r="A19" t="s">
        <v>12</v>
      </c>
      <c r="B19" s="20">
        <f t="shared" ref="B19:O19" si="4">B9/B15</f>
        <v>0.23309738833292656</v>
      </c>
      <c r="C19" s="20">
        <f t="shared" si="4"/>
        <v>0.29699666295884314</v>
      </c>
      <c r="D19" s="20">
        <f t="shared" si="4"/>
        <v>0.33943833943833945</v>
      </c>
      <c r="E19" s="20">
        <f t="shared" si="4"/>
        <v>0.34365460095944173</v>
      </c>
      <c r="F19" s="20">
        <f t="shared" si="4"/>
        <v>0.41085078099036226</v>
      </c>
      <c r="G19" s="20">
        <f t="shared" si="4"/>
        <v>0.42547404414050355</v>
      </c>
      <c r="H19" s="20">
        <f t="shared" si="4"/>
        <v>0.44097693351424694</v>
      </c>
      <c r="I19" s="20">
        <f t="shared" si="4"/>
        <v>0.51079826048500043</v>
      </c>
      <c r="J19" s="20">
        <f t="shared" si="4"/>
        <v>0.50828504625393922</v>
      </c>
      <c r="K19" s="20">
        <f t="shared" si="4"/>
        <v>0.54412083320437032</v>
      </c>
      <c r="L19" s="20">
        <f t="shared" si="4"/>
        <v>0.57525179856115105</v>
      </c>
      <c r="M19" s="20">
        <f t="shared" si="4"/>
        <v>0.40085515766969537</v>
      </c>
      <c r="N19" s="20" t="e">
        <f t="shared" si="4"/>
        <v>#DIV/0!</v>
      </c>
      <c r="O19" s="20" t="e">
        <f t="shared" si="4"/>
        <v>#DIV/0!</v>
      </c>
      <c r="P19" s="21">
        <f>AVERAGE(I19:K19)</f>
        <v>0.52106804664777007</v>
      </c>
      <c r="Q19" s="21">
        <f>AVERAGE(G19:K19)</f>
        <v>0.48593102351961209</v>
      </c>
      <c r="R19" s="21">
        <f>AVERAGE(B19:K19)</f>
        <v>0.4053692890277974</v>
      </c>
    </row>
    <row r="21" spans="1:18" x14ac:dyDescent="0.25">
      <c r="A21" s="1" t="s">
        <v>13</v>
      </c>
      <c r="B21" s="8">
        <v>4.25</v>
      </c>
      <c r="C21" s="8">
        <v>4.8499999999999996</v>
      </c>
      <c r="D21" s="8">
        <v>5.34</v>
      </c>
      <c r="E21" s="8">
        <v>6.13</v>
      </c>
      <c r="F21" s="8">
        <v>6.69</v>
      </c>
      <c r="G21" s="8">
        <v>7.05</v>
      </c>
      <c r="H21" s="8">
        <v>7.9</v>
      </c>
      <c r="I21" s="8">
        <v>8.24</v>
      </c>
      <c r="J21" s="8">
        <v>9</v>
      </c>
      <c r="K21" s="8">
        <v>10.43</v>
      </c>
      <c r="L21" s="8">
        <v>11.5</v>
      </c>
      <c r="M21" s="8">
        <v>12.25</v>
      </c>
      <c r="N21" s="10"/>
      <c r="O21" s="10"/>
      <c r="P21" s="12">
        <f>AVERAGE(I21:K21)</f>
        <v>9.2233333333333345</v>
      </c>
      <c r="Q21" s="12">
        <f>AVERAGE(G21:K21)</f>
        <v>8.5239999999999991</v>
      </c>
      <c r="R21" s="12">
        <f>AVERAGE(B21:K21)</f>
        <v>6.9879999999999995</v>
      </c>
    </row>
    <row r="22" spans="1:18" x14ac:dyDescent="0.25">
      <c r="A22" s="16" t="s">
        <v>14</v>
      </c>
      <c r="B22" s="17">
        <f t="shared" ref="B22:M22" si="5">B21/B15</f>
        <v>2.5933609958506226E-2</v>
      </c>
      <c r="C22" s="17">
        <f t="shared" si="5"/>
        <v>2.6974416017797549E-2</v>
      </c>
      <c r="D22" s="17">
        <f t="shared" si="5"/>
        <v>2.6080586080586079E-2</v>
      </c>
      <c r="E22" s="17">
        <f t="shared" si="5"/>
        <v>2.6733536851286523E-2</v>
      </c>
      <c r="F22" s="17">
        <f t="shared" si="5"/>
        <v>2.7791625124626122E-2</v>
      </c>
      <c r="G22" s="17">
        <f t="shared" si="5"/>
        <v>2.7393534348772147E-2</v>
      </c>
      <c r="H22" s="17">
        <f t="shared" si="5"/>
        <v>2.9775365596261122E-2</v>
      </c>
      <c r="I22" s="17">
        <f t="shared" si="5"/>
        <v>3.0367804230854282E-2</v>
      </c>
      <c r="J22" s="17">
        <f t="shared" si="5"/>
        <v>3.0497102775236352E-2</v>
      </c>
      <c r="K22" s="17">
        <f t="shared" si="5"/>
        <v>3.2282026679872483E-2</v>
      </c>
      <c r="L22" s="17">
        <f t="shared" si="5"/>
        <v>3.3093525179856115E-2</v>
      </c>
      <c r="M22" s="17">
        <f t="shared" si="5"/>
        <v>3.2736504543025124E-2</v>
      </c>
      <c r="N22" s="22"/>
      <c r="O22" s="22"/>
      <c r="P22" s="18">
        <f>AVERAGE(I22:K22)</f>
        <v>3.1048977895321041E-2</v>
      </c>
      <c r="Q22" s="18">
        <f>AVERAGE(G22:K22)</f>
        <v>3.0063166726199277E-2</v>
      </c>
      <c r="R22" s="18">
        <f>AVERAGE(B22:K22)</f>
        <v>2.8382960766379896E-2</v>
      </c>
    </row>
    <row r="23" spans="1:18" x14ac:dyDescent="0.25">
      <c r="A23" s="16" t="s">
        <v>15</v>
      </c>
      <c r="B23" s="23">
        <f t="shared" ref="B23:O23" si="6">B21/B27</f>
        <v>1.6536964980544748</v>
      </c>
      <c r="C23" s="23">
        <f t="shared" si="6"/>
        <v>1.6552901023890783</v>
      </c>
      <c r="D23" s="23">
        <f t="shared" si="6"/>
        <v>1.6181818181818182</v>
      </c>
      <c r="E23" s="23">
        <f t="shared" si="6"/>
        <v>1.544080604534005</v>
      </c>
      <c r="F23" s="23">
        <f t="shared" si="6"/>
        <v>1.4899777282850779</v>
      </c>
      <c r="G23" s="23">
        <f t="shared" si="6"/>
        <v>1.5161290322580643</v>
      </c>
      <c r="H23" s="23">
        <f t="shared" si="6"/>
        <v>1.4990512333965846</v>
      </c>
      <c r="I23" s="23">
        <f t="shared" si="6"/>
        <v>1.5459662288930582</v>
      </c>
      <c r="J23" s="23">
        <f t="shared" si="6"/>
        <v>1.5384615384615385</v>
      </c>
      <c r="K23" s="23">
        <f t="shared" si="6"/>
        <v>1.4710860366713681</v>
      </c>
      <c r="L23" s="23">
        <f t="shared" si="6"/>
        <v>1.4285714285714284</v>
      </c>
      <c r="M23" s="23">
        <f t="shared" si="6"/>
        <v>1.4411764705882353</v>
      </c>
      <c r="N23" s="23" t="e">
        <f t="shared" si="6"/>
        <v>#DIV/0!</v>
      </c>
      <c r="O23" s="23" t="e">
        <f t="shared" si="6"/>
        <v>#DIV/0!</v>
      </c>
      <c r="P23" s="21">
        <f>AVERAGE(I23:K23)</f>
        <v>1.5185046013419881</v>
      </c>
      <c r="Q23" s="21">
        <f>AVERAGE(G23:K23)</f>
        <v>1.5141388139361225</v>
      </c>
      <c r="R23" s="21">
        <f>AVERAGE(B23:K23)</f>
        <v>1.5531920821125069</v>
      </c>
    </row>
    <row r="24" spans="1:18" x14ac:dyDescent="0.25">
      <c r="A24" t="s">
        <v>16</v>
      </c>
      <c r="B24" s="20">
        <f t="shared" ref="B24:O24" si="7">B8/B21</f>
        <v>14.423529411764704</v>
      </c>
      <c r="C24" s="20">
        <f t="shared" si="7"/>
        <v>15.092783505154641</v>
      </c>
      <c r="D24" s="20">
        <f t="shared" si="7"/>
        <v>16.610486891385769</v>
      </c>
      <c r="E24" s="20">
        <f t="shared" si="7"/>
        <v>17.29200652528548</v>
      </c>
      <c r="F24" s="20">
        <f t="shared" si="7"/>
        <v>18.849028400597906</v>
      </c>
      <c r="G24" s="20">
        <f t="shared" si="7"/>
        <v>20.822695035460995</v>
      </c>
      <c r="H24" s="20">
        <f t="shared" si="7"/>
        <v>21.481012658227847</v>
      </c>
      <c r="I24" s="20">
        <f t="shared" si="7"/>
        <v>20.582524271844658</v>
      </c>
      <c r="J24" s="20">
        <f t="shared" si="7"/>
        <v>21.711111111111112</v>
      </c>
      <c r="K24" s="20">
        <f t="shared" si="7"/>
        <v>23.509108341323106</v>
      </c>
      <c r="L24" s="20">
        <f t="shared" si="7"/>
        <v>24.469565217391303</v>
      </c>
      <c r="M24" s="20">
        <f t="shared" si="7"/>
        <v>22.857142857142858</v>
      </c>
      <c r="N24" s="20" t="e">
        <f t="shared" si="7"/>
        <v>#DIV/0!</v>
      </c>
      <c r="O24" s="24" t="e">
        <f t="shared" si="7"/>
        <v>#DIV/0!</v>
      </c>
      <c r="P24" s="21">
        <f>AVERAGE(I24:K24)</f>
        <v>21.93424790809296</v>
      </c>
      <c r="Q24" s="21">
        <f>AVERAGE(G24:K24)</f>
        <v>21.621290283593545</v>
      </c>
      <c r="R24" s="21">
        <f>AVERAGE(B24:K24)</f>
        <v>19.037428615215621</v>
      </c>
    </row>
    <row r="25" spans="1:18" x14ac:dyDescent="0.25">
      <c r="A25" t="s">
        <v>17</v>
      </c>
      <c r="B25" s="20">
        <f t="shared" ref="B25:O25" si="8">B9/B21</f>
        <v>8.9882352941176471</v>
      </c>
      <c r="C25" s="20">
        <f t="shared" si="8"/>
        <v>11.010309278350515</v>
      </c>
      <c r="D25" s="20">
        <f t="shared" si="8"/>
        <v>13.014981273408241</v>
      </c>
      <c r="E25" s="20">
        <f t="shared" si="8"/>
        <v>12.854812398042414</v>
      </c>
      <c r="F25" s="20">
        <f t="shared" si="8"/>
        <v>14.783258594917788</v>
      </c>
      <c r="G25" s="20">
        <f t="shared" si="8"/>
        <v>15.531914893617021</v>
      </c>
      <c r="H25" s="20">
        <f t="shared" si="8"/>
        <v>14.81012658227848</v>
      </c>
      <c r="I25" s="20">
        <f t="shared" si="8"/>
        <v>16.820388349514563</v>
      </c>
      <c r="J25" s="20">
        <f t="shared" si="8"/>
        <v>16.666666666666668</v>
      </c>
      <c r="K25" s="20">
        <f t="shared" si="8"/>
        <v>16.855225311601153</v>
      </c>
      <c r="L25" s="20">
        <f t="shared" si="8"/>
        <v>17.382608695652173</v>
      </c>
      <c r="M25" s="20">
        <f t="shared" si="8"/>
        <v>12.244897959183673</v>
      </c>
      <c r="N25" s="20" t="e">
        <f t="shared" si="8"/>
        <v>#DIV/0!</v>
      </c>
      <c r="O25" s="20" t="e">
        <f t="shared" si="8"/>
        <v>#DIV/0!</v>
      </c>
      <c r="P25" s="21">
        <f>AVERAGE(I25:K25)</f>
        <v>16.780760109260793</v>
      </c>
      <c r="Q25" s="21">
        <f>AVERAGE(G25:K25)</f>
        <v>16.136864360735576</v>
      </c>
      <c r="R25" s="21">
        <f>AVERAGE(B25:K25)</f>
        <v>14.133591864251448</v>
      </c>
    </row>
    <row r="27" spans="1:18" x14ac:dyDescent="0.25">
      <c r="A27" s="1" t="s">
        <v>18</v>
      </c>
      <c r="B27" s="8">
        <v>2.57</v>
      </c>
      <c r="C27" s="8">
        <v>2.93</v>
      </c>
      <c r="D27" s="8">
        <v>3.3</v>
      </c>
      <c r="E27" s="8">
        <v>3.97</v>
      </c>
      <c r="F27" s="8">
        <v>4.49</v>
      </c>
      <c r="G27" s="8">
        <v>4.6500000000000004</v>
      </c>
      <c r="H27" s="8">
        <v>5.27</v>
      </c>
      <c r="I27" s="8">
        <v>5.33</v>
      </c>
      <c r="J27">
        <v>5.85</v>
      </c>
      <c r="K27" s="8">
        <v>7.09</v>
      </c>
      <c r="L27" s="8">
        <v>8.0500000000000007</v>
      </c>
      <c r="M27" s="8">
        <v>8.5</v>
      </c>
      <c r="N27" s="10"/>
      <c r="O27" s="10"/>
      <c r="P27" s="12">
        <f>AVERAGE(I27:K27)</f>
        <v>6.09</v>
      </c>
      <c r="Q27" s="12">
        <f>AVERAGE(G27:K27)</f>
        <v>5.6379999999999999</v>
      </c>
      <c r="R27" s="12">
        <f>AVERAGE(B27:K27)</f>
        <v>4.5449999999999999</v>
      </c>
    </row>
    <row r="28" spans="1:18" x14ac:dyDescent="0.25">
      <c r="A28" s="23" t="s">
        <v>19</v>
      </c>
      <c r="C28" s="19">
        <f t="shared" ref="C28:M28" si="9">(C27/B27)-1</f>
        <v>0.14007782101167332</v>
      </c>
      <c r="D28" s="19">
        <f t="shared" si="9"/>
        <v>0.12627986348122855</v>
      </c>
      <c r="E28" s="19">
        <f t="shared" si="9"/>
        <v>0.20303030303030312</v>
      </c>
      <c r="F28" s="19">
        <f t="shared" si="9"/>
        <v>0.1309823677581865</v>
      </c>
      <c r="G28" s="19">
        <f t="shared" si="9"/>
        <v>3.563474387527843E-2</v>
      </c>
      <c r="H28" s="19">
        <f t="shared" si="9"/>
        <v>0.13333333333333308</v>
      </c>
      <c r="I28" s="19">
        <f t="shared" si="9"/>
        <v>1.1385199240986799E-2</v>
      </c>
      <c r="J28" s="19">
        <f t="shared" si="9"/>
        <v>9.7560975609755962E-2</v>
      </c>
      <c r="K28" s="19">
        <f t="shared" si="9"/>
        <v>0.2119658119658121</v>
      </c>
      <c r="L28" s="19">
        <f t="shared" si="9"/>
        <v>0.13540197461212999</v>
      </c>
      <c r="M28" s="19">
        <f t="shared" si="9"/>
        <v>5.5900621118012417E-2</v>
      </c>
      <c r="N28" s="11"/>
      <c r="O28" s="11"/>
      <c r="P28" s="18">
        <f>AVERAGE(I28:K28)</f>
        <v>0.10697066227218495</v>
      </c>
      <c r="Q28" s="18">
        <f>AVERAGE(G28:K28)</f>
        <v>9.7976012805033277E-2</v>
      </c>
      <c r="R28" s="18">
        <f>AVERAGE(B28:K28)</f>
        <v>0.12113893547850643</v>
      </c>
    </row>
    <row r="29" spans="1:18" x14ac:dyDescent="0.25">
      <c r="A29" t="s">
        <v>20</v>
      </c>
      <c r="B29" s="20">
        <f t="shared" ref="B29:O29" si="10">B8/B27</f>
        <v>23.852140077821012</v>
      </c>
      <c r="C29" s="20">
        <f t="shared" si="10"/>
        <v>24.982935153583618</v>
      </c>
      <c r="D29" s="20">
        <f t="shared" si="10"/>
        <v>26.878787878787882</v>
      </c>
      <c r="E29" s="20">
        <f t="shared" si="10"/>
        <v>26.700251889168765</v>
      </c>
      <c r="F29" s="20">
        <f t="shared" si="10"/>
        <v>28.084632516703785</v>
      </c>
      <c r="G29" s="20">
        <f t="shared" si="10"/>
        <v>31.56989247311828</v>
      </c>
      <c r="H29" s="20">
        <f t="shared" si="10"/>
        <v>32.2011385199241</v>
      </c>
      <c r="I29" s="20">
        <f t="shared" si="10"/>
        <v>31.819887429643526</v>
      </c>
      <c r="J29" s="20">
        <f t="shared" si="10"/>
        <v>33.401709401709404</v>
      </c>
      <c r="K29" s="20">
        <f t="shared" si="10"/>
        <v>34.583921015514811</v>
      </c>
      <c r="L29" s="20">
        <f t="shared" si="10"/>
        <v>34.95652173913043</v>
      </c>
      <c r="M29" s="20">
        <f t="shared" si="10"/>
        <v>32.941176470588232</v>
      </c>
      <c r="N29" s="20" t="e">
        <f t="shared" si="10"/>
        <v>#DIV/0!</v>
      </c>
      <c r="O29" s="20" t="e">
        <f t="shared" si="10"/>
        <v>#DIV/0!</v>
      </c>
      <c r="P29" s="21">
        <f>AVERAGE(I29:K29)</f>
        <v>33.268505948955912</v>
      </c>
      <c r="Q29" s="21">
        <f>AVERAGE(G29:K29)</f>
        <v>32.715309767982021</v>
      </c>
      <c r="R29" s="21">
        <f>AVERAGE(B29:K29)</f>
        <v>29.40752963559752</v>
      </c>
    </row>
    <row r="30" spans="1:18" x14ac:dyDescent="0.25">
      <c r="A30" t="s">
        <v>21</v>
      </c>
      <c r="B30" s="20">
        <f t="shared" ref="B30:O30" si="11">B9/B27</f>
        <v>14.863813229571987</v>
      </c>
      <c r="C30" s="20">
        <f t="shared" si="11"/>
        <v>18.225255972696246</v>
      </c>
      <c r="D30" s="20">
        <f t="shared" si="11"/>
        <v>21.060606060606062</v>
      </c>
      <c r="E30" s="20">
        <f t="shared" si="11"/>
        <v>19.848866498740552</v>
      </c>
      <c r="F30" s="20">
        <f t="shared" si="11"/>
        <v>22.026726057906458</v>
      </c>
      <c r="G30" s="20">
        <f t="shared" si="11"/>
        <v>23.548387096774192</v>
      </c>
      <c r="H30" s="20">
        <f t="shared" si="11"/>
        <v>22.2011385199241</v>
      </c>
      <c r="I30" s="20">
        <f t="shared" si="11"/>
        <v>26.003752345215759</v>
      </c>
      <c r="J30" s="20">
        <f t="shared" si="11"/>
        <v>25.641025641025642</v>
      </c>
      <c r="K30" s="20">
        <f t="shared" si="11"/>
        <v>24.795486600846264</v>
      </c>
      <c r="L30" s="20">
        <f t="shared" si="11"/>
        <v>24.83229813664596</v>
      </c>
      <c r="M30" s="20">
        <f t="shared" si="11"/>
        <v>17.647058823529413</v>
      </c>
      <c r="N30" s="20" t="e">
        <f t="shared" si="11"/>
        <v>#DIV/0!</v>
      </c>
      <c r="O30" s="20" t="e">
        <f t="shared" si="11"/>
        <v>#DIV/0!</v>
      </c>
      <c r="P30" s="21">
        <f>AVERAGE(I30:K30)</f>
        <v>25.480088195695888</v>
      </c>
      <c r="Q30" s="21">
        <f>AVERAGE(G30:K30)</f>
        <v>24.437958040757188</v>
      </c>
      <c r="R30" s="21">
        <f>AVERAGE(B30:K30)</f>
        <v>21.821505802330726</v>
      </c>
    </row>
    <row r="32" spans="1:18" x14ac:dyDescent="0.25">
      <c r="A32" s="1" t="s">
        <v>22</v>
      </c>
      <c r="B32" s="8">
        <v>2.4700000000000002</v>
      </c>
      <c r="C32" s="8">
        <v>2.92</v>
      </c>
      <c r="D32" s="8">
        <v>3.3</v>
      </c>
      <c r="E32" s="8">
        <v>3.89</v>
      </c>
      <c r="F32" s="8">
        <v>4.63</v>
      </c>
      <c r="G32" s="8">
        <v>4.6500000000000004</v>
      </c>
      <c r="H32" s="8">
        <v>5.37</v>
      </c>
      <c r="I32" s="8">
        <v>5.33</v>
      </c>
      <c r="J32" s="8">
        <v>6.08</v>
      </c>
      <c r="K32" s="8">
        <v>7.09</v>
      </c>
      <c r="L32" s="25">
        <f>K32*1.08</f>
        <v>7.6572000000000005</v>
      </c>
      <c r="M32" s="25">
        <f>L32*1.08</f>
        <v>8.2697760000000002</v>
      </c>
      <c r="N32" s="26">
        <v>8.5</v>
      </c>
      <c r="O32" s="26"/>
      <c r="P32" s="12">
        <f>AVERAGE(I32:K32)</f>
        <v>6.166666666666667</v>
      </c>
      <c r="Q32" s="12">
        <f>AVERAGE(G32:K32)</f>
        <v>5.7039999999999997</v>
      </c>
      <c r="R32" s="12">
        <f>AVERAGE(B32:K32)</f>
        <v>4.5730000000000004</v>
      </c>
    </row>
    <row r="33" spans="1:18" x14ac:dyDescent="0.25">
      <c r="A33" s="23" t="s">
        <v>19</v>
      </c>
      <c r="C33" s="19">
        <f t="shared" ref="C33:M33" si="12">(C32/B32)-1</f>
        <v>0.1821862348178136</v>
      </c>
      <c r="D33" s="19">
        <f t="shared" si="12"/>
        <v>0.13013698630136994</v>
      </c>
      <c r="E33" s="19">
        <f t="shared" si="12"/>
        <v>0.17878787878787894</v>
      </c>
      <c r="F33" s="19">
        <f t="shared" si="12"/>
        <v>0.19023136246786621</v>
      </c>
      <c r="G33" s="19">
        <f t="shared" si="12"/>
        <v>4.3196544276458138E-3</v>
      </c>
      <c r="H33" s="19">
        <f t="shared" si="12"/>
        <v>0.15483870967741931</v>
      </c>
      <c r="I33" s="19">
        <f t="shared" si="12"/>
        <v>-7.4487895716945918E-3</v>
      </c>
      <c r="J33" s="19">
        <f t="shared" si="12"/>
        <v>0.14071294559099434</v>
      </c>
      <c r="K33" s="19">
        <f t="shared" si="12"/>
        <v>0.16611842105263164</v>
      </c>
      <c r="L33" s="19">
        <f t="shared" si="12"/>
        <v>8.0000000000000071E-2</v>
      </c>
      <c r="M33" s="19">
        <f t="shared" si="12"/>
        <v>8.0000000000000071E-2</v>
      </c>
      <c r="N33" s="11"/>
      <c r="O33" s="11"/>
      <c r="P33" s="18">
        <f>AVERAGE(I33:K33)</f>
        <v>9.9794192357310463E-2</v>
      </c>
      <c r="Q33" s="18">
        <f>AVERAGE(G33:K33)</f>
        <v>9.1708188235399307E-2</v>
      </c>
      <c r="R33" s="18">
        <f>AVERAGE(B33:K33)</f>
        <v>0.12665371150576946</v>
      </c>
    </row>
    <row r="34" spans="1:18" x14ac:dyDescent="0.25">
      <c r="A34" t="s">
        <v>23</v>
      </c>
      <c r="B34" s="20">
        <f t="shared" ref="B34:M34" si="13">B8/B32</f>
        <v>24.817813765182184</v>
      </c>
      <c r="C34" s="20">
        <f t="shared" si="13"/>
        <v>25.068493150684933</v>
      </c>
      <c r="D34" s="20">
        <f t="shared" si="13"/>
        <v>26.878787878787882</v>
      </c>
      <c r="E34" s="20">
        <f t="shared" si="13"/>
        <v>27.249357326478147</v>
      </c>
      <c r="F34" s="20">
        <f t="shared" si="13"/>
        <v>27.235421166306693</v>
      </c>
      <c r="G34" s="20">
        <f t="shared" si="13"/>
        <v>31.56989247311828</v>
      </c>
      <c r="H34" s="20">
        <f t="shared" si="13"/>
        <v>31.601489757914337</v>
      </c>
      <c r="I34" s="20">
        <f t="shared" si="13"/>
        <v>31.819887429643526</v>
      </c>
      <c r="J34" s="20">
        <f t="shared" si="13"/>
        <v>32.138157894736842</v>
      </c>
      <c r="K34" s="20">
        <f t="shared" si="13"/>
        <v>34.583921015514811</v>
      </c>
      <c r="L34" s="20">
        <f t="shared" si="13"/>
        <v>36.749725748315306</v>
      </c>
      <c r="M34" s="20">
        <f t="shared" si="13"/>
        <v>33.858232677644473</v>
      </c>
      <c r="N34" s="20">
        <f>N13/N32</f>
        <v>0</v>
      </c>
      <c r="O34" s="20" t="e">
        <f>O16/O32</f>
        <v>#DIV/0!</v>
      </c>
      <c r="P34" s="21">
        <f>AVERAGE(I34:K34)</f>
        <v>32.847322113298389</v>
      </c>
      <c r="Q34" s="21">
        <f>AVERAGE(G34:K34)</f>
        <v>32.342669714185561</v>
      </c>
      <c r="R34" s="21">
        <f>AVERAGE(B34:K34)</f>
        <v>29.296322185836761</v>
      </c>
    </row>
    <row r="35" spans="1:18" x14ac:dyDescent="0.25">
      <c r="A35" t="s">
        <v>24</v>
      </c>
      <c r="B35" s="20">
        <f t="shared" ref="B35:M35" si="14">B9/B32</f>
        <v>15.465587044534413</v>
      </c>
      <c r="C35" s="20">
        <f t="shared" si="14"/>
        <v>18.287671232876711</v>
      </c>
      <c r="D35" s="20">
        <f t="shared" si="14"/>
        <v>21.060606060606062</v>
      </c>
      <c r="E35" s="20">
        <f t="shared" si="14"/>
        <v>20.25706940874036</v>
      </c>
      <c r="F35" s="20">
        <f t="shared" si="14"/>
        <v>21.360691144708426</v>
      </c>
      <c r="G35" s="20">
        <f t="shared" si="14"/>
        <v>23.548387096774192</v>
      </c>
      <c r="H35" s="20">
        <f t="shared" si="14"/>
        <v>21.787709497206702</v>
      </c>
      <c r="I35" s="20">
        <f t="shared" si="14"/>
        <v>26.003752345215759</v>
      </c>
      <c r="J35" s="20">
        <f t="shared" si="14"/>
        <v>24.671052631578949</v>
      </c>
      <c r="K35" s="20">
        <f t="shared" si="14"/>
        <v>24.795486600846264</v>
      </c>
      <c r="L35" s="20">
        <f t="shared" si="14"/>
        <v>26.106148461578645</v>
      </c>
      <c r="M35" s="20">
        <f t="shared" si="14"/>
        <v>18.138338934452396</v>
      </c>
      <c r="N35" s="20" t="e">
        <f>#REF!/N32</f>
        <v>#REF!</v>
      </c>
      <c r="O35" s="20" t="e">
        <f>O17/O32</f>
        <v>#DIV/0!</v>
      </c>
      <c r="P35" s="21">
        <f>AVERAGE(I35:K35)</f>
        <v>25.156763859213655</v>
      </c>
      <c r="Q35" s="21">
        <f>AVERAGE(G35:K35)</f>
        <v>24.161277634324371</v>
      </c>
      <c r="R35" s="21">
        <f>AVERAGE(B35:K35)</f>
        <v>21.723801306308783</v>
      </c>
    </row>
    <row r="38" spans="1:18" x14ac:dyDescent="0.25">
      <c r="A38" s="1" t="s">
        <v>25</v>
      </c>
      <c r="B38" s="8">
        <v>0.68</v>
      </c>
      <c r="C38" s="8">
        <v>0.77</v>
      </c>
      <c r="D38" s="8">
        <v>0.89</v>
      </c>
      <c r="E38" s="8">
        <v>1.03</v>
      </c>
      <c r="F38" s="8">
        <v>1.17</v>
      </c>
      <c r="G38" s="8">
        <v>1.33</v>
      </c>
      <c r="H38" s="8">
        <v>1.51</v>
      </c>
      <c r="I38" s="8">
        <v>1.7</v>
      </c>
      <c r="J38">
        <v>1.9</v>
      </c>
      <c r="K38" s="8">
        <v>2.14</v>
      </c>
      <c r="L38" s="8">
        <v>2.4</v>
      </c>
      <c r="M38" s="8">
        <v>2.65</v>
      </c>
      <c r="N38" s="11"/>
      <c r="O38" s="11"/>
      <c r="P38" s="12">
        <f t="shared" ref="P38:P43" si="15">AVERAGE(I38:K38)</f>
        <v>1.9133333333333333</v>
      </c>
      <c r="Q38" s="12">
        <f t="shared" ref="Q38:Q43" si="16">AVERAGE(G38:K38)</f>
        <v>1.716</v>
      </c>
      <c r="R38" s="12">
        <f t="shared" ref="R38:R43" si="17">AVERAGE(B38:K38)</f>
        <v>1.3120000000000001</v>
      </c>
    </row>
    <row r="39" spans="1:18" x14ac:dyDescent="0.25">
      <c r="A39" s="16" t="s">
        <v>26</v>
      </c>
      <c r="B39" s="16">
        <f t="shared" ref="B39:O39" si="18">B38/B27</f>
        <v>0.26459143968871601</v>
      </c>
      <c r="C39" s="16">
        <f t="shared" si="18"/>
        <v>0.26279863481228666</v>
      </c>
      <c r="D39" s="16">
        <f t="shared" si="18"/>
        <v>0.26969696969696971</v>
      </c>
      <c r="E39" s="16">
        <f t="shared" si="18"/>
        <v>0.25944584382871538</v>
      </c>
      <c r="F39" s="27">
        <f t="shared" si="18"/>
        <v>0.26057906458797325</v>
      </c>
      <c r="G39" s="16">
        <f t="shared" si="18"/>
        <v>0.28602150537634408</v>
      </c>
      <c r="H39" s="16">
        <f t="shared" si="18"/>
        <v>0.28652751423149908</v>
      </c>
      <c r="I39" s="16">
        <f t="shared" si="18"/>
        <v>0.31894934333958724</v>
      </c>
      <c r="J39" s="16">
        <f t="shared" si="18"/>
        <v>0.3247863247863248</v>
      </c>
      <c r="K39" s="16">
        <f t="shared" si="18"/>
        <v>0.30183356840620595</v>
      </c>
      <c r="L39" s="16">
        <f t="shared" si="18"/>
        <v>0.29813664596273287</v>
      </c>
      <c r="M39" s="16">
        <f t="shared" si="18"/>
        <v>0.31176470588235294</v>
      </c>
      <c r="N39" s="23" t="e">
        <f t="shared" si="18"/>
        <v>#DIV/0!</v>
      </c>
      <c r="O39" s="28" t="e">
        <f t="shared" si="18"/>
        <v>#DIV/0!</v>
      </c>
      <c r="P39" s="18">
        <f t="shared" si="15"/>
        <v>0.315189745510706</v>
      </c>
      <c r="Q39" s="18">
        <f t="shared" si="16"/>
        <v>0.30362365122799223</v>
      </c>
      <c r="R39" s="18">
        <f t="shared" si="17"/>
        <v>0.28352302087546227</v>
      </c>
    </row>
    <row r="40" spans="1:18" x14ac:dyDescent="0.25">
      <c r="A40" s="16" t="s">
        <v>27</v>
      </c>
      <c r="B40" s="16" t="e">
        <f t="shared" ref="B40:N40" si="19">B38/B61</f>
        <v>#DIV/0!</v>
      </c>
      <c r="C40" s="16" t="e">
        <f t="shared" si="19"/>
        <v>#DIV/0!</v>
      </c>
      <c r="D40" s="16" t="e">
        <f t="shared" si="19"/>
        <v>#DIV/0!</v>
      </c>
      <c r="E40" s="16" t="e">
        <f t="shared" si="19"/>
        <v>#DIV/0!</v>
      </c>
      <c r="F40" s="27" t="e">
        <f t="shared" si="19"/>
        <v>#DIV/0!</v>
      </c>
      <c r="G40" s="16" t="e">
        <f t="shared" si="19"/>
        <v>#DIV/0!</v>
      </c>
      <c r="H40" s="16" t="e">
        <f t="shared" si="19"/>
        <v>#DIV/0!</v>
      </c>
      <c r="I40" s="16" t="e">
        <f t="shared" si="19"/>
        <v>#DIV/0!</v>
      </c>
      <c r="J40" s="16" t="e">
        <f t="shared" si="19"/>
        <v>#DIV/0!</v>
      </c>
      <c r="K40" s="16" t="e">
        <f t="shared" si="19"/>
        <v>#DIV/0!</v>
      </c>
      <c r="L40" s="16" t="e">
        <f t="shared" si="19"/>
        <v>#DIV/0!</v>
      </c>
      <c r="M40" s="16" t="e">
        <f t="shared" si="19"/>
        <v>#DIV/0!</v>
      </c>
      <c r="N40" s="16" t="e">
        <f t="shared" si="19"/>
        <v>#DIV/0!</v>
      </c>
      <c r="O40" s="29"/>
      <c r="P40" s="18" t="e">
        <f t="shared" si="15"/>
        <v>#DIV/0!</v>
      </c>
      <c r="Q40" s="18" t="e">
        <f t="shared" si="16"/>
        <v>#DIV/0!</v>
      </c>
      <c r="R40" s="18" t="e">
        <f t="shared" si="17"/>
        <v>#DIV/0!</v>
      </c>
    </row>
    <row r="41" spans="1:18" ht="14.25" customHeight="1" x14ac:dyDescent="0.25">
      <c r="A41" s="16" t="s">
        <v>28</v>
      </c>
      <c r="B41" s="16">
        <f t="shared" ref="B41:O41" si="20">B38/B21</f>
        <v>0.16</v>
      </c>
      <c r="C41" s="16">
        <f t="shared" si="20"/>
        <v>0.15876288659793816</v>
      </c>
      <c r="D41" s="16">
        <f t="shared" si="20"/>
        <v>0.16666666666666669</v>
      </c>
      <c r="E41" s="16">
        <f t="shared" si="20"/>
        <v>0.16802610114192496</v>
      </c>
      <c r="F41" s="27">
        <f t="shared" si="20"/>
        <v>0.17488789237668159</v>
      </c>
      <c r="G41" s="16">
        <f t="shared" si="20"/>
        <v>0.18865248226950357</v>
      </c>
      <c r="H41" s="16">
        <f t="shared" si="20"/>
        <v>0.19113924050632911</v>
      </c>
      <c r="I41" s="16">
        <f t="shared" si="20"/>
        <v>0.20631067961165048</v>
      </c>
      <c r="J41" s="16">
        <f t="shared" si="20"/>
        <v>0.21111111111111111</v>
      </c>
      <c r="K41" s="16">
        <f t="shared" si="20"/>
        <v>0.20517737296260788</v>
      </c>
      <c r="L41" s="16">
        <f t="shared" si="20"/>
        <v>0.20869565217391303</v>
      </c>
      <c r="M41" s="16">
        <f t="shared" si="20"/>
        <v>0.21632653061224488</v>
      </c>
      <c r="N41" s="16" t="e">
        <f t="shared" si="20"/>
        <v>#DIV/0!</v>
      </c>
      <c r="O41" s="16" t="e">
        <f t="shared" si="20"/>
        <v>#DIV/0!</v>
      </c>
      <c r="P41" s="18">
        <f t="shared" si="15"/>
        <v>0.20753305456178983</v>
      </c>
      <c r="Q41" s="18">
        <f t="shared" si="16"/>
        <v>0.20047817729224043</v>
      </c>
      <c r="R41" s="18">
        <f t="shared" si="17"/>
        <v>0.18307344332444134</v>
      </c>
    </row>
    <row r="42" spans="1:18" x14ac:dyDescent="0.25">
      <c r="A42" t="s">
        <v>29</v>
      </c>
      <c r="B42" s="30">
        <f t="shared" ref="B42:O42" si="21">B38/B8</f>
        <v>1.1092985318107668E-2</v>
      </c>
      <c r="C42" s="30">
        <f t="shared" si="21"/>
        <v>1.0519125683060109E-2</v>
      </c>
      <c r="D42" s="30">
        <f t="shared" si="21"/>
        <v>1.0033821871476889E-2</v>
      </c>
      <c r="E42" s="30">
        <f t="shared" si="21"/>
        <v>9.7169811320754716E-3</v>
      </c>
      <c r="F42" s="30">
        <f t="shared" si="21"/>
        <v>9.2783505154639175E-3</v>
      </c>
      <c r="G42" s="30">
        <f t="shared" si="21"/>
        <v>9.0599455040871937E-3</v>
      </c>
      <c r="H42" s="30">
        <f t="shared" si="21"/>
        <v>8.8980553918680035E-3</v>
      </c>
      <c r="I42" s="30">
        <f t="shared" si="21"/>
        <v>1.0023584905660377E-2</v>
      </c>
      <c r="J42" s="30">
        <f t="shared" si="21"/>
        <v>9.723643807574206E-3</v>
      </c>
      <c r="K42" s="30">
        <f t="shared" si="21"/>
        <v>8.727569331158239E-3</v>
      </c>
      <c r="L42" s="30">
        <f t="shared" si="21"/>
        <v>8.5287846481876331E-3</v>
      </c>
      <c r="M42" s="30">
        <f t="shared" si="21"/>
        <v>9.4642857142857133E-3</v>
      </c>
      <c r="N42" s="30" t="e">
        <f t="shared" si="21"/>
        <v>#DIV/0!</v>
      </c>
      <c r="O42" s="30" t="e">
        <f t="shared" si="21"/>
        <v>#DIV/0!</v>
      </c>
      <c r="P42" s="30">
        <f t="shared" si="15"/>
        <v>9.4915993481309389E-3</v>
      </c>
      <c r="Q42" s="30">
        <f t="shared" si="16"/>
        <v>9.2865597880696042E-3</v>
      </c>
      <c r="R42" s="30">
        <f t="shared" si="17"/>
        <v>9.7074063460532087E-3</v>
      </c>
    </row>
    <row r="43" spans="1:18" x14ac:dyDescent="0.25">
      <c r="A43" t="s">
        <v>30</v>
      </c>
      <c r="B43" s="30">
        <f t="shared" ref="B43:O43" si="22">B38/B9</f>
        <v>1.7801047120418849E-2</v>
      </c>
      <c r="C43" s="30">
        <f t="shared" si="22"/>
        <v>1.4419475655430712E-2</v>
      </c>
      <c r="D43" s="30">
        <f t="shared" si="22"/>
        <v>1.2805755395683453E-2</v>
      </c>
      <c r="E43" s="30">
        <f t="shared" si="22"/>
        <v>1.3071065989847716E-2</v>
      </c>
      <c r="F43" s="30">
        <f t="shared" si="22"/>
        <v>1.1830131445904953E-2</v>
      </c>
      <c r="G43" s="30">
        <f t="shared" si="22"/>
        <v>1.2146118721461189E-2</v>
      </c>
      <c r="H43" s="30">
        <f t="shared" si="22"/>
        <v>1.2905982905982907E-2</v>
      </c>
      <c r="I43" s="30">
        <f t="shared" si="22"/>
        <v>1.2265512265512266E-2</v>
      </c>
      <c r="J43" s="30">
        <f t="shared" si="22"/>
        <v>1.2666666666666666E-2</v>
      </c>
      <c r="K43" s="30">
        <f t="shared" si="22"/>
        <v>1.217292377701934E-2</v>
      </c>
      <c r="L43" s="30">
        <f t="shared" si="22"/>
        <v>1.200600300150075E-2</v>
      </c>
      <c r="M43" s="30">
        <f t="shared" si="22"/>
        <v>1.7666666666666667E-2</v>
      </c>
      <c r="N43" s="30" t="e">
        <f t="shared" si="22"/>
        <v>#DIV/0!</v>
      </c>
      <c r="O43" s="30" t="e">
        <f t="shared" si="22"/>
        <v>#DIV/0!</v>
      </c>
      <c r="P43" s="30">
        <f t="shared" si="15"/>
        <v>1.2368367569732757E-2</v>
      </c>
      <c r="Q43" s="30">
        <f t="shared" si="16"/>
        <v>1.2431440867328473E-2</v>
      </c>
      <c r="R43" s="30">
        <f t="shared" si="17"/>
        <v>1.3208467994392806E-2</v>
      </c>
    </row>
    <row r="45" spans="1:18" x14ac:dyDescent="0.25">
      <c r="P45" s="23" t="s">
        <v>31</v>
      </c>
      <c r="Q45" s="23" t="s">
        <v>32</v>
      </c>
      <c r="R45" s="23" t="s">
        <v>33</v>
      </c>
    </row>
    <row r="46" spans="1:18" x14ac:dyDescent="0.25">
      <c r="A46" s="1" t="s">
        <v>34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  <c r="O46" s="9"/>
      <c r="P46" s="12" t="e">
        <f>AVERAGE(I46:K46)</f>
        <v>#DIV/0!</v>
      </c>
      <c r="Q46" s="12" t="e">
        <f>AVERAGE(G46:K46)</f>
        <v>#DIV/0!</v>
      </c>
      <c r="R46" s="12" t="e">
        <f>AVERAGE(B46:K46)</f>
        <v>#DIV/0!</v>
      </c>
    </row>
    <row r="47" spans="1:18" x14ac:dyDescent="0.25">
      <c r="A47" s="16" t="s">
        <v>35</v>
      </c>
      <c r="B47" s="16">
        <f t="shared" ref="B47:O47" si="23">B46/B15</f>
        <v>0</v>
      </c>
      <c r="C47" s="16">
        <f t="shared" si="23"/>
        <v>0</v>
      </c>
      <c r="D47" s="16">
        <f t="shared" si="23"/>
        <v>0</v>
      </c>
      <c r="E47" s="16">
        <f t="shared" si="23"/>
        <v>0</v>
      </c>
      <c r="F47" s="27">
        <f t="shared" si="23"/>
        <v>0</v>
      </c>
      <c r="G47" s="16">
        <f t="shared" si="23"/>
        <v>0</v>
      </c>
      <c r="H47" s="16">
        <f t="shared" si="23"/>
        <v>0</v>
      </c>
      <c r="I47" s="16">
        <f t="shared" si="23"/>
        <v>0</v>
      </c>
      <c r="J47" s="16">
        <f t="shared" si="23"/>
        <v>0</v>
      </c>
      <c r="K47" s="16">
        <f t="shared" si="23"/>
        <v>0</v>
      </c>
      <c r="L47" s="16">
        <f t="shared" si="23"/>
        <v>0</v>
      </c>
      <c r="M47" s="16">
        <f t="shared" si="23"/>
        <v>0</v>
      </c>
      <c r="N47" s="16" t="e">
        <f t="shared" si="23"/>
        <v>#DIV/0!</v>
      </c>
      <c r="O47" s="16" t="e">
        <f t="shared" si="23"/>
        <v>#DIV/0!</v>
      </c>
      <c r="P47" s="30">
        <f>AVERAGE(I47:K47)</f>
        <v>0</v>
      </c>
      <c r="Q47" s="30">
        <f>AVERAGE(G47:K47)</f>
        <v>0</v>
      </c>
      <c r="R47" s="30">
        <f>AVERAGE(B47:K47)</f>
        <v>0</v>
      </c>
    </row>
    <row r="48" spans="1:18" x14ac:dyDescent="0.25">
      <c r="A48" s="16"/>
    </row>
    <row r="49" spans="1:18" x14ac:dyDescent="0.25">
      <c r="A49" s="1" t="s">
        <v>36</v>
      </c>
      <c r="B49" s="8">
        <v>22.98</v>
      </c>
      <c r="C49" s="8">
        <v>24.98</v>
      </c>
      <c r="D49" s="8">
        <v>27.64</v>
      </c>
      <c r="E49" s="8">
        <v>28.59</v>
      </c>
      <c r="F49" s="8">
        <v>24.8</v>
      </c>
      <c r="G49" s="8">
        <v>28.11</v>
      </c>
      <c r="H49" s="8">
        <v>24.24</v>
      </c>
      <c r="I49" s="8">
        <v>27.61</v>
      </c>
      <c r="J49" s="8">
        <v>24.65</v>
      </c>
      <c r="K49" s="8">
        <v>29.21</v>
      </c>
      <c r="L49" s="8">
        <v>35.049999999999997</v>
      </c>
      <c r="M49" s="8">
        <v>40.200000000000003</v>
      </c>
      <c r="N49" s="9"/>
      <c r="O49" s="9"/>
      <c r="P49" s="12">
        <f t="shared" ref="P49:P54" si="24">AVERAGE(I49:K49)</f>
        <v>27.156666666666666</v>
      </c>
      <c r="Q49" s="12">
        <f t="shared" ref="Q49:Q54" si="25">AVERAGE(G49:K49)</f>
        <v>26.763999999999999</v>
      </c>
      <c r="R49" s="12">
        <f t="shared" ref="R49:R54" si="26">AVERAGE(B49:K49)</f>
        <v>26.281000000000006</v>
      </c>
    </row>
    <row r="50" spans="1:18" x14ac:dyDescent="0.25">
      <c r="A50" s="16" t="s">
        <v>37</v>
      </c>
      <c r="B50" s="16">
        <f t="shared" ref="B50:O50" si="27">B27/B49</f>
        <v>0.11183637946040034</v>
      </c>
      <c r="C50" s="16">
        <f t="shared" si="27"/>
        <v>0.11729383506805445</v>
      </c>
      <c r="D50" s="16">
        <f t="shared" si="27"/>
        <v>0.11939218523878437</v>
      </c>
      <c r="E50" s="16">
        <f t="shared" si="27"/>
        <v>0.13885974116824065</v>
      </c>
      <c r="F50" s="27">
        <f t="shared" si="27"/>
        <v>0.1810483870967742</v>
      </c>
      <c r="G50" s="16">
        <f t="shared" si="27"/>
        <v>0.16542155816435433</v>
      </c>
      <c r="H50" s="16">
        <f t="shared" si="27"/>
        <v>0.21740924092409242</v>
      </c>
      <c r="I50" s="16">
        <f t="shared" si="27"/>
        <v>0.19304599782687432</v>
      </c>
      <c r="J50" s="16">
        <f t="shared" si="27"/>
        <v>0.23732251521298176</v>
      </c>
      <c r="K50" s="16">
        <f t="shared" si="27"/>
        <v>0.24272509414584045</v>
      </c>
      <c r="L50" s="16">
        <f t="shared" si="27"/>
        <v>0.22967189728958634</v>
      </c>
      <c r="M50" s="16">
        <f t="shared" si="27"/>
        <v>0.21144278606965172</v>
      </c>
      <c r="N50" s="16" t="e">
        <f t="shared" si="27"/>
        <v>#DIV/0!</v>
      </c>
      <c r="O50" s="16" t="e">
        <f t="shared" si="27"/>
        <v>#DIV/0!</v>
      </c>
      <c r="P50" s="18">
        <f t="shared" si="24"/>
        <v>0.22436453572856552</v>
      </c>
      <c r="Q50" s="18">
        <f t="shared" si="25"/>
        <v>0.21118488125482865</v>
      </c>
      <c r="R50" s="18">
        <f t="shared" si="26"/>
        <v>0.17243549343063974</v>
      </c>
    </row>
    <row r="51" spans="1:18" x14ac:dyDescent="0.25">
      <c r="A51" s="16" t="s">
        <v>38</v>
      </c>
      <c r="B51" s="16">
        <f t="shared" ref="B51:O51" si="28">B21/B49</f>
        <v>0.18494342906875544</v>
      </c>
      <c r="C51" s="16">
        <f t="shared" si="28"/>
        <v>0.19415532425940751</v>
      </c>
      <c r="D51" s="16">
        <f t="shared" si="28"/>
        <v>0.19319826338639651</v>
      </c>
      <c r="E51" s="16">
        <f t="shared" si="28"/>
        <v>0.21441063308849248</v>
      </c>
      <c r="F51" s="27">
        <f t="shared" si="28"/>
        <v>0.26975806451612905</v>
      </c>
      <c r="G51" s="16">
        <f t="shared" si="28"/>
        <v>0.25080042689434368</v>
      </c>
      <c r="H51" s="16">
        <f t="shared" si="28"/>
        <v>0.32590759075907594</v>
      </c>
      <c r="I51" s="16">
        <f t="shared" si="28"/>
        <v>0.29844259326331041</v>
      </c>
      <c r="J51" s="16">
        <f t="shared" si="28"/>
        <v>0.36511156186612576</v>
      </c>
      <c r="K51" s="16">
        <f t="shared" si="28"/>
        <v>0.35706949674768912</v>
      </c>
      <c r="L51" s="16">
        <f t="shared" si="28"/>
        <v>0.32810271041369476</v>
      </c>
      <c r="M51" s="16">
        <f t="shared" si="28"/>
        <v>0.30472636815920395</v>
      </c>
      <c r="N51" s="16" t="e">
        <f t="shared" si="28"/>
        <v>#DIV/0!</v>
      </c>
      <c r="O51" s="16" t="e">
        <f t="shared" si="28"/>
        <v>#DIV/0!</v>
      </c>
      <c r="P51" s="18">
        <f t="shared" si="24"/>
        <v>0.34020788395904172</v>
      </c>
      <c r="Q51" s="18">
        <f t="shared" si="25"/>
        <v>0.31946633390610896</v>
      </c>
      <c r="R51" s="18">
        <f t="shared" si="26"/>
        <v>0.26537973838497259</v>
      </c>
    </row>
    <row r="52" spans="1:18" x14ac:dyDescent="0.25">
      <c r="A52" s="16" t="s">
        <v>39</v>
      </c>
      <c r="B52" s="16"/>
      <c r="C52" s="16">
        <f t="shared" ref="C52:O52" si="29">(C49/B49)-1</f>
        <v>8.7032201914708507E-2</v>
      </c>
      <c r="D52" s="16">
        <f t="shared" si="29"/>
        <v>0.10648518815052044</v>
      </c>
      <c r="E52" s="16">
        <f t="shared" si="29"/>
        <v>3.4370477568741009E-2</v>
      </c>
      <c r="F52" s="16">
        <f t="shared" si="29"/>
        <v>-0.13256383350821965</v>
      </c>
      <c r="G52" s="16">
        <f t="shared" si="29"/>
        <v>0.13346774193548372</v>
      </c>
      <c r="H52" s="16">
        <f t="shared" si="29"/>
        <v>-0.13767342582710784</v>
      </c>
      <c r="I52" s="16">
        <f t="shared" si="29"/>
        <v>0.13902640264026411</v>
      </c>
      <c r="J52" s="16">
        <f t="shared" si="29"/>
        <v>-0.10720753350235424</v>
      </c>
      <c r="K52" s="16">
        <f t="shared" si="29"/>
        <v>0.18498985801217049</v>
      </c>
      <c r="L52" s="16">
        <f t="shared" si="29"/>
        <v>0.19993153029784305</v>
      </c>
      <c r="M52" s="16">
        <f t="shared" si="29"/>
        <v>0.1469329529243939</v>
      </c>
      <c r="N52" s="16">
        <f t="shared" si="29"/>
        <v>-1</v>
      </c>
      <c r="O52" s="16" t="e">
        <f t="shared" si="29"/>
        <v>#DIV/0!</v>
      </c>
      <c r="P52" s="18">
        <f t="shared" si="24"/>
        <v>7.2269575716693457E-2</v>
      </c>
      <c r="Q52" s="18">
        <f t="shared" si="25"/>
        <v>4.2520608651691251E-2</v>
      </c>
      <c r="R52" s="18">
        <f t="shared" si="26"/>
        <v>3.4214119709356283E-2</v>
      </c>
    </row>
    <row r="53" spans="1:18" x14ac:dyDescent="0.25">
      <c r="A53" t="s">
        <v>40</v>
      </c>
      <c r="B53" s="20">
        <f t="shared" ref="B53:O53" si="30">B8/B49</f>
        <v>2.6675369886858138</v>
      </c>
      <c r="C53" s="20">
        <f t="shared" si="30"/>
        <v>2.9303442754203362</v>
      </c>
      <c r="D53" s="20">
        <f t="shared" si="30"/>
        <v>3.2091172214182344</v>
      </c>
      <c r="E53" s="20">
        <f t="shared" si="30"/>
        <v>3.7075900664568029</v>
      </c>
      <c r="F53" s="20">
        <f t="shared" si="30"/>
        <v>5.0846774193548381</v>
      </c>
      <c r="G53" s="20">
        <f t="shared" si="30"/>
        <v>5.2223408039843475</v>
      </c>
      <c r="H53" s="20">
        <f t="shared" si="30"/>
        <v>7.0008250825082508</v>
      </c>
      <c r="I53" s="20">
        <f t="shared" si="30"/>
        <v>6.1427019195943497</v>
      </c>
      <c r="J53" s="20">
        <f t="shared" si="30"/>
        <v>7.9269776876267759</v>
      </c>
      <c r="K53" s="20">
        <f t="shared" si="30"/>
        <v>8.3943854844231414</v>
      </c>
      <c r="L53" s="20">
        <f t="shared" si="30"/>
        <v>8.0285306704707562</v>
      </c>
      <c r="M53" s="20">
        <f t="shared" si="30"/>
        <v>6.9651741293532332</v>
      </c>
      <c r="N53" s="20" t="e">
        <f t="shared" si="30"/>
        <v>#DIV/0!</v>
      </c>
      <c r="O53" s="20" t="e">
        <f t="shared" si="30"/>
        <v>#DIV/0!</v>
      </c>
      <c r="P53" s="21">
        <f t="shared" si="24"/>
        <v>7.4880216972147551</v>
      </c>
      <c r="Q53" s="21">
        <f t="shared" si="25"/>
        <v>6.9374461956273716</v>
      </c>
      <c r="R53" s="21">
        <f t="shared" si="26"/>
        <v>5.228649694947288</v>
      </c>
    </row>
    <row r="54" spans="1:18" x14ac:dyDescent="0.25">
      <c r="A54" t="s">
        <v>41</v>
      </c>
      <c r="B54" s="20">
        <f t="shared" ref="B54:O54" si="31">B9/B49</f>
        <v>1.6623150565709313</v>
      </c>
      <c r="C54" s="20">
        <f t="shared" si="31"/>
        <v>2.1377101681345074</v>
      </c>
      <c r="D54" s="20">
        <f t="shared" si="31"/>
        <v>2.5144717800289436</v>
      </c>
      <c r="E54" s="20">
        <f t="shared" si="31"/>
        <v>2.756208464498076</v>
      </c>
      <c r="F54" s="20">
        <f t="shared" si="31"/>
        <v>3.9879032258064515</v>
      </c>
      <c r="G54" s="20">
        <f t="shared" si="31"/>
        <v>3.895410885805763</v>
      </c>
      <c r="H54" s="20">
        <f t="shared" si="31"/>
        <v>4.826732673267327</v>
      </c>
      <c r="I54" s="20">
        <f t="shared" si="31"/>
        <v>5.0199203187250996</v>
      </c>
      <c r="J54" s="20">
        <f t="shared" si="31"/>
        <v>6.0851926977687629</v>
      </c>
      <c r="K54" s="20">
        <f t="shared" si="31"/>
        <v>6.0184868195823347</v>
      </c>
      <c r="L54" s="20">
        <f t="shared" si="31"/>
        <v>5.7032810271041372</v>
      </c>
      <c r="M54" s="20">
        <f t="shared" si="31"/>
        <v>3.7313432835820892</v>
      </c>
      <c r="N54" s="20" t="e">
        <f t="shared" si="31"/>
        <v>#DIV/0!</v>
      </c>
      <c r="O54" s="20" t="e">
        <f t="shared" si="31"/>
        <v>#DIV/0!</v>
      </c>
      <c r="P54" s="21">
        <f t="shared" si="24"/>
        <v>5.7078666120253994</v>
      </c>
      <c r="Q54" s="21">
        <f t="shared" si="25"/>
        <v>5.1691486790298571</v>
      </c>
      <c r="R54" s="21">
        <f t="shared" si="26"/>
        <v>3.8904352090188197</v>
      </c>
    </row>
    <row r="56" spans="1:18" x14ac:dyDescent="0.25">
      <c r="A56" s="1" t="s">
        <v>42</v>
      </c>
      <c r="B56" s="8">
        <v>22.583516099297501</v>
      </c>
      <c r="C56" s="8">
        <v>24.122698836244599</v>
      </c>
      <c r="D56" s="8">
        <v>26.919795799536899</v>
      </c>
      <c r="E56" s="8">
        <v>27.983057675369199</v>
      </c>
      <c r="F56" s="8">
        <v>24.448823187563601</v>
      </c>
      <c r="G56" s="8">
        <v>27.804332350249201</v>
      </c>
      <c r="H56" s="8">
        <v>23.981514108367399</v>
      </c>
      <c r="I56" s="8">
        <v>27.373697772077001</v>
      </c>
      <c r="J56" s="8">
        <v>24.443401211510899</v>
      </c>
      <c r="K56" s="8">
        <v>28.967892919060102</v>
      </c>
      <c r="L56" s="25">
        <v>30</v>
      </c>
      <c r="M56" s="25">
        <v>32</v>
      </c>
      <c r="N56" s="26">
        <v>34</v>
      </c>
      <c r="O56" s="26"/>
      <c r="P56" s="12">
        <f>AVERAGE(I56:K56)</f>
        <v>26.928330634216</v>
      </c>
      <c r="Q56" s="12">
        <f>AVERAGE(G56:K56)</f>
        <v>26.51416767225292</v>
      </c>
      <c r="R56" s="12">
        <f>AVERAGE(B56:K56)</f>
        <v>25.862872995927642</v>
      </c>
    </row>
    <row r="57" spans="1:18" x14ac:dyDescent="0.25">
      <c r="A57" t="s">
        <v>43</v>
      </c>
      <c r="B57" s="20">
        <f t="shared" ref="B57:N57" si="32">B8/B56</f>
        <v>2.7143691766361764</v>
      </c>
      <c r="C57" s="20">
        <f t="shared" si="32"/>
        <v>3.0344863357501386</v>
      </c>
      <c r="D57" s="20">
        <f t="shared" si="32"/>
        <v>3.2949729879275647</v>
      </c>
      <c r="E57" s="20">
        <f t="shared" si="32"/>
        <v>3.7880063440422962</v>
      </c>
      <c r="F57" s="20">
        <f t="shared" si="32"/>
        <v>5.1577124605385247</v>
      </c>
      <c r="G57" s="20">
        <f t="shared" si="32"/>
        <v>5.2797527432333506</v>
      </c>
      <c r="H57" s="20">
        <f t="shared" si="32"/>
        <v>7.0762838089856013</v>
      </c>
      <c r="I57" s="20">
        <f t="shared" si="32"/>
        <v>6.1957285205728878</v>
      </c>
      <c r="J57" s="20">
        <f t="shared" si="32"/>
        <v>7.9939775282983998</v>
      </c>
      <c r="K57" s="20">
        <f t="shared" si="32"/>
        <v>8.4645438549886691</v>
      </c>
      <c r="L57" s="20">
        <f t="shared" si="32"/>
        <v>9.379999999999999</v>
      </c>
      <c r="M57" s="20">
        <f t="shared" si="32"/>
        <v>8.75</v>
      </c>
      <c r="N57" s="20">
        <f t="shared" si="32"/>
        <v>0</v>
      </c>
      <c r="O57" s="20" t="e">
        <f>O13/O56</f>
        <v>#DIV/0!</v>
      </c>
      <c r="P57" s="21">
        <f>AVERAGE(I57:K57)</f>
        <v>7.5514166346199856</v>
      </c>
      <c r="Q57" s="21">
        <f>AVERAGE(G57:K57)</f>
        <v>7.0020572912157819</v>
      </c>
      <c r="R57" s="21">
        <f>AVERAGE(B57:K57)</f>
        <v>5.2999833760973605</v>
      </c>
    </row>
    <row r="58" spans="1:18" x14ac:dyDescent="0.25">
      <c r="A58" t="s">
        <v>44</v>
      </c>
      <c r="B58" s="20">
        <f t="shared" ref="B58:N58" si="33">B9/B56</f>
        <v>1.6914992258972588</v>
      </c>
      <c r="C58" s="20">
        <f t="shared" si="33"/>
        <v>2.2136826547685433</v>
      </c>
      <c r="D58" s="20">
        <f t="shared" si="33"/>
        <v>2.5817432092555324</v>
      </c>
      <c r="E58" s="20">
        <f t="shared" si="33"/>
        <v>2.8159896217974807</v>
      </c>
      <c r="F58" s="20">
        <f t="shared" si="33"/>
        <v>4.0451844753946089</v>
      </c>
      <c r="G58" s="20">
        <f t="shared" si="33"/>
        <v>3.9382351865398628</v>
      </c>
      <c r="H58" s="20">
        <f t="shared" si="33"/>
        <v>4.8787578411980874</v>
      </c>
      <c r="I58" s="20">
        <f t="shared" si="33"/>
        <v>5.0632545574964753</v>
      </c>
      <c r="J58" s="20">
        <f t="shared" si="33"/>
        <v>6.1366255334941657</v>
      </c>
      <c r="K58" s="20">
        <f t="shared" si="33"/>
        <v>6.0687879678099854</v>
      </c>
      <c r="L58" s="20">
        <f t="shared" si="33"/>
        <v>6.6633333333333331</v>
      </c>
      <c r="M58" s="20">
        <f t="shared" si="33"/>
        <v>4.6875</v>
      </c>
      <c r="N58" s="20">
        <f t="shared" si="33"/>
        <v>0</v>
      </c>
      <c r="O58" s="20" t="e">
        <f>#REF!/O56</f>
        <v>#REF!</v>
      </c>
      <c r="P58" s="21">
        <f>AVERAGE(I58:K58)</f>
        <v>5.7562226862668764</v>
      </c>
      <c r="Q58" s="21">
        <f>AVERAGE(G58:K58)</f>
        <v>5.2171322173077153</v>
      </c>
      <c r="R58" s="21">
        <f>AVERAGE(B58:K58)</f>
        <v>3.9433760273651997</v>
      </c>
    </row>
    <row r="61" spans="1:18" x14ac:dyDescent="0.25">
      <c r="A61" s="1" t="s">
        <v>45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24">
        <f>N21-N46</f>
        <v>0</v>
      </c>
      <c r="O61" s="24">
        <f>O21-O46</f>
        <v>0</v>
      </c>
      <c r="P61" s="12" t="e">
        <f>AVERAGE(I61:K61)</f>
        <v>#DIV/0!</v>
      </c>
      <c r="Q61" s="12" t="e">
        <f>AVERAGE(G61:K61)</f>
        <v>#DIV/0!</v>
      </c>
      <c r="R61" s="12" t="e">
        <f>AVERAGE(B61:K61)</f>
        <v>#DIV/0!</v>
      </c>
    </row>
    <row r="62" spans="1:18" x14ac:dyDescent="0.25">
      <c r="A62" t="s">
        <v>46</v>
      </c>
      <c r="B62" s="18">
        <f t="shared" ref="B62:N62" si="34">B61/B8</f>
        <v>0</v>
      </c>
      <c r="C62" s="18">
        <f t="shared" si="34"/>
        <v>0</v>
      </c>
      <c r="D62" s="18">
        <f t="shared" si="34"/>
        <v>0</v>
      </c>
      <c r="E62" s="18">
        <f t="shared" si="34"/>
        <v>0</v>
      </c>
      <c r="F62" s="18">
        <f t="shared" si="34"/>
        <v>0</v>
      </c>
      <c r="G62" s="18">
        <f t="shared" si="34"/>
        <v>0</v>
      </c>
      <c r="H62" s="18">
        <f t="shared" si="34"/>
        <v>0</v>
      </c>
      <c r="I62" s="18">
        <f t="shared" si="34"/>
        <v>0</v>
      </c>
      <c r="J62" s="18">
        <f t="shared" si="34"/>
        <v>0</v>
      </c>
      <c r="K62" s="18">
        <f t="shared" si="34"/>
        <v>0</v>
      </c>
      <c r="L62" s="18">
        <f t="shared" si="34"/>
        <v>0</v>
      </c>
      <c r="M62" s="18">
        <f t="shared" si="34"/>
        <v>0</v>
      </c>
      <c r="N62" s="18" t="e">
        <f t="shared" si="34"/>
        <v>#DIV/0!</v>
      </c>
      <c r="O62" s="18" t="e">
        <f>O8/O61</f>
        <v>#DIV/0!</v>
      </c>
      <c r="P62" s="30">
        <f>AVERAGE(I62:K62)</f>
        <v>0</v>
      </c>
      <c r="Q62" s="30">
        <f>AVERAGE(G62:K62)</f>
        <v>0</v>
      </c>
      <c r="R62" s="30">
        <f>AVERAGE(B62:K62)</f>
        <v>0</v>
      </c>
    </row>
    <row r="63" spans="1:18" x14ac:dyDescent="0.25">
      <c r="A63" t="s">
        <v>47</v>
      </c>
      <c r="B63" s="18">
        <f t="shared" ref="B63:N63" si="35">B61/B9</f>
        <v>0</v>
      </c>
      <c r="C63" s="18">
        <f t="shared" si="35"/>
        <v>0</v>
      </c>
      <c r="D63" s="18">
        <f t="shared" si="35"/>
        <v>0</v>
      </c>
      <c r="E63" s="18">
        <f t="shared" si="35"/>
        <v>0</v>
      </c>
      <c r="F63" s="18">
        <f t="shared" si="35"/>
        <v>0</v>
      </c>
      <c r="G63" s="18">
        <f t="shared" si="35"/>
        <v>0</v>
      </c>
      <c r="H63" s="18">
        <f t="shared" si="35"/>
        <v>0</v>
      </c>
      <c r="I63" s="18">
        <f t="shared" si="35"/>
        <v>0</v>
      </c>
      <c r="J63" s="18">
        <f t="shared" si="35"/>
        <v>0</v>
      </c>
      <c r="K63" s="18">
        <f t="shared" si="35"/>
        <v>0</v>
      </c>
      <c r="L63" s="18">
        <f t="shared" si="35"/>
        <v>0</v>
      </c>
      <c r="M63" s="18">
        <f t="shared" si="35"/>
        <v>0</v>
      </c>
      <c r="N63" s="18" t="e">
        <f t="shared" si="35"/>
        <v>#DIV/0!</v>
      </c>
      <c r="O63" s="18" t="e">
        <f>O9/O61</f>
        <v>#DIV/0!</v>
      </c>
      <c r="P63" s="30">
        <f>AVERAGE(I63:K63)</f>
        <v>0</v>
      </c>
      <c r="Q63" s="30">
        <f>AVERAGE(G63:K63)</f>
        <v>0</v>
      </c>
      <c r="R63" s="30">
        <f>AVERAGE(B63:K63)</f>
        <v>0</v>
      </c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4" spans="1:2" x14ac:dyDescent="0.25">
      <c r="A74" s="1"/>
    </row>
    <row r="75" spans="1:2" x14ac:dyDescent="0.25">
      <c r="A75" s="1"/>
    </row>
    <row r="77" spans="1:2" x14ac:dyDescent="0.25">
      <c r="A77" s="1"/>
    </row>
    <row r="78" spans="1:2" x14ac:dyDescent="0.25">
      <c r="A78" s="1"/>
    </row>
    <row r="80" spans="1:2" x14ac:dyDescent="0.25">
      <c r="A80" s="1"/>
    </row>
    <row r="81" spans="1:1" x14ac:dyDescent="0.25">
      <c r="A81" s="1"/>
    </row>
    <row r="82" spans="1:1" x14ac:dyDescent="0.25">
      <c r="A82" s="1"/>
    </row>
    <row r="84" spans="1:1" x14ac:dyDescent="0.25">
      <c r="A84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COSTCO - Finished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Phillips</dc:creator>
  <dc:description/>
  <cp:lastModifiedBy>emanu</cp:lastModifiedBy>
  <cp:revision>0</cp:revision>
  <cp:lastPrinted>2019-01-31T04:32:05Z</cp:lastPrinted>
  <dcterms:created xsi:type="dcterms:W3CDTF">2016-07-18T19:28:09Z</dcterms:created>
  <dcterms:modified xsi:type="dcterms:W3CDTF">2020-06-10T19:21:49Z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