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hewtao/Desktop/"/>
    </mc:Choice>
  </mc:AlternateContent>
  <xr:revisionPtr revIDLastSave="0" documentId="13_ncr:1_{7EE77010-B452-DF43-91F9-D112BB7504F3}" xr6:coauthVersionLast="47" xr6:coauthVersionMax="47" xr10:uidLastSave="{00000000-0000-0000-0000-000000000000}"/>
  <bookViews>
    <workbookView xWindow="33740" yWindow="3340" windowWidth="30900" windowHeight="18380" firstSheet="1" activeTab="3" xr2:uid="{00000000-000D-0000-FFFF-FFFF00000000}"/>
  </bookViews>
  <sheets>
    <sheet name="Outcomes by Parent Category" sheetId="2" r:id="rId1"/>
    <sheet name="Outcomes by Sub-Category" sheetId="3" r:id="rId2"/>
    <sheet name="Outcomes by Month" sheetId="7" r:id="rId3"/>
    <sheet name="Outcomes by Goal" sheetId="8" r:id="rId4"/>
    <sheet name="Summary Statistics" sheetId="9" r:id="rId5"/>
    <sheet name="Crowdfunding" sheetId="1" r:id="rId6"/>
  </sheets>
  <definedNames>
    <definedName name="_xlnm._FilterDatabase" localSheetId="5" hidden="1">Crowdfunding!$A$1:$T$1001</definedName>
    <definedName name="_xlchart.v1.0" hidden="1">'Summary Statistics'!$B$1</definedName>
    <definedName name="_xlchart.v1.1" hidden="1">'Summary Statistics'!$B$2:$B$1047940</definedName>
    <definedName name="_xlchart.v1.2" hidden="1">'Summary Statistics'!$E$1</definedName>
    <definedName name="_xlchart.v1.3" hidden="1">'Summary Statistics'!$E$2:$E$1047940</definedName>
  </definedName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2" i="9"/>
  <c r="M3" i="9"/>
  <c r="M2" i="9"/>
  <c r="L3" i="9"/>
  <c r="L2" i="9"/>
  <c r="K3" i="9"/>
  <c r="K2" i="9"/>
  <c r="J3" i="9"/>
  <c r="J2" i="9"/>
  <c r="I3" i="9"/>
  <c r="I2" i="9"/>
  <c r="H3" i="9"/>
  <c r="H2" i="9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E2" i="8"/>
  <c r="D2" i="8"/>
  <c r="C2" i="8"/>
  <c r="G2" i="8" s="1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7" i="7"/>
  <c r="G16" i="7"/>
  <c r="G15" i="7"/>
  <c r="G14" i="7"/>
  <c r="G13" i="7"/>
  <c r="G12" i="7"/>
  <c r="G11" i="7"/>
  <c r="G10" i="7"/>
  <c r="G9" i="7"/>
  <c r="G8" i="7"/>
  <c r="G7" i="7"/>
  <c r="G6" i="7"/>
  <c r="E3" i="8" l="1"/>
  <c r="E4" i="8"/>
  <c r="F4" i="8" s="1"/>
  <c r="F2" i="8"/>
  <c r="F3" i="8"/>
  <c r="G3" i="8"/>
  <c r="G4" i="8"/>
  <c r="H2" i="8"/>
  <c r="H3" i="8"/>
  <c r="E13" i="8"/>
  <c r="F13" i="8" s="1"/>
  <c r="E12" i="8"/>
  <c r="H12" i="8" s="1"/>
  <c r="E11" i="8"/>
  <c r="F11" i="8" s="1"/>
  <c r="E10" i="8"/>
  <c r="G10" i="8" s="1"/>
  <c r="E9" i="8"/>
  <c r="G9" i="8" s="1"/>
  <c r="E8" i="8"/>
  <c r="F8" i="8" s="1"/>
  <c r="E7" i="8"/>
  <c r="G7" i="8" s="1"/>
  <c r="E6" i="8"/>
  <c r="H6" i="8" s="1"/>
  <c r="E5" i="8"/>
  <c r="G5" i="8" s="1"/>
  <c r="G8" i="8" l="1"/>
  <c r="F12" i="8"/>
  <c r="H4" i="8"/>
  <c r="H7" i="8"/>
  <c r="H10" i="8"/>
  <c r="G11" i="8"/>
  <c r="F9" i="8"/>
  <c r="F6" i="8"/>
  <c r="H9" i="8"/>
  <c r="F10" i="8"/>
  <c r="G12" i="8"/>
  <c r="F7" i="8"/>
  <c r="H11" i="8"/>
  <c r="G6" i="8"/>
  <c r="H8" i="8"/>
  <c r="G13" i="8"/>
  <c r="H13" i="8"/>
  <c r="H5" i="8"/>
  <c r="F5" i="8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<sst xmlns="http://schemas.openxmlformats.org/spreadsheetml/2006/main" count="7066" uniqueCount="2114">
  <si>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</si>
  <si>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</si>
  <si>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</si>
  <si>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</si>
  <si>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</si>
  <si>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</si>
  <si>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</si>
  <si>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</si>
  <si>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</si>
  <si>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</si>
  <si>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</si>
  <si>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</si>
  <si>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</si>
  <si>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</si>
  <si>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</si>
  <si>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</si>
  <si>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</si>
  <si>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</si>
  <si>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</si>
  <si>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</si>
  <si>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</si>
  <si>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</si>
  <si>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</si>
  <si>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</si>
  <si>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</si>
  <si>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</si>
  <si>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</si>
  <si>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</si>
  <si>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</si>
  <si>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</si>
  <si>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</si>
  <si>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</si>
  <si>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</si>
  <si>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</si>
  <si>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</si>
  <si>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</si>
  <si>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</si>
  <si>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</si>
  <si>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</si>
  <si>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</si>
  <si>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</si>
  <si>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</si>
  <si>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</si>
  <si>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</si>
  <si>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</si>
  <si>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</si>
  <si>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</si>
  <si>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</si>
  <si>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</si>
  <si>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</si>
  <si>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</si>
  <si>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</si>
  <si>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</si>
  <si>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</si>
  <si>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</si>
  <si>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</si>
  <si>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</si>
  <si>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</si>
  <si>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</si>
  <si>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</si>
  <si>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</si>
  <si>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</si>
  <si>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</si>
  <si>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</si>
  <si>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</si>
  <si>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</si>
  <si>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</si>
  <si>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</si>
  <si>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</si>
  <si>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</si>
  <si>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</si>
  <si>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</si>
  <si>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</si>
  <si>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</si>
  <si>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</si>
  <si>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</si>
  <si>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</si>
  <si>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</si>
  <si>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</si>
  <si>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</si>
  <si>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</si>
  <si>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</si>
  <si>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</si>
  <si>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</si>
  <si>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</si>
  <si>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</si>
  <si>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</si>
  <si>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</si>
  <si>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</si>
  <si>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</si>
  <si>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</si>
  <si>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</si>
  <si>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</si>
  <si>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</si>
  <si>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</si>
  <si>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</si>
  <si>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</si>
  <si>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</si>
  <si>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</si>
  <si>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</si>
  <si>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</si>
  <si>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</si>
  <si>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</si>
  <si>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</si>
  <si>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</si>
  <si>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</si>
  <si>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</si>
  <si>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</si>
  <si>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</si>
  <si>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</si>
  <si>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</si>
  <si>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</si>
  <si>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</si>
  <si>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</si>
  <si>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</si>
  <si>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</si>
  <si>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</si>
  <si>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</si>
  <si>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</si>
  <si>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</si>
  <si>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</si>
  <si>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</si>
  <si>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</si>
  <si>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</si>
  <si>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</si>
  <si>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</si>
  <si>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</si>
  <si>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</si>
  <si>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</si>
  <si>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</si>
  <si>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</si>
  <si>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</si>
  <si>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</si>
  <si>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</si>
  <si>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</si>
  <si>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</si>
  <si>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</si>
  <si>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</si>
  <si>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</si>
  <si>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</si>
  <si>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</si>
  <si>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</si>
  <si>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</si>
  <si>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</si>
  <si>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</si>
  <si>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</si>
  <si>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</si>
  <si>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</si>
  <si>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</si>
  <si>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</si>
  <si>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</si>
  <si>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</si>
  <si>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</si>
  <si>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</si>
  <si>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</si>
  <si>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</si>
  <si>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</si>
  <si>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</si>
  <si>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</si>
  <si>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</si>
  <si>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</si>
  <si>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</si>
  <si>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</si>
  <si>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</si>
  <si>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</si>
  <si>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</si>
  <si>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</si>
  <si>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</si>
  <si>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</si>
  <si>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</si>
  <si>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</si>
  <si>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</si>
  <si>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</si>
  <si>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</si>
  <si>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</si>
  <si>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</si>
  <si>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</si>
  <si>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</si>
  <si>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</si>
  <si>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</si>
  <si>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</si>
  <si>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</si>
  <si>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</si>
  <si>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</si>
  <si>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</si>
  <si>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</si>
  <si>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</si>
  <si>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</si>
  <si>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</si>
  <si>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</si>
  <si>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</si>
  <si>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</si>
  <si>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</si>
  <si>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</si>
  <si>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</si>
  <si>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</si>
  <si>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</si>
  <si>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</si>
  <si>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</si>
  <si>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</si>
  <si>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</si>
  <si>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</si>
  <si>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</si>
  <si>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</si>
  <si>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</si>
  <si>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</si>
  <si>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</si>
  <si>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</si>
  <si>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</si>
  <si>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</si>
  <si>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</si>
  <si>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</si>
  <si>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</si>
  <si>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</si>
  <si>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</si>
  <si>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</si>
  <si>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</si>
  <si>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</si>
  <si>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</si>
  <si>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</si>
  <si>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</si>
  <si>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</si>
  <si>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</si>
  <si>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</si>
  <si>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</si>
  <si>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</si>
  <si>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</si>
  <si>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</si>
  <si>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</si>
  <si>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</si>
  <si>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</si>
  <si>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</si>
  <si>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</si>
  <si>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</si>
  <si>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</si>
  <si>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</si>
  <si>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</si>
  <si>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</si>
  <si>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</si>
  <si>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</si>
  <si>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</si>
  <si>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</si>
  <si>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</si>
  <si>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</si>
  <si>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</si>
  <si>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</si>
  <si>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</si>
  <si>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</si>
  <si>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</si>
  <si>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</si>
  <si>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</si>
  <si>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</si>
  <si>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</si>
  <si>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</si>
  <si>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</si>
  <si>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</si>
  <si>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</si>
  <si>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</si>
  <si>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</si>
  <si>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</si>
  <si>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</si>
  <si>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</si>
  <si>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</si>
  <si>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</si>
  <si>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</si>
  <si>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</si>
  <si>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</si>
  <si>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</si>
  <si>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</si>
  <si>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</si>
  <si>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</si>
  <si>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</si>
  <si>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</si>
  <si>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</si>
  <si>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</si>
  <si>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</si>
  <si>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</si>
  <si>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</si>
  <si>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</si>
  <si>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</si>
  <si>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</si>
  <si>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</si>
  <si>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</si>
  <si>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</si>
  <si>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</si>
  <si>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</si>
  <si>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</si>
  <si>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</si>
  <si>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</si>
  <si>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</si>
  <si>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</si>
  <si>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</si>
  <si>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</si>
  <si>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</si>
  <si>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</si>
  <si>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</si>
  <si>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</si>
  <si>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</si>
  <si>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</si>
  <si>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</si>
  <si>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</si>
  <si>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</si>
  <si>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</si>
  <si>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</si>
  <si>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</si>
  <si>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</si>
  <si>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</si>
  <si>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</si>
  <si>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</si>
  <si>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</si>
  <si>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</si>
  <si>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</si>
  <si>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</si>
  <si>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</si>
  <si>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</si>
  <si>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</si>
  <si>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</si>
  <si>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</si>
  <si>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</si>
  <si>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</si>
  <si>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</si>
  <si>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</si>
  <si>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</si>
  <si>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</si>
  <si>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</si>
  <si>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</si>
  <si>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</si>
  <si>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</si>
  <si>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</si>
  <si>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</si>
  <si>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</si>
  <si>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</si>
  <si>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</si>
  <si>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</si>
  <si>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</si>
  <si>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</si>
  <si>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</si>
  <si>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</si>
  <si>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</si>
  <si>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</si>
  <si>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</si>
  <si>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</si>
  <si>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</si>
  <si>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</si>
  <si>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</si>
  <si>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</si>
  <si>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</si>
  <si>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</si>
  <si>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</si>
  <si>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</si>
  <si>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</si>
  <si>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</si>
  <si>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</si>
  <si>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</si>
  <si>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</si>
  <si>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</si>
  <si>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</si>
  <si>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</si>
  <si>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</si>
  <si>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</si>
  <si>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</si>
  <si>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</si>
  <si>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</si>
  <si>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</si>
  <si>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</si>
  <si>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</si>
  <si>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</si>
  <si>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</si>
  <si>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</si>
  <si>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</si>
  <si>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</si>
  <si>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</si>
  <si>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</si>
  <si>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</si>
  <si>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</si>
  <si>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</si>
  <si>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</si>
  <si>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</si>
  <si>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</si>
  <si>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</si>
  <si>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</si>
  <si>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</si>
  <si>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</si>
  <si>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</si>
  <si>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</si>
  <si>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</si>
  <si>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</si>
  <si>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</si>
  <si>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</si>
  <si>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</si>
  <si>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</si>
  <si>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</si>
  <si>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</si>
  <si>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</si>
  <si>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</si>
  <si>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</si>
  <si>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</si>
  <si>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</si>
  <si>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</si>
  <si>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</si>
  <si>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</si>
  <si>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</si>
  <si>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</si>
  <si>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</si>
  <si>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</si>
  <si>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</si>
  <si>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</si>
  <si>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</si>
  <si>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</si>
  <si>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</si>
  <si>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</si>
  <si>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</si>
  <si>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</si>
  <si>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</si>
  <si>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</si>
  <si>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</si>
  <si>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</si>
  <si>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</si>
  <si>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</si>
  <si>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</si>
  <si>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</si>
  <si>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</si>
  <si>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</si>
  <si>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</si>
  <si>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</si>
  <si>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</si>
  <si>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</si>
  <si>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</si>
  <si>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</si>
  <si>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</si>
  <si>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</si>
  <si>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</si>
  <si>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</si>
  <si>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</si>
  <si>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</si>
  <si>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</si>
  <si>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</si>
  <si>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</si>
  <si>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</si>
  <si>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</si>
  <si>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</si>
  <si>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</si>
  <si>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</si>
  <si>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</si>
  <si>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</si>
  <si>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</si>
  <si>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</si>
  <si>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</si>
  <si>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</si>
  <si>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</si>
  <si>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</si>
  <si>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</si>
  <si>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</si>
  <si>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</si>
  <si>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</si>
  <si>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</si>
  <si>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</si>
  <si>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</si>
  <si>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</si>
  <si>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</si>
  <si>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</si>
  <si>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</si>
  <si>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</si>
  <si>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</si>
  <si>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</si>
  <si>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</si>
  <si>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</si>
  <si>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</si>
  <si>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</si>
  <si>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</si>
  <si>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</si>
  <si>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</si>
  <si>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</si>
  <si>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</si>
  <si>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</si>
  <si>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</si>
  <si>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</si>
  <si>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</si>
  <si>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</si>
  <si>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</si>
  <si>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</si>
  <si>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</si>
  <si>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</si>
  <si>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</si>
  <si>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</si>
  <si>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</si>
  <si>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</si>
  <si>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</si>
  <si>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</si>
  <si>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</si>
  <si>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</si>
  <si>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</si>
  <si>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</si>
  <si>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</si>
  <si>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</si>
  <si>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</si>
  <si>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</si>
  <si>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</si>
  <si>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</si>
  <si>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</si>
  <si>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</si>
  <si>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</si>
  <si>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</si>
  <si>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</si>
  <si>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</si>
  <si>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</si>
  <si>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</si>
  <si>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</si>
  <si>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</si>
  <si>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</si>
  <si>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</si>
  <si>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</si>
  <si>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</si>
  <si>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</si>
  <si>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</si>
  <si>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</si>
  <si>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</si>
  <si>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</si>
  <si>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</si>
  <si>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</si>
  <si>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</si>
  <si>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</si>
  <si>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</si>
  <si>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</si>
  <si>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</si>
  <si>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</si>
  <si>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</si>
  <si>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</si>
  <si>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</si>
  <si>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</si>
  <si>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</si>
  <si>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</si>
  <si>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</si>
  <si>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</si>
  <si>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</si>
  <si>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</si>
  <si>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</si>
  <si>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</si>
  <si>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</si>
  <si>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</si>
  <si>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</si>
  <si>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</si>
  <si>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</si>
  <si>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</si>
  <si>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</si>
  <si>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</si>
  <si>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</si>
  <si>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</si>
  <si>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</si>
  <si>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</si>
  <si>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</si>
  <si>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</si>
  <si>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</si>
  <si>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</si>
  <si>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</si>
  <si>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</si>
  <si>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</si>
  <si>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</si>
  <si>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</si>
  <si>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</si>
  <si>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</si>
  <si>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</si>
  <si>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</si>
  <si>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</si>
  <si>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</si>
  <si>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</si>
  <si>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</si>
  <si>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</si>
  <si>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</si>
  <si>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</si>
  <si>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</si>
  <si>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</si>
  <si>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</si>
  <si>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</si>
  <si>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</si>
  <si>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</si>
  <si>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</si>
  <si>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</si>
  <si>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</si>
  <si>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</si>
  <si>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</si>
  <si>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</si>
  <si>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</si>
  <si>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</si>
  <si>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</si>
  <si>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</si>
  <si>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</si>
  <si>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</si>
  <si>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</si>
  <si>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</si>
  <si>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</si>
  <si>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</si>
  <si>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</si>
  <si>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</si>
  <si>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</si>
  <si>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</si>
  <si>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</si>
  <si>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</si>
  <si>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</si>
  <si>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</si>
  <si>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</si>
  <si>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</si>
  <si>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</si>
  <si>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</si>
  <si>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</si>
  <si>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</si>
  <si>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</si>
  <si>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</si>
  <si>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</si>
  <si>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</si>
  <si>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</si>
  <si>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</si>
  <si>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</si>
  <si>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</si>
  <si>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</si>
  <si>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</si>
  <si>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</si>
  <si>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</si>
  <si>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</si>
  <si>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</si>
  <si>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</si>
  <si>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</si>
  <si>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</si>
  <si>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</si>
  <si>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</si>
  <si>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</si>
  <si>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</si>
  <si>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</si>
  <si>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</si>
  <si>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</si>
  <si>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</si>
  <si>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</si>
  <si>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</si>
  <si>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</si>
  <si>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</si>
  <si>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</si>
  <si>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</si>
  <si>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</si>
  <si>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</si>
  <si>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</si>
  <si>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</si>
  <si>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</si>
  <si>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</si>
  <si>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</si>
  <si>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</si>
  <si>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</si>
  <si>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</si>
  <si>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</si>
  <si>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</si>
  <si>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</si>
  <si>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</si>
  <si>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</si>
  <si>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</si>
  <si>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</si>
  <si>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</si>
  <si>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</si>
  <si>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</si>
  <si>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</si>
  <si>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</si>
  <si>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</si>
  <si>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</si>
  <si>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</si>
  <si>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</si>
  <si>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</si>
  <si>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</si>
  <si>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</si>
  <si>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</si>
  <si>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</si>
  <si>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</si>
  <si>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</si>
  <si>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</si>
  <si>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</si>
  <si>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</si>
  <si>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</si>
  <si>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</si>
  <si>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</si>
  <si>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</si>
  <si>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</si>
  <si>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</si>
  <si>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</si>
  <si>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</si>
  <si>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</si>
  <si>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</si>
  <si>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</si>
  <si>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</si>
  <si>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</si>
  <si>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</si>
  <si>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</si>
  <si>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</si>
  <si>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</si>
  <si>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</si>
  <si>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</si>
  <si>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</si>
  <si>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</si>
  <si>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</si>
  <si>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</si>
  <si>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</si>
  <si>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</si>
  <si>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</si>
  <si>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</si>
  <si>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</si>
  <si>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</si>
  <si>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</si>
  <si>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</si>
  <si>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</si>
  <si>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</si>
  <si>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</si>
  <si>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</si>
  <si>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</si>
  <si>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</si>
  <si>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</si>
  <si>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</si>
  <si>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</si>
  <si>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</si>
  <si>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</si>
  <si>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</si>
  <si>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</si>
  <si>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</si>
  <si>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</si>
  <si>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</si>
  <si>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</si>
  <si>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</si>
  <si>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</si>
  <si>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</si>
  <si>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</si>
  <si>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</si>
  <si>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</si>
  <si>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</si>
  <si>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</si>
  <si>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</si>
  <si>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</si>
  <si>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</si>
  <si>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</si>
  <si>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</si>
  <si>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</si>
  <si>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</si>
  <si>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</si>
  <si>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</si>
  <si>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</si>
  <si>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</si>
  <si>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</si>
  <si>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</si>
  <si>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</si>
  <si>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</si>
  <si>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</si>
  <si>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</si>
  <si>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</si>
  <si>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</si>
  <si>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</si>
  <si>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</si>
  <si>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</si>
  <si>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</si>
  <si>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</si>
  <si>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</si>
  <si>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</si>
  <si>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</si>
  <si>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</si>
  <si>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</si>
  <si>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</si>
  <si>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</si>
  <si>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</si>
  <si>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</si>
  <si>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</si>
  <si>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</si>
  <si>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</si>
  <si>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</si>
  <si>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</si>
  <si>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</si>
  <si>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</si>
  <si>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</si>
  <si>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</si>
  <si>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</si>
  <si>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</si>
  <si>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</si>
  <si>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</si>
  <si>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</si>
  <si>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</si>
  <si>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</si>
  <si>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</si>
  <si>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</si>
  <si>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</si>
  <si>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</si>
  <si>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</si>
  <si>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</si>
  <si>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</si>
  <si>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</si>
  <si>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</si>
  <si>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</si>
  <si>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</si>
  <si>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</si>
  <si>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</si>
  <si>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</si>
  <si>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</si>
  <si>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</si>
  <si>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</si>
  <si>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</si>
  <si>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</si>
  <si>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</si>
  <si>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</si>
  <si>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</si>
  <si>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</si>
  <si>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</si>
  <si>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</si>
  <si>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</si>
  <si>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</si>
  <si>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</si>
  <si>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</si>
  <si>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</si>
  <si>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</si>
  <si>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</si>
  <si>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</si>
  <si>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</si>
  <si>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</si>
  <si>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</si>
  <si>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</si>
  <si>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</si>
  <si>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</si>
  <si>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</si>
  <si>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</si>
  <si>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</si>
  <si>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</si>
  <si>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</si>
  <si>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</si>
  <si>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</si>
  <si>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</si>
  <si>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</si>
  <si>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</si>
  <si>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</si>
  <si>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</si>
  <si>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</si>
  <si>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</si>
  <si>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</si>
  <si>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</si>
  <si>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</si>
  <si>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</si>
  <si>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</si>
  <si>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</si>
  <si>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</si>
  <si>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</si>
  <si>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</si>
  <si>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</si>
  <si>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</si>
  <si>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</si>
  <si>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</si>
  <si>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</si>
  <si>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</si>
  <si>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</si>
  <si>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</si>
  <si>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</si>
  <si>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</si>
  <si>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</si>
  <si>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</si>
  <si>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</si>
  <si>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</si>
  <si>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</si>
  <si>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</si>
  <si>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</si>
  <si>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</si>
  <si>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</si>
  <si>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</si>
  <si>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</si>
  <si>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</si>
  <si>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</si>
  <si>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</si>
  <si>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</si>
  <si>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</si>
  <si>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</si>
  <si>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</si>
  <si>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</si>
  <si>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</si>
  <si>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</si>
  <si>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</si>
  <si>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</si>
  <si>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</si>
  <si>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</si>
  <si>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</si>
  <si>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</si>
  <si>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</si>
  <si>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</si>
  <si>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</si>
  <si>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</si>
  <si>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</si>
  <si>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</si>
  <si>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</si>
  <si>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</si>
  <si>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</si>
  <si>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</si>
  <si>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</si>
  <si>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</si>
  <si>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</si>
  <si>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</si>
  <si>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</si>
  <si>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</si>
  <si>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</si>
  <si>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</si>
  <si>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</si>
  <si>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</si>
  <si>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</si>
  <si>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</si>
  <si>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</si>
  <si>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</si>
  <si>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</si>
  <si>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</si>
  <si>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</si>
  <si>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</si>
  <si>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</si>
  <si>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</si>
  <si>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</si>
  <si>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</si>
  <si>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</si>
  <si>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</si>
  <si>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</si>
  <si>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</si>
  <si>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</si>
  <si>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</si>
  <si>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</si>
  <si>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</si>
  <si>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</si>
  <si>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</si>
  <si>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</si>
  <si>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</si>
  <si>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</si>
  <si>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</si>
  <si>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</si>
  <si>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</si>
  <si>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</si>
  <si>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</si>
  <si>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</si>
  <si>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</si>
  <si>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</si>
  <si>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</si>
  <si>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</si>
  <si>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</si>
  <si>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</si>
  <si>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</si>
  <si>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</si>
  <si>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</si>
  <si>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</si>
  <si>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</si>
  <si>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</si>
  <si>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</si>
  <si>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</si>
  <si>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</si>
  <si>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</si>
  <si>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</si>
  <si>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</si>
  <si>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</si>
  <si>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</si>
  <si>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</si>
  <si>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</si>
  <si>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</si>
  <si>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</si>
  <si>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</si>
  <si>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</si>
  <si>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</si>
  <si>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</si>
  <si>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</si>
  <si>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</si>
  <si>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</si>
  <si>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</si>
  <si>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</si>
  <si>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</si>
  <si>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</si>
  <si>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</si>
  <si>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</si>
  <si>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</si>
  <si>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</si>
  <si>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</si>
  <si>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</si>
  <si>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</si>
  <si>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</si>
  <si>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</si>
  <si>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</si>
  <si>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</si>
  <si>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</si>
  <si>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</si>
  <si>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</si>
  <si>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</si>
  <si>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</si>
  <si>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</si>
  <si>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</si>
  <si>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</si>
  <si>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</si>
  <si>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</si>
  <si>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</si>
  <si>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</si>
  <si>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</si>
  <si>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</si>
  <si>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</si>
  <si>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</si>
  <si>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</si>
  <si>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</si>
  <si>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</si>
  <si>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</si>
  <si>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</si>
  <si>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</si>
  <si>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</si>
  <si>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</si>
  <si>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</si>
  <si>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</si>
  <si>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</si>
  <si>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</si>
  <si>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</si>
  <si>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</si>
  <si>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</si>
  <si>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</si>
  <si>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</si>
  <si>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</si>
  <si>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</si>
  <si>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</si>
  <si>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</si>
  <si>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</si>
  <si>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</si>
  <si>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</si>
  <si>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</si>
  <si>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</si>
  <si>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</si>
  <si>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</si>
  <si>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</si>
  <si>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</si>
  <si>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</si>
  <si>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</si>
  <si>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</si>
  <si>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</si>
  <si>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</si>
  <si>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</si>
  <si>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</si>
  <si>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</si>
  <si>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</si>
  <si>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</si>
  <si>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</si>
  <si>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</si>
  <si>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</si>
  <si>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</si>
  <si>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</si>
  <si>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</si>
  <si>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</si>
  <si>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</si>
  <si>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</si>
  <si>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</si>
  <si>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</si>
  <si>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</si>
  <si>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</si>
  <si>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</si>
  <si>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</si>
  <si>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</si>
  <si>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</si>
  <si>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</si>
  <si>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</si>
  <si>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</si>
  <si>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</si>
  <si>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</si>
  <si>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</si>
  <si>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</si>
  <si>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</si>
  <si>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</si>
  <si>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</si>
  <si>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</si>
  <si>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</si>
  <si>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</si>
  <si>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</si>
  <si>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</si>
  <si>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</si>
  <si>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</si>
  <si>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</si>
  <si>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</si>
  <si>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</si>
  <si>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</si>
  <si>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</si>
  <si>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</si>
  <si>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</si>
  <si>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</si>
  <si>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</si>
  <si>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</si>
  <si>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</si>
  <si>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</si>
  <si>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</si>
  <si>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</si>
  <si>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</si>
  <si>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</si>
  <si>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</si>
  <si>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</si>
  <si>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</si>
  <si>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</si>
  <si>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</si>
  <si>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</si>
  <si>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</si>
  <si>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</si>
  <si>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</si>
  <si>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</si>
  <si>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</si>
  <si>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</si>
  <si>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</si>
  <si>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</si>
  <si>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</si>
  <si>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</si>
  <si>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</si>
  <si>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</si>
  <si>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</si>
  <si>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</si>
  <si>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</si>
  <si>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</si>
  <si>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</si>
  <si>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</si>
  <si>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</si>
  <si>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</si>
  <si>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</si>
  <si>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</si>
  <si>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</si>
  <si>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</si>
  <si>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</si>
  <si>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</si>
  <si>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</si>
  <si>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</si>
  <si>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</si>
  <si>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</si>
  <si>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</si>
  <si>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</si>
  <si>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</si>
  <si>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</si>
  <si>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</si>
  <si>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</si>
  <si>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</si>
  <si>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</si>
  <si>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</si>
  <si>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</si>
  <si>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</si>
  <si>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</si>
  <si>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</si>
  <si>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</si>
  <si>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</si>
  <si>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</si>
  <si>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</si>
  <si>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</si>
  <si>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</si>
  <si>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</si>
  <si>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</si>
  <si>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</si>
  <si>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</si>
  <si>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</si>
  <si>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</si>
  <si>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</si>
  <si>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</si>
  <si>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</si>
  <si>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</si>
  <si>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</si>
  <si>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</si>
  <si>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</si>
  <si>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</si>
  <si>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</si>
  <si>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</si>
  <si>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</si>
  <si>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</si>
  <si>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</si>
  <si>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</si>
  <si>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</si>
  <si>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</si>
  <si>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</si>
  <si>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</si>
  <si>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</si>
  <si>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</si>
  <si>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</si>
  <si>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</si>
  <si>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</si>
  <si>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</si>
  <si>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</si>
  <si>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</si>
  <si>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</si>
  <si>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</si>
  <si>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</si>
  <si>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</si>
  <si>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</si>
  <si>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</si>
  <si>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</si>
  <si>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</si>
  <si>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</si>
  <si>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</si>
  <si>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</si>
  <si>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</si>
  <si>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</si>
  <si>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</si>
  <si>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</si>
  <si>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</si>
  <si>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</si>
  <si>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</si>
  <si>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</si>
  <si>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</si>
  <si>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</si>
  <si>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</si>
  <si>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</si>
  <si>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</si>
  <si>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</si>
  <si>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</si>
  <si>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</si>
  <si>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</si>
  <si>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</si>
  <si>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</si>
  <si>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</si>
  <si>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</si>
  <si>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</si>
  <si>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</si>
  <si>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</si>
  <si>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</si>
  <si>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</si>
  <si>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</si>
  <si>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</si>
  <si>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</si>
  <si>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</si>
  <si>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</si>
  <si>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</si>
  <si>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</si>
  <si>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</si>
  <si>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</si>
  <si>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</si>
  <si>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</si>
  <si>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</si>
  <si>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</si>
  <si>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</si>
  <si>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</si>
  <si>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</si>
  <si>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</si>
  <si>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</si>
  <si>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</si>
  <si>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</si>
  <si>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</si>
  <si>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</si>
  <si>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</si>
  <si>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</si>
  <si>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</si>
  <si>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</si>
  <si>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</si>
  <si>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</si>
  <si>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</si>
  <si>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</si>
  <si>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</si>
  <si>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</si>
  <si>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</si>
  <si>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</si>
  <si>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</si>
  <si>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</si>
  <si>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</si>
  <si>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</si>
  <si>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</si>
  <si>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</si>
  <si>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</si>
  <si>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</si>
  <si>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</si>
  <si>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</si>
  <si>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</si>
  <si>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</si>
  <si>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</si>
  <si>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</si>
  <si>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</si>
  <si>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</si>
  <si>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</si>
  <si>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</si>
  <si>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</si>
  <si>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</si>
  <si>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</si>
  <si>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</si>
  <si>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</si>
  <si>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</si>
  <si>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</si>
  <si>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</si>
  <si>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</si>
  <si>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</si>
  <si>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</si>
  <si>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</si>
  <si>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</si>
  <si>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</si>
  <si>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</si>
  <si>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</si>
  <si>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</si>
  <si>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</si>
  <si>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</si>
  <si>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</si>
  <si>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</si>
  <si>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</si>
  <si>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</si>
  <si>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</si>
  <si>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</si>
  <si>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</si>
  <si>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</si>
  <si>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</si>
  <si>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</si>
  <si>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</si>
  <si>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</si>
  <si>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</si>
  <si>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</si>
  <si>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</si>
  <si>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</si>
  <si>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</si>
  <si>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</si>
  <si>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</si>
  <si>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</si>
  <si>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</si>
  <si>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</si>
  <si>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</si>
  <si>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</si>
  <si>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</si>
  <si>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</si>
  <si>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</si>
  <si>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</si>
  <si>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</si>
  <si>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</si>
  <si>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</si>
  <si>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</si>
  <si>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</si>
  <si>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</si>
  <si>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</si>
  <si>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</si>
  <si>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</si>
  <si>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</si>
  <si>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</si>
  <si>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</si>
  <si>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</si>
  <si>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</si>
  <si>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</si>
  <si>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</si>
  <si>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</si>
  <si>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</si>
  <si>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</si>
  <si>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</si>
  <si>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</si>
  <si>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</si>
  <si>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</si>
  <si>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</si>
  <si>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</si>
  <si>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</si>
  <si>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</si>
  <si>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</si>
  <si>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</si>
  <si>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</si>
  <si>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</si>
  <si>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</si>
  <si>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</si>
  <si>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</si>
  <si>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</si>
  <si>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</si>
  <si>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</si>
  <si>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</si>
  <si>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</si>
  <si>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</si>
  <si>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</si>
  <si>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</si>
  <si>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</si>
  <si>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</si>
  <si>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</si>
  <si>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</si>
  <si>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</si>
  <si>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</si>
  <si>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</si>
  <si>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</si>
  <si>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</si>
  <si>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</si>
  <si>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</si>
  <si>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</si>
  <si>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</si>
  <si>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</si>
  <si>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</si>
  <si>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</si>
  <si>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</si>
  <si>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</si>
  <si>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</si>
  <si>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</si>
  <si>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</si>
  <si>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</si>
  <si>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</si>
  <si>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</si>
  <si>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</si>
  <si>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</si>
  <si>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</si>
  <si>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</si>
  <si>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</si>
  <si>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</si>
  <si>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</si>
  <si>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</si>
  <si>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</si>
  <si>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</si>
  <si>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</si>
  <si>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</si>
  <si>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</si>
  <si>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</si>
  <si>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</si>
  <si>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</si>
  <si>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</si>
  <si>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</si>
  <si>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</si>
  <si>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</si>
  <si>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</si>
  <si>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</si>
  <si>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</si>
  <si>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</si>
  <si>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</si>
  <si>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</si>
  <si>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</si>
  <si>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</si>
  <si>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</si>
  <si>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</si>
  <si>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</si>
  <si>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</si>
  <si>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</si>
  <si>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</si>
  <si>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</si>
  <si>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</si>
  <si>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</si>
  <si>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</si>
  <si>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</si>
  <si>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</si>
  <si>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</si>
  <si>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</si>
  <si>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</si>
  <si>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</si>
  <si>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</si>
  <si>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</si>
  <si>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</si>
  <si>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</si>
  <si>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</si>
  <si>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</si>
  <si>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</si>
  <si>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</si>
  <si>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</si>
  <si>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</si>
  <si>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</si>
  <si>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</si>
  <si>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</si>
  <si>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</si>
  <si>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</si>
  <si>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</si>
  <si>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</si>
  <si>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</si>
  <si>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</si>
  <si>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</si>
  <si>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</si>
  <si>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</si>
  <si>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</si>
  <si>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</si>
  <si>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</si>
  <si>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</si>
  <si>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</si>
  <si>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</si>
  <si>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</si>
  <si>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</si>
  <si>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</si>
  <si>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</si>
  <si>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</si>
  <si>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</si>
  <si>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</si>
  <si>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</si>
  <si>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</si>
  <si>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</si>
  <si>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</si>
  <si>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</si>
  <si>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</si>
  <si>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</si>
  <si>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</si>
  <si>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</si>
  <si>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</si>
  <si>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</si>
  <si>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</si>
  <si>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</si>
  <si>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</si>
  <si>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</si>
  <si>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</si>
  <si>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</si>
  <si>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</si>
  <si>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</si>
  <si>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</si>
  <si>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</si>
  <si>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</si>
  <si>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</si>
  <si>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</si>
  <si>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</si>
  <si>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</si>
  <si>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</si>
  <si>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</si>
  <si>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</si>
  <si>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</si>
  <si>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</si>
  <si>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</si>
  <si>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</si>
  <si>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</si>
  <si>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</si>
  <si>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</si>
  <si>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</si>
  <si>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</si>
  <si>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</si>
  <si>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</si>
  <si>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</si>
  <si>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</si>
  <si>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</si>
  <si>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</si>
  <si>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</si>
  <si>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</si>
  <si>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</si>
  <si>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</si>
  <si>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</si>
  <si>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</si>
  <si>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</si>
  <si>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</si>
  <si>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</si>
  <si>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</si>
  <si>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</si>
  <si>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</si>
  <si>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</si>
  <si>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</si>
  <si>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</si>
  <si>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</si>
  <si>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</si>
  <si>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</si>
  <si>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</si>
  <si>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</si>
  <si>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</si>
  <si>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</si>
  <si>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</si>
  <si>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</si>
  <si>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</si>
  <si>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</si>
  <si>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</si>
  <si>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</si>
  <si>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</si>
  <si>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</si>
  <si>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</si>
  <si>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</si>
  <si>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</si>
  <si>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</si>
  <si>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</si>
  <si>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</si>
  <si>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</si>
  <si>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</si>
  <si>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</si>
  <si>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</si>
  <si>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</si>
  <si>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</si>
  <si>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</si>
  <si>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</si>
  <si>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</si>
  <si>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</si>
  <si>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</si>
  <si>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</si>
  <si>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</si>
  <si>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</si>
  <si>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</si>
  <si>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</si>
  <si>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</si>
  <si>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</si>
  <si>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</si>
  <si>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</si>
  <si>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</si>
  <si>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</si>
  <si>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</si>
  <si>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</si>
  <si>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</si>
  <si>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</si>
  <si>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</si>
  <si>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</si>
  <si>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</si>
  <si>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</si>
  <si>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</si>
  <si>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</si>
  <si>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</si>
  <si>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</si>
  <si>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</si>
  <si>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</si>
  <si>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</si>
  <si>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</si>
  <si>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</si>
  <si>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</si>
  <si>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</si>
  <si>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</si>
  <si>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</si>
  <si>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</si>
  <si>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</si>
  <si>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</si>
  <si>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</si>
  <si>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</si>
  <si>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</si>
  <si>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</si>
  <si>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</si>
  <si>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</si>
  <si>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</si>
  <si>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</si>
  <si>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</si>
  <si>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</si>
  <si>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</si>
  <si>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</si>
  <si>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</si>
  <si>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</si>
  <si>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</si>
  <si>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</si>
  <si>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</si>
  <si>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</si>
  <si>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</si>
  <si>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</si>
  <si>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</si>
  <si>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</si>
  <si>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</si>
  <si>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</si>
  <si>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</si>
  <si>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</si>
  <si>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</si>
  <si>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</si>
  <si>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</si>
  <si>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</si>
  <si>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</si>
  <si>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</si>
  <si>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</si>
  <si>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</si>
  <si>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</si>
  <si>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</si>
  <si>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</si>
  <si>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</si>
  <si>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</si>
  <si>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</si>
  <si>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</si>
  <si>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</si>
  <si>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</si>
  <si>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</si>
  <si>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</si>
  <si>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</si>
  <si>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</si>
  <si>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</si>
  <si>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</si>
  <si>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</si>
  <si>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</si>
  <si>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</si>
  <si>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</si>
  <si>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</si>
  <si>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</si>
  <si>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</si>
  <si>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</si>
  <si>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</si>
  <si>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</si>
  <si>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</si>
  <si>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</si>
  <si>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</si>
  <si>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</si>
  <si>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</si>
  <si>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</si>
  <si>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</si>
  <si>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</si>
  <si>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</si>
  <si>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</si>
  <si>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</si>
  <si>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</si>
  <si>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</si>
  <si>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</si>
  <si>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</si>
  <si>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</si>
  <si>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</si>
  <si>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</si>
  <si>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</si>
  <si>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</si>
  <si>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</si>
  <si>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</si>
  <si>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</si>
  <si>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</si>
  <si>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</si>
  <si>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</si>
  <si>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</si>
  <si>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</si>
  <si>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</si>
  <si>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</si>
  <si>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</si>
  <si>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</si>
  <si>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</si>
  <si>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</si>
  <si>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</si>
  <si>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</si>
  <si>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</si>
  <si>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</si>
  <si>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</si>
  <si>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</si>
  <si>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</si>
  <si>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</si>
  <si>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</si>
  <si>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</si>
  <si>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</si>
  <si>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</si>
  <si>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</si>
  <si>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</si>
  <si>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</si>
  <si>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</si>
  <si>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</si>
  <si>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</si>
  <si>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</si>
  <si>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</si>
  <si>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</si>
  <si>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</si>
  <si>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</si>
  <si>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</si>
  <si>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</si>
  <si>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</si>
  <si>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</si>
  <si>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</si>
  <si>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</si>
  <si>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</si>
  <si>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</si>
  <si>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</si>
  <si>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</si>
  <si>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</si>
  <si>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</si>
  <si>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</si>
  <si>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</si>
  <si>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</si>
  <si>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</si>
  <si>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</si>
  <si>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</si>
  <si>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</si>
  <si>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</si>
  <si>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</si>
  <si>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</si>
  <si>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</si>
  <si>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</si>
  <si>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</si>
  <si>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</si>
  <si>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</si>
  <si>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</si>
  <si>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</si>
  <si>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</si>
  <si>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</si>
  <si>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</si>
  <si>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</si>
  <si>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</si>
  <si>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</si>
  <si>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</si>
  <si>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</si>
  <si>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</si>
  <si>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</si>
  <si>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</si>
  <si>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</si>
  <si>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</si>
  <si>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</si>
  <si>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</si>
  <si>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</si>
  <si>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</si>
  <si>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</si>
  <si>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</si>
  <si>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</si>
  <si>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</si>
  <si>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</si>
  <si>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</si>
  <si>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</si>
  <si>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</si>
  <si>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</si>
  <si>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</si>
  <si>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</si>
  <si>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</si>
  <si>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</si>
  <si>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</si>
  <si>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</si>
  <si>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</si>
  <si>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</si>
  <si>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</si>
  <si>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</si>
  <si>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</si>
  <si>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</si>
  <si>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</si>
  <si>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</si>
  <si>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</si>
  <si>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</si>
  <si>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</si>
  <si>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</si>
  <si>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</si>
  <si>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</si>
  <si>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</si>
  <si>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</si>
  <si>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</si>
  <si>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</si>
  <si>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</si>
  <si>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</si>
  <si>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</si>
  <si>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</si>
  <si>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</si>
  <si>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</si>
  <si>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</si>
  <si>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</si>
  <si>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</si>
  <si>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</si>
  <si>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</si>
  <si>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</si>
  <si>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</si>
  <si>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</si>
  <si>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</si>
  <si>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</si>
  <si>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</si>
  <si>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</si>
  <si>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</si>
  <si>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</si>
  <si>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</si>
  <si>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</si>
  <si>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</si>
  <si>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</si>
  <si>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</si>
  <si>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</si>
  <si>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</si>
  <si>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</si>
  <si>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</si>
  <si>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</si>
  <si>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</si>
  <si>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</si>
  <si>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</si>
  <si>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</si>
  <si>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</si>
  <si>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</si>
  <si>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</si>
  <si>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</si>
  <si>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</si>
  <si>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</si>
  <si>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</si>
  <si>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</si>
  <si>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</si>
  <si>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</si>
  <si>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</si>
  <si>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</si>
  <si>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</si>
  <si>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</si>
  <si>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</si>
  <si>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</si>
  <si>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</si>
  <si>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</si>
  <si>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</si>
  <si>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</si>
  <si>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</si>
  <si>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</si>
  <si>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</si>
  <si>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</si>
  <si>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</si>
  <si>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</si>
  <si>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</si>
  <si>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</si>
  <si>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</si>
  <si>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</si>
  <si>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</si>
  <si>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</si>
  <si>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</si>
  <si>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</si>
  <si>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</si>
  <si>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</si>
  <si>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</si>
  <si>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</si>
  <si>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</si>
  <si>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</si>
  <si>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</si>
  <si>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</si>
  <si>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</si>
  <si>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</si>
  <si>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</si>
  <si>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</si>
  <si>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</si>
  <si>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</si>
  <si>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</si>
  <si>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</si>
  <si>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</si>
  <si>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</si>
  <si>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</si>
  <si>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</si>
  <si>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</si>
  <si>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</si>
  <si>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</si>
  <si>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</si>
  <si>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</si>
  <si>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</si>
  <si>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</si>
  <si>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</si>
  <si>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</si>
  <si>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</si>
  <si>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</si>
  <si>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</si>
  <si>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</si>
  <si>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</si>
  <si>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</si>
  <si>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</si>
  <si>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</si>
  <si>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</si>
  <si>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</si>
  <si>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</si>
  <si>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</si>
  <si>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</si>
  <si>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</si>
  <si>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</si>
  <si>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</si>
  <si>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</si>
  <si>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</si>
  <si>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</si>
  <si>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</si>
  <si>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</si>
  <si>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</si>
  <si>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</si>
  <si>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</si>
  <si>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</si>
  <si>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</si>
  <si>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</si>
  <si>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</si>
  <si>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</si>
  <si>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</si>
  <si>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</si>
  <si>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</si>
  <si>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</si>
  <si>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</si>
  <si>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</si>
  <si>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</si>
  <si>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</si>
  <si>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</si>
  <si>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</si>
  <si>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</si>
  <si>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</si>
  <si>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</si>
  <si>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</si>
  <si>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</si>
  <si>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</si>
  <si>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</si>
  <si>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</si>
  <si>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</si>
  <si>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</si>
  <si>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</si>
  <si>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</si>
  <si>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</si>
  <si>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</si>
  <si>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</si>
  <si>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</si>
  <si>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</si>
  <si>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</si>
  <si>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</si>
  <si>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</si>
  <si>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</si>
  <si>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</si>
  <si>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</si>
  <si>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</si>
  <si>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</si>
  <si>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</si>
  <si>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</si>
  <si>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</si>
  <si>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</si>
  <si>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</si>
  <si>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</si>
  <si>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</si>
  <si>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</si>
  <si>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</si>
  <si>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</si>
  <si>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</si>
  <si>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</si>
  <si>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</si>
  <si>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</si>
  <si>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</si>
  <si>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</si>
  <si>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</si>
  <si>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</si>
  <si>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</si>
  <si>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</si>
  <si>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</si>
  <si>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</si>
  <si>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</si>
  <si>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</si>
  <si>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</si>
  <si>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</si>
  <si>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</si>
  <si>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</si>
  <si>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</si>
  <si>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</si>
  <si>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</si>
  <si>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</si>
  <si>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</si>
  <si>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</si>
  <si>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</si>
  <si>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</si>
  <si>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</si>
  <si>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</si>
  <si>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</si>
  <si>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</si>
  <si>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</si>
  <si>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</si>
  <si>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</si>
  <si>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</si>
  <si>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</si>
  <si>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</si>
  <si>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</si>
  <si>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</si>
  <si>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</si>
  <si>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</si>
  <si>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</si>
  <si>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</si>
  <si>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</si>
  <si>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</si>
  <si>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</si>
  <si>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</si>
  <si>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</si>
  <si>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</si>
  <si>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</si>
  <si>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</si>
  <si>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</si>
  <si>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</si>
  <si>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</si>
  <si>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</si>
  <si>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</si>
  <si>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</si>
  <si>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</si>
  <si>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</si>
  <si>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</si>
  <si>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</si>
  <si>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</si>
  <si>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</si>
  <si>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</si>
  <si>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</si>
  <si>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</si>
  <si>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</si>
  <si>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</si>
  <si>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</si>
  <si>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</si>
  <si>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</si>
  <si>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</si>
  <si>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</si>
  <si>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</si>
  <si>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</si>
  <si>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</si>
  <si>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</si>
  <si>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</si>
  <si>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</si>
  <si>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</si>
  <si>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</si>
  <si>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</si>
  <si>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</si>
  <si>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</si>
  <si>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</si>
  <si>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</si>
  <si>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</si>
  <si>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</si>
  <si>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</si>
  <si>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</si>
  <si>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</si>
  <si>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</si>
  <si>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</si>
  <si>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</si>
  <si>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</si>
  <si>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</si>
  <si>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</si>
  <si>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</si>
  <si>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</si>
  <si>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</si>
  <si>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</si>
  <si>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</si>
  <si>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</si>
  <si>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</si>
  <si>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</si>
  <si>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</si>
  <si>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</si>
  <si>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</si>
  <si>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</si>
  <si>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</si>
  <si>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</si>
  <si>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</si>
  <si>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</si>
  <si>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</si>
  <si>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</si>
  <si>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</si>
  <si>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</si>
  <si>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</si>
  <si>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</si>
  <si>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</si>
  <si>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</si>
  <si>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</si>
  <si>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</si>
  <si>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</si>
  <si>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</si>
  <si>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</si>
  <si>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</si>
  <si>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</si>
  <si>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</si>
  <si>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</si>
  <si>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</si>
  <si>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</si>
  <si>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</si>
  <si>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</si>
  <si>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</si>
  <si>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</si>
  <si>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</si>
  <si>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</si>
  <si>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</si>
  <si>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</si>
  <si>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</si>
  <si>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</si>
  <si>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</si>
  <si>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</si>
  <si>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</si>
  <si>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</si>
  <si>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</si>
  <si>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</si>
  <si>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</si>
  <si>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</si>
  <si>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</si>
  <si>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</si>
  <si>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</si>
  <si>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</si>
  <si>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</si>
  <si>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</si>
  <si>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</si>
  <si>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</si>
  <si>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</si>
  <si>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</si>
  <si>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</si>
  <si>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</si>
  <si>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</si>
  <si>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</si>
  <si>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</si>
  <si>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</si>
  <si>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</si>
  <si>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</si>
  <si>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</si>
  <si>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</si>
  <si>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</si>
  <si>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</si>
  <si>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</si>
  <si>
    <t>IQR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</si>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</sst>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4557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55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557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4557"/>
        </patternFill>
      </fill>
    </dxf>
  </dxfs>
  <tableStyles count="0" defaultTableStyle="TableStyleMedium2" defaultPivotStyle="PivotStyleLight16"/>
  <colors>
    <mruColors>
      <color rgb="FFFF45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Parent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55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5-2748-8159-93ED7441AE9D}"/>
            </c:ext>
          </c:extLst>
        </c:ser>
        <c:ser>
          <c:idx val="1"/>
          <c:order val="1"/>
          <c:tx>
            <c:strRef>
              <c:f>'Outcomes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557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5-2748-8159-93ED7441AE9D}"/>
            </c:ext>
          </c:extLst>
        </c:ser>
        <c:ser>
          <c:idx val="2"/>
          <c:order val="2"/>
          <c:tx>
            <c:strRef>
              <c:f>'Outcomes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5-2748-8159-93ED7441AE9D}"/>
            </c:ext>
          </c:extLst>
        </c:ser>
        <c:ser>
          <c:idx val="3"/>
          <c:order val="3"/>
          <c:tx>
            <c:strRef>
              <c:f>'Outcomes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5-2748-8159-93ED7441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143951"/>
        <c:axId val="1046353071"/>
      </c:barChart>
      <c:catAx>
        <c:axId val="104614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53071"/>
        <c:crosses val="autoZero"/>
        <c:auto val="1"/>
        <c:lblAlgn val="ctr"/>
        <c:lblOffset val="100"/>
        <c:noMultiLvlLbl val="0"/>
      </c:catAx>
      <c:valAx>
        <c:axId val="1046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4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55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0-3B48-94E2-86DAA0DB7BB3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557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0-3B48-94E2-86DAA0DB7BB3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0-3B48-94E2-86DAA0DB7BB3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0-3B48-94E2-86DAA0DB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91103"/>
        <c:axId val="1153827007"/>
      </c:barChart>
      <c:catAx>
        <c:axId val="10869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7007"/>
        <c:crosses val="autoZero"/>
        <c:auto val="1"/>
        <c:lblAlgn val="ctr"/>
        <c:lblOffset val="100"/>
        <c:noMultiLvlLbl val="0"/>
      </c:catAx>
      <c:valAx>
        <c:axId val="11538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Month!PivotTable6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455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6E44-8E2B-0DEAA7784F8C}"/>
            </c:ext>
          </c:extLst>
        </c:ser>
        <c:ser>
          <c:idx val="1"/>
          <c:order val="1"/>
          <c:tx>
            <c:strRef>
              <c:f>'Outcomes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455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7-6E44-8E2B-0DEAA7784F8C}"/>
            </c:ext>
          </c:extLst>
        </c:ser>
        <c:ser>
          <c:idx val="2"/>
          <c:order val="2"/>
          <c:tx>
            <c:strRef>
              <c:f>'Outcomes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7-6E44-8E2B-0DEAA7784F8C}"/>
            </c:ext>
          </c:extLst>
        </c:ser>
        <c:ser>
          <c:idx val="3"/>
          <c:order val="3"/>
          <c:tx>
            <c:strRef>
              <c:f>'Outcomes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7-6E44-8E2B-0DEAA778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29455"/>
        <c:axId val="1166116047"/>
      </c:lineChart>
      <c:catAx>
        <c:axId val="116612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16047"/>
        <c:crosses val="autoZero"/>
        <c:auto val="1"/>
        <c:lblAlgn val="ctr"/>
        <c:lblOffset val="100"/>
        <c:noMultiLvlLbl val="0"/>
      </c:catAx>
      <c:valAx>
        <c:axId val="1166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Totals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0-3449-881E-A60A83E7CFF1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0-3449-881E-A60A83E7CFF1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0-3449-881E-A60A83E7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40671"/>
        <c:axId val="1141596879"/>
      </c:lineChart>
      <c:catAx>
        <c:axId val="1166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96879"/>
        <c:crosses val="autoZero"/>
        <c:auto val="1"/>
        <c:lblAlgn val="ctr"/>
        <c:lblOffset val="100"/>
        <c:noMultiLvlLbl val="0"/>
      </c:catAx>
      <c:valAx>
        <c:axId val="11415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Outcomes</a:t>
          </a:r>
        </a:p>
      </cx:txPr>
    </cx:title>
    <cx:plotArea>
      <cx:plotAreaRegion>
        <cx:series layoutId="boxWhisker" uniqueId="{5EFE837F-0E95-414E-91A0-9367A8A62E3F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Outcomes</a:t>
          </a:r>
        </a:p>
      </cx:txPr>
    </cx:title>
    <cx:plotArea>
      <cx:plotAreaRegion>
        <cx:series layoutId="boxWhisker" uniqueId="{F04FFADB-C57F-084F-B7F1-9005E1D518B3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3</xdr:row>
      <xdr:rowOff>6350</xdr:rowOff>
    </xdr:from>
    <xdr:to>
      <xdr:col>14</xdr:col>
      <xdr:colOff>431800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5A3D1-5A06-9389-5016-550D4052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6</xdr:row>
      <xdr:rowOff>120650</xdr:rowOff>
    </xdr:from>
    <xdr:to>
      <xdr:col>17</xdr:col>
      <xdr:colOff>431800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B5926-0831-AE74-C58D-8BBEB69A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478692</xdr:colOff>
      <xdr:row>19</xdr:row>
      <xdr:rowOff>182196</xdr:rowOff>
    </xdr:from>
    <xdr:to>
      <xdr:col>10</xdr:col>
      <xdr:colOff>402492</xdr:colOff>
      <xdr:row>34</xdr:row>
      <xdr:rowOff>163146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6FDED-3E09-191A-A84D-C9151156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57150</xdr:rowOff>
    </xdr:from>
    <xdr:to>
      <xdr:col>10</xdr:col>
      <xdr:colOff>203200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5576F-C015-4B3E-3E9C-B3E3CD3F9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137583</xdr:rowOff>
    </xdr:from>
    <xdr:to>
      <xdr:col>12</xdr:col>
      <xdr:colOff>781050</xdr:colOff>
      <xdr:row>17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F68A13-8582-05DC-195E-F5E8DE16A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9550" y="740833"/>
              <a:ext cx="4572000" cy="2715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804333</xdr:colOff>
      <xdr:row>3</xdr:row>
      <xdr:rowOff>150285</xdr:rowOff>
    </xdr:from>
    <xdr:to>
      <xdr:col>17</xdr:col>
      <xdr:colOff>762000</xdr:colOff>
      <xdr:row>17</xdr:row>
      <xdr:rowOff>48684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461559-6D46-9B68-F17D-7EB38E784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4833" y="753535"/>
              <a:ext cx="4572000" cy="2713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665685185188" createdVersion="8" refreshedVersion="8" minRefreshableVersion="3" recordCount="1001" xr:uid="{DE702CEC-E1EE-6B4A-8722-A9A7D4304A6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CE9EA-8BFB-C64B-BA85-382B8057C7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E7157-B11D-D641-A1E4-23587A3CC1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C5E1F-5F45-0D47-8FED-020987A0A1E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269C-4C85-6B48-A8F3-E57A54055384}">
  <sheetPr codeName="Sheet1"/>
  <dimension ref="A1:F14"/>
  <sheetViews>
    <sheetView workbookViewId="0">
      <selection activeCell="P27" sqref="P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2033</v>
      </c>
    </row>
    <row r="3" spans="1:6" x14ac:dyDescent="0.2">
      <c r="A3" s="8" t="s">
        <v>2045</v>
      </c>
      <c r="B3" s="8" t="s">
        <v>2046</v>
      </c>
    </row>
    <row r="4" spans="1:6" x14ac:dyDescent="0.2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2038</v>
      </c>
      <c r="E8">
        <v>4</v>
      </c>
      <c r="F8">
        <v>4</v>
      </c>
    </row>
    <row r="9" spans="1:6" x14ac:dyDescent="0.2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179C-EAE3-E044-80DF-192D6F1E7809}">
  <sheetPr codeName="Sheet2"/>
  <dimension ref="A1:F30"/>
  <sheetViews>
    <sheetView topLeftCell="A3"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2033</v>
      </c>
    </row>
    <row r="2" spans="1:6" x14ac:dyDescent="0.2">
      <c r="A2" s="8" t="s">
        <v>2031</v>
      </c>
      <c r="B2" t="s">
        <v>2033</v>
      </c>
    </row>
    <row r="4" spans="1:6" x14ac:dyDescent="0.2">
      <c r="A4" s="8" t="s">
        <v>2045</v>
      </c>
      <c r="B4" s="8" t="s">
        <v>2046</v>
      </c>
    </row>
    <row r="5" spans="1:6" x14ac:dyDescent="0.2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2048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2051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2061</v>
      </c>
      <c r="C20">
        <v>4</v>
      </c>
      <c r="E20">
        <v>4</v>
      </c>
      <c r="F20">
        <v>8</v>
      </c>
    </row>
    <row r="21" spans="1:6" x14ac:dyDescent="0.2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DED-8B87-8146-9B8B-9A7503AABAB1}">
  <sheetPr codeName="Sheet3"/>
  <dimension ref="A1:G18"/>
  <sheetViews>
    <sheetView zoomScale="130" zoomScaleNormal="130" workbookViewId="0">
      <selection activeCell="L21" sqref="L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7" x14ac:dyDescent="0.2">
      <c r="A1" s="8" t="s">
        <v>2031</v>
      </c>
      <c r="B1" t="s">
        <v>2033</v>
      </c>
    </row>
    <row r="2" spans="1:7" x14ac:dyDescent="0.2">
      <c r="A2" s="8" t="s">
        <v>2085</v>
      </c>
      <c r="B2" t="s">
        <v>2033</v>
      </c>
    </row>
    <row r="4" spans="1:7" x14ac:dyDescent="0.2">
      <c r="A4" s="8" t="s">
        <v>2045</v>
      </c>
      <c r="B4" s="8" t="s">
        <v>2046</v>
      </c>
    </row>
    <row r="5" spans="1:7" x14ac:dyDescent="0.2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  <c r="G6">
        <f>GETPIVOTDATA("outcome",A4,"outcome","successful","Date Created Conversion",1)/GETPIVOTDATA("outcome",A4,"Date Created Conversion",1)</f>
        <v>0.53260869565217395</v>
      </c>
    </row>
    <row r="7" spans="1:7" x14ac:dyDescent="0.2">
      <c r="A7" s="9" t="s">
        <v>2074</v>
      </c>
      <c r="B7">
        <v>7</v>
      </c>
      <c r="C7">
        <v>28</v>
      </c>
      <c r="E7">
        <v>44</v>
      </c>
      <c r="F7">
        <v>79</v>
      </c>
      <c r="G7">
        <f>GETPIVOTDATA("outcome",$A$4,"outcome","successful","Date Created Conversion",2)/GETPIVOTDATA("outcome",$A$4,"Date Created Conversion",2)</f>
        <v>0.55696202531645567</v>
      </c>
    </row>
    <row r="8" spans="1:7" x14ac:dyDescent="0.2">
      <c r="A8" s="9" t="s">
        <v>2075</v>
      </c>
      <c r="B8">
        <v>4</v>
      </c>
      <c r="C8">
        <v>33</v>
      </c>
      <c r="E8">
        <v>49</v>
      </c>
      <c r="F8">
        <v>86</v>
      </c>
      <c r="G8">
        <f>GETPIVOTDATA("outcome",$A$4,"outcome","successful","Date Created Conversion",3)/GETPIVOTDATA("outcome",$A$4,"Date Created Conversion",3)</f>
        <v>0.56976744186046513</v>
      </c>
    </row>
    <row r="9" spans="1:7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  <c r="G9">
        <f>GETPIVOTDATA("outcome",$A$4,"outcome","successful","Date Created Conversion",4)/GETPIVOTDATA("outcome",$A$4,"Date Created Conversion",4)</f>
        <v>0.58974358974358976</v>
      </c>
    </row>
    <row r="10" spans="1:7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  <c r="G10">
        <f>GETPIVOTDATA("outcome",$A$4,"outcome","successful","Date Created Conversion",5)/GETPIVOTDATA("outcome",$A$4,"Date Created Conversion",5)</f>
        <v>0.53488372093023251</v>
      </c>
    </row>
    <row r="11" spans="1:7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  <c r="G11">
        <f>GETPIVOTDATA("outcome",$A$4,"outcome","successful","Date Created Conversion",6)/GETPIVOTDATA("outcome",$A$4,"Date Created Conversion",6)</f>
        <v>0.63218390804597702</v>
      </c>
    </row>
    <row r="12" spans="1:7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  <c r="G12">
        <f>GETPIVOTDATA("outcome",$A$4,"outcome","successful","Date Created Conversion",7)/GETPIVOTDATA("outcome",$A$4,"Date Created Conversion",7)</f>
        <v>0.61702127659574468</v>
      </c>
    </row>
    <row r="13" spans="1:7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  <c r="G13">
        <f>GETPIVOTDATA("outcome",$A$4,"outcome","successful","Date Created Conversion",8)/GETPIVOTDATA("outcome",$A$4,"Date Created Conversion",8)</f>
        <v>0.4823529411764706</v>
      </c>
    </row>
    <row r="14" spans="1:7" x14ac:dyDescent="0.2">
      <c r="A14" s="9" t="s">
        <v>2081</v>
      </c>
      <c r="B14">
        <v>5</v>
      </c>
      <c r="C14">
        <v>23</v>
      </c>
      <c r="E14">
        <v>45</v>
      </c>
      <c r="F14">
        <v>73</v>
      </c>
      <c r="G14">
        <f>GETPIVOTDATA("outcome",$A$4,"outcome","successful","Date Created Conversion",9)/GETPIVOTDATA("outcome",$A$4,"Date Created Conversion",9)</f>
        <v>0.61643835616438358</v>
      </c>
    </row>
    <row r="15" spans="1:7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  <c r="G15">
        <f>GETPIVOTDATA("outcome",$A$4,"outcome","successful","Date Created Conversion",10)/GETPIVOTDATA("outcome",$A$4,"Date Created Conversion",10)</f>
        <v>0.57692307692307687</v>
      </c>
    </row>
    <row r="16" spans="1:7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  <c r="G16">
        <f>GETPIVOTDATA("outcome",$A$4,"outcome","successful","Date Created Conversion",11)/GETPIVOTDATA("outcome",$A$4,"Date Created Conversion",11)</f>
        <v>0.57692307692307687</v>
      </c>
    </row>
    <row r="17" spans="1:7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  <c r="G17">
        <f>GETPIVOTDATA("outcome",$A$4,"outcome","successful","Date Created Conversion",12)/GETPIVOTDATA("outcome",$A$4,"Date Created Conversion",12)</f>
        <v>0.5</v>
      </c>
    </row>
    <row r="18" spans="1:7" x14ac:dyDescent="0.2">
      <c r="A18" s="9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3C2D-7C7B-E741-AD59-E0EBDA159784}">
  <sheetPr codeName="Sheet4"/>
  <dimension ref="A1:H13"/>
  <sheetViews>
    <sheetView tabSelected="1" workbookViewId="0">
      <selection activeCell="G33" sqref="G33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2" customFormat="1" x14ac:dyDescent="0.2">
      <c r="A1" s="12" t="s">
        <v>2086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2">
      <c r="A2" t="s">
        <v>2087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COUNTIFS(Crowdfunding!$D$2:$D$1001,"&lt;1000")</f>
        <v>51</v>
      </c>
      <c r="F2" s="13">
        <f>B2/$E$2</f>
        <v>0.58823529411764708</v>
      </c>
      <c r="G2" s="13">
        <f>C2/$E$2</f>
        <v>0.39215686274509803</v>
      </c>
      <c r="H2" s="13">
        <f>D2/$E$2</f>
        <v>1.9607843137254902E-2</v>
      </c>
    </row>
    <row r="3" spans="1:8" x14ac:dyDescent="0.2">
      <c r="A3" t="s">
        <v>2088</v>
      </c>
      <c r="B3">
        <f>COUNTIFS(Crowdfunding!$D$2:$D$1001,"&gt;=1000", Crowdfunding!$D$2:$D$1001,"&lt;4999", Crowdfunding!$G$2:$G$1001,"=successful")</f>
        <v>191</v>
      </c>
      <c r="C3">
        <f>COUNTIFS(Crowdfunding!$D$2:$D$1001,"&gt;=1000", Crowdfunding!$D$2:$D$1001,"&lt;4999", Crowdfunding!$G$2:$G$1001,"=failed")</f>
        <v>38</v>
      </c>
      <c r="D3">
        <f>COUNTIFS(Crowdfunding!$D$2:$D$1001,"&gt;=1000", Crowdfunding!$D$2:$D$1001,"&lt;4999", Crowdfunding!$G$2:$G$1001,"=canceled")</f>
        <v>2</v>
      </c>
      <c r="E3">
        <f>SUM(B3:D3)</f>
        <v>231</v>
      </c>
      <c r="F3" s="13">
        <f>B3/$E$3</f>
        <v>0.82683982683982682</v>
      </c>
      <c r="G3" s="13">
        <f>C3/$E$3</f>
        <v>0.16450216450216451</v>
      </c>
      <c r="H3" s="13">
        <f>D3/$E$3</f>
        <v>8.658008658008658E-3</v>
      </c>
    </row>
    <row r="4" spans="1:8" x14ac:dyDescent="0.2">
      <c r="A4" t="s">
        <v>2089</v>
      </c>
      <c r="B4">
        <f>COUNTIFS(Crowdfunding!$D$2:$D$1001,"&gt;=5000", Crowdfunding!$D$2:$D$1001,"&lt;9999", Crowdfunding!$G$2:$G$1001,"=successful")</f>
        <v>164</v>
      </c>
      <c r="C4">
        <f>COUNTIFS(Crowdfunding!$D$2:$D$1001,"&gt;=5000", Crowdfunding!$D$2:$D$1001,"&lt;9999", Crowdfunding!$G$2:$G$1001,"=failed")</f>
        <v>126</v>
      </c>
      <c r="D4">
        <f>COUNTIFS(Crowdfunding!$D$2:$D$1001,"&gt;=5000", Crowdfunding!$D$2:$D$1001,"&lt;9999", Crowdfunding!$G$2:$G$1001,"=canceled")</f>
        <v>25</v>
      </c>
      <c r="E4">
        <f t="shared" ref="E4:E13" si="0">SUM(B4:D4)</f>
        <v>315</v>
      </c>
      <c r="F4" s="13">
        <f>B4/E4</f>
        <v>0.52063492063492067</v>
      </c>
      <c r="G4" s="13">
        <f>C4/E4</f>
        <v>0.4</v>
      </c>
      <c r="H4" s="13">
        <f>D4/E4</f>
        <v>7.9365079365079361E-2</v>
      </c>
    </row>
    <row r="5" spans="1:8" x14ac:dyDescent="0.2">
      <c r="A5" t="s">
        <v>2090</v>
      </c>
      <c r="B5">
        <f>COUNTIFS(Crowdfunding!$D$2:$D$1001,"&gt;=10000", Crowdfunding!$D$2:$D$1001,"&lt;14999", Crowdfunding!$G$2:$G$1001,"=successful")</f>
        <v>4</v>
      </c>
      <c r="C5">
        <f>COUNTIFS(Crowdfunding!$D$2:$D$1001,"&gt;=10000", Crowdfunding!$D$2:$D$1001,"&lt;14999", Crowdfunding!$G$2:$G$1001,"=failed")</f>
        <v>5</v>
      </c>
      <c r="D5">
        <f>COUNTIFS(Crowdfunding!$D$2:$D$1001,"&gt;=10000", Crowdfunding!$D$2:$D$1001,"&lt;14999", Crowdfunding!$G$2:$G$1001,"=canceled")</f>
        <v>0</v>
      </c>
      <c r="E5">
        <f t="shared" si="0"/>
        <v>9</v>
      </c>
      <c r="F5" s="13">
        <f t="shared" ref="F5:F13" si="1">B5/E5</f>
        <v>0.44444444444444442</v>
      </c>
      <c r="G5" s="13">
        <f t="shared" ref="G5:G13" si="2">C5/E5</f>
        <v>0.55555555555555558</v>
      </c>
      <c r="H5" s="13">
        <f t="shared" ref="H5:H13" si="3">D5/E5</f>
        <v>0</v>
      </c>
    </row>
    <row r="6" spans="1:8" x14ac:dyDescent="0.2">
      <c r="A6" t="s">
        <v>2091</v>
      </c>
      <c r="B6">
        <f>COUNTIFS(Crowdfunding!$D$2:$D$1001,"&gt;=15000", Crowdfunding!$D$2:$D$1001,"&lt;19999", Crowdfunding!$G$2:$G$1001,"=successful")</f>
        <v>10</v>
      </c>
      <c r="C6">
        <f>COUNTIFS(Crowdfunding!$D$2:$D$1001,"&gt;=15000", Crowdfunding!$D$2:$D$1001,"&lt;19999", Crowdfunding!$G$2:$G$1001,"=failed")</f>
        <v>0</v>
      </c>
      <c r="D6">
        <f>COUNTIFS(Crowdfunding!$D$2:$D$1001,"&gt;=15000", Crowdfunding!$D$2:$D$1001,"&lt;19999", Crowdfunding!$G$2:$G$1001,"=canceled")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2092</v>
      </c>
      <c r="B7">
        <f>COUNTIFS(Crowdfunding!$D$2:$D$1001,"&gt;=20000", Crowdfunding!$D$2:$D$1001,"&lt;24999", Crowdfunding!$G$2:$G$1001,"=successful")</f>
        <v>7</v>
      </c>
      <c r="C7">
        <f>COUNTIFS(Crowdfunding!$D$2:$D$1001,"&gt;=20000", Crowdfunding!$D$2:$D$1001,"&lt;24999", Crowdfunding!$G$2:$G$1001,"=failed")</f>
        <v>0</v>
      </c>
      <c r="D7">
        <f>COUNTIFS(Crowdfunding!$D$2:$D$1001,"&gt;=20000", Crowdfunding!$D$2:$D$1001,"&lt;24999", Crowdfunding!$G$2:$G$1001,"=canceled")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2093</v>
      </c>
      <c r="B8">
        <f>COUNTIFS(Crowdfunding!$D$2:$D$1001,"&gt;=25000", Crowdfunding!$D$2:$D$1001,"&lt;29999", Crowdfunding!$G$2:$G$1001,"=successful")</f>
        <v>11</v>
      </c>
      <c r="C8">
        <f>COUNTIFS(Crowdfunding!$D$2:$D$1001,"&gt;=25000", Crowdfunding!$D$2:$D$1001,"&lt;29999", Crowdfunding!$G$2:$G$1001,"=failed")</f>
        <v>3</v>
      </c>
      <c r="D8">
        <f>COUNTIFS(Crowdfunding!$D$2:$D$1001,"&gt;=25000", Crowdfunding!$D$2:$D$1001,"&lt;29999", Crowdfunding!$G$2:$G$1001,"=canceled")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2094</v>
      </c>
      <c r="B9">
        <f>COUNTIFS(Crowdfunding!$D$2:$D$1001,"&gt;=30000", Crowdfunding!$D$2:$D$1001,"&lt;34999", Crowdfunding!$G$2:$G$1001,"=successful")</f>
        <v>7</v>
      </c>
      <c r="C9">
        <f>COUNTIFS(Crowdfunding!$D$2:$D$1001,"&gt;=30000", Crowdfunding!$D$2:$D$1001,"&lt;34999", Crowdfunding!$G$2:$G$1001,"=failed")</f>
        <v>0</v>
      </c>
      <c r="D9">
        <f>COUNTIFS(Crowdfunding!$D$2:$D$1001,"&gt;=30000", Crowdfunding!$D$2:$D$1001,"&lt;34999", Crowdfunding!$G$2:$G$1001,"=canceled")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2095</v>
      </c>
      <c r="B10">
        <f>COUNTIFS(Crowdfunding!$D$2:$D$1001,"&gt;=35000", Crowdfunding!$D$2:$D$1001,"&lt;39999", Crowdfunding!$G$2:$G$1001,"=successful")</f>
        <v>8</v>
      </c>
      <c r="C10">
        <f>COUNTIFS(Crowdfunding!$D$2:$D$1001,"&gt;=35000", Crowdfunding!$D$2:$D$1001,"&lt;39999", Crowdfunding!$G$2:$G$1001,"=failed")</f>
        <v>3</v>
      </c>
      <c r="D10">
        <f>COUNTIFS(Crowdfunding!$D$2:$D$1001,"&gt;=35000", Crowdfunding!$D$2:$D$1001,"&lt;39999", Crowdfunding!$G$2:$G$1001,"=canceled")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2096</v>
      </c>
      <c r="B11">
        <f>COUNTIFS(Crowdfunding!$D$2:$D$1001,"&gt;=40000", Crowdfunding!$D$2:$D$1001,"&lt;44999", Crowdfunding!$G$2:$G$1001,"=successful")</f>
        <v>11</v>
      </c>
      <c r="C11">
        <f>COUNTIFS(Crowdfunding!$D$2:$D$1001,"&gt;=40000", Crowdfunding!$D$2:$D$1001,"&lt;44999", Crowdfunding!$G$2:$G$1001,"=failed")</f>
        <v>3</v>
      </c>
      <c r="D11">
        <f>COUNTIFS(Crowdfunding!$D$2:$D$1001,"&gt;=40000", Crowdfunding!$D$2:$D$1001,"&lt;44999", Crowdfunding!$G$2:$G$1001,"=canceled")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2097</v>
      </c>
      <c r="B12">
        <f>COUNTIFS(Crowdfunding!$D$2:$D$1001,"&gt;=45000", Crowdfunding!$D$2:$D$1001,"&lt;49999", Crowdfunding!$G$2:$G$1001,"=successful")</f>
        <v>8</v>
      </c>
      <c r="C12">
        <f>COUNTIFS(Crowdfunding!$D$2:$D$1001,"&gt;=45000", Crowdfunding!$D$2:$D$1001,"&lt;49999", Crowdfunding!$G$2:$G$1001,"=failed")</f>
        <v>3</v>
      </c>
      <c r="D12">
        <f>COUNTIFS(Crowdfunding!$D$2:$D$1001,"&gt;=45000", Crowdfunding!$D$2:$D$1001,"&lt;49999", Crowdfunding!$G$2:$G$1001,"=canceled")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2098</v>
      </c>
      <c r="B13">
        <f>COUNTIFS(Crowdfunding!$D$2:$D$1001,"&gt;=50000", Crowdfunding!$G$2:$G$1001,"=successful")</f>
        <v>114</v>
      </c>
      <c r="C13">
        <f>COUNTIFS(Crowdfunding!$D$2:$D$1001,"&gt;=50000", Crowdfunding!$G$2:$G$1001,"=failed")</f>
        <v>163</v>
      </c>
      <c r="D13">
        <f>COUNTIFS(Crowdfunding!$D$2:$D$1001,"&gt;=50000", Crowdfunding!$G$2:$G$1001,"=canceled")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C6AB-C053-7941-A59B-4796F986760B}">
  <sheetPr codeName="Sheet5"/>
  <dimension ref="A1:N566"/>
  <sheetViews>
    <sheetView zoomScale="120" zoomScaleNormal="120" workbookViewId="0">
      <selection activeCell="H23" sqref="H23"/>
    </sheetView>
  </sheetViews>
  <sheetFormatPr baseColWidth="10" defaultRowHeight="16" x14ac:dyDescent="0.2"/>
  <cols>
    <col min="2" max="2" width="14.5" customWidth="1"/>
    <col min="5" max="5" width="13" bestFit="1" customWidth="1"/>
    <col min="13" max="13" width="17.1640625" bestFit="1" customWidth="1"/>
  </cols>
  <sheetData>
    <row r="1" spans="1:14" x14ac:dyDescent="0.2">
      <c r="A1" s="1" t="s">
        <v>4</v>
      </c>
      <c r="B1" s="1" t="s">
        <v>5</v>
      </c>
      <c r="C1" t="s">
        <v>2113</v>
      </c>
      <c r="D1" s="1" t="s">
        <v>4</v>
      </c>
      <c r="E1" s="1" t="s">
        <v>5</v>
      </c>
      <c r="F1" t="s">
        <v>2113</v>
      </c>
      <c r="H1" s="12" t="s">
        <v>2106</v>
      </c>
      <c r="I1" s="12" t="s">
        <v>2107</v>
      </c>
      <c r="J1" s="12" t="s">
        <v>2108</v>
      </c>
      <c r="K1" s="12" t="s">
        <v>2109</v>
      </c>
      <c r="L1" s="12" t="s">
        <v>2110</v>
      </c>
      <c r="M1" s="12" t="s">
        <v>2111</v>
      </c>
      <c r="N1" s="12" t="s">
        <v>2112</v>
      </c>
    </row>
    <row r="2" spans="1:14" x14ac:dyDescent="0.2">
      <c r="A2" t="s">
        <v>20</v>
      </c>
      <c r="B2">
        <v>158</v>
      </c>
      <c r="C2" s="7">
        <f>(B2-$H$2)/$M$2</f>
        <v>-0.54740392204382071</v>
      </c>
      <c r="D2" t="s">
        <v>14</v>
      </c>
      <c r="E2">
        <v>0</v>
      </c>
      <c r="F2" s="7">
        <f>(E2-$H$3)/$M$3</f>
        <v>-0.61002440501480715</v>
      </c>
      <c r="G2" t="s">
        <v>20</v>
      </c>
      <c r="H2" s="5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 s="5">
        <f>_xlfn.VAR.P(B:B)</f>
        <v>1603373.7324019109</v>
      </c>
      <c r="M2" s="5">
        <f>_xlfn.STDEV.P(B:B)</f>
        <v>1266.2439466397898</v>
      </c>
    </row>
    <row r="3" spans="1:14" x14ac:dyDescent="0.2">
      <c r="A3" t="s">
        <v>20</v>
      </c>
      <c r="B3">
        <v>1425</v>
      </c>
      <c r="C3" s="7">
        <f t="shared" ref="C3:C66" si="0">(B3-$H$2)/$M$2</f>
        <v>0.45319316145041166</v>
      </c>
      <c r="D3" t="s">
        <v>14</v>
      </c>
      <c r="E3">
        <v>24</v>
      </c>
      <c r="F3" s="7">
        <f t="shared" ref="F3:F66" si="1">(E3-$H$3)/$M$3</f>
        <v>-0.58502406160687082</v>
      </c>
      <c r="G3" t="s">
        <v>14</v>
      </c>
      <c r="H3" s="5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 s="5">
        <f>_xlfn.VAR.P(E:E)</f>
        <v>921574.68174133555</v>
      </c>
      <c r="M3" s="5">
        <f>_xlfn.STDEV.P(E:E)</f>
        <v>959.98681331637863</v>
      </c>
    </row>
    <row r="4" spans="1:14" x14ac:dyDescent="0.2">
      <c r="A4" t="s">
        <v>20</v>
      </c>
      <c r="B4">
        <v>174</v>
      </c>
      <c r="C4" s="7">
        <f t="shared" si="0"/>
        <v>-0.5347681261985896</v>
      </c>
      <c r="D4" t="s">
        <v>14</v>
      </c>
      <c r="E4">
        <v>53</v>
      </c>
      <c r="F4" s="7">
        <f t="shared" si="1"/>
        <v>-0.55481531332228096</v>
      </c>
    </row>
    <row r="5" spans="1:14" x14ac:dyDescent="0.2">
      <c r="A5" t="s">
        <v>20</v>
      </c>
      <c r="B5">
        <v>227</v>
      </c>
      <c r="C5" s="7">
        <f t="shared" si="0"/>
        <v>-0.49291205246126185</v>
      </c>
      <c r="D5" t="s">
        <v>14</v>
      </c>
      <c r="E5">
        <v>18</v>
      </c>
      <c r="F5" s="7">
        <f t="shared" si="1"/>
        <v>-0.59127414745885487</v>
      </c>
    </row>
    <row r="6" spans="1:14" x14ac:dyDescent="0.2">
      <c r="A6" t="s">
        <v>20</v>
      </c>
      <c r="B6">
        <v>220</v>
      </c>
      <c r="C6" s="7">
        <f t="shared" si="0"/>
        <v>-0.49844021314355041</v>
      </c>
      <c r="D6" t="s">
        <v>14</v>
      </c>
      <c r="E6">
        <v>44</v>
      </c>
      <c r="F6" s="7">
        <f t="shared" si="1"/>
        <v>-0.56419044210025715</v>
      </c>
    </row>
    <row r="7" spans="1:14" x14ac:dyDescent="0.2">
      <c r="A7" t="s">
        <v>20</v>
      </c>
      <c r="B7">
        <v>98</v>
      </c>
      <c r="C7" s="7">
        <f t="shared" si="0"/>
        <v>-0.59478815646343708</v>
      </c>
      <c r="D7" t="s">
        <v>14</v>
      </c>
      <c r="E7">
        <v>27</v>
      </c>
      <c r="F7" s="7">
        <f t="shared" si="1"/>
        <v>-0.58189901868087868</v>
      </c>
    </row>
    <row r="8" spans="1:14" x14ac:dyDescent="0.2">
      <c r="A8" t="s">
        <v>20</v>
      </c>
      <c r="B8">
        <v>100</v>
      </c>
      <c r="C8" s="7">
        <f t="shared" si="0"/>
        <v>-0.59320868198278309</v>
      </c>
      <c r="D8" t="s">
        <v>14</v>
      </c>
      <c r="E8">
        <v>55</v>
      </c>
      <c r="F8" s="7">
        <f t="shared" si="1"/>
        <v>-0.55273195137161957</v>
      </c>
    </row>
    <row r="9" spans="1:14" x14ac:dyDescent="0.2">
      <c r="A9" t="s">
        <v>20</v>
      </c>
      <c r="B9">
        <v>1249</v>
      </c>
      <c r="C9" s="7">
        <f t="shared" si="0"/>
        <v>0.31419940715287031</v>
      </c>
      <c r="D9" t="s">
        <v>14</v>
      </c>
      <c r="E9">
        <v>200</v>
      </c>
      <c r="F9" s="7">
        <f t="shared" si="1"/>
        <v>-0.40168820994867049</v>
      </c>
    </row>
    <row r="10" spans="1:14" x14ac:dyDescent="0.2">
      <c r="A10" t="s">
        <v>20</v>
      </c>
      <c r="B10">
        <v>1396</v>
      </c>
      <c r="C10" s="7">
        <f t="shared" si="0"/>
        <v>0.43029078148093042</v>
      </c>
      <c r="D10" t="s">
        <v>14</v>
      </c>
      <c r="E10">
        <v>452</v>
      </c>
      <c r="F10" s="7">
        <f t="shared" si="1"/>
        <v>-0.13918460416533826</v>
      </c>
    </row>
    <row r="11" spans="1:14" x14ac:dyDescent="0.2">
      <c r="A11" t="s">
        <v>20</v>
      </c>
      <c r="B11">
        <v>890</v>
      </c>
      <c r="C11" s="7">
        <f t="shared" si="0"/>
        <v>3.0683737875499044E-2</v>
      </c>
      <c r="D11" t="s">
        <v>14</v>
      </c>
      <c r="E11">
        <v>674</v>
      </c>
      <c r="F11" s="7">
        <f t="shared" si="1"/>
        <v>9.2068572358073447E-2</v>
      </c>
    </row>
    <row r="12" spans="1:14" x14ac:dyDescent="0.2">
      <c r="A12" t="s">
        <v>20</v>
      </c>
      <c r="B12">
        <v>142</v>
      </c>
      <c r="C12" s="7">
        <f t="shared" si="0"/>
        <v>-0.56003971788905171</v>
      </c>
      <c r="D12" t="s">
        <v>14</v>
      </c>
      <c r="E12">
        <v>558</v>
      </c>
      <c r="F12" s="7">
        <f t="shared" si="1"/>
        <v>-2.8766420780285823E-2</v>
      </c>
    </row>
    <row r="13" spans="1:14" x14ac:dyDescent="0.2">
      <c r="A13" t="s">
        <v>20</v>
      </c>
      <c r="B13">
        <v>2673</v>
      </c>
      <c r="C13" s="7">
        <f t="shared" si="0"/>
        <v>1.4387852373784322</v>
      </c>
      <c r="D13" t="s">
        <v>14</v>
      </c>
      <c r="E13">
        <v>15</v>
      </c>
      <c r="F13" s="7">
        <f t="shared" si="1"/>
        <v>-0.5943991903848469</v>
      </c>
    </row>
    <row r="14" spans="1:14" x14ac:dyDescent="0.2">
      <c r="A14" t="s">
        <v>20</v>
      </c>
      <c r="B14">
        <v>163</v>
      </c>
      <c r="C14" s="7">
        <f t="shared" si="0"/>
        <v>-0.54345523584218591</v>
      </c>
      <c r="D14" t="s">
        <v>14</v>
      </c>
      <c r="E14">
        <v>2307</v>
      </c>
      <c r="F14" s="7">
        <f t="shared" si="1"/>
        <v>1.7931336050730793</v>
      </c>
    </row>
    <row r="15" spans="1:14" x14ac:dyDescent="0.2">
      <c r="A15" t="s">
        <v>20</v>
      </c>
      <c r="B15">
        <v>2220</v>
      </c>
      <c r="C15" s="7">
        <f t="shared" si="0"/>
        <v>1.0810342675103286</v>
      </c>
      <c r="D15" t="s">
        <v>14</v>
      </c>
      <c r="E15">
        <v>88</v>
      </c>
      <c r="F15" s="7">
        <f t="shared" si="1"/>
        <v>-0.51835647918570704</v>
      </c>
    </row>
    <row r="16" spans="1:14" x14ac:dyDescent="0.2">
      <c r="A16" t="s">
        <v>20</v>
      </c>
      <c r="B16">
        <v>1606</v>
      </c>
      <c r="C16" s="7">
        <f t="shared" si="0"/>
        <v>0.5961356019495877</v>
      </c>
      <c r="D16" t="s">
        <v>14</v>
      </c>
      <c r="E16">
        <v>48</v>
      </c>
      <c r="F16" s="7">
        <f t="shared" si="1"/>
        <v>-0.56002371819893437</v>
      </c>
    </row>
    <row r="17" spans="1:6" x14ac:dyDescent="0.2">
      <c r="A17" t="s">
        <v>20</v>
      </c>
      <c r="B17">
        <v>129</v>
      </c>
      <c r="C17" s="7">
        <f t="shared" si="0"/>
        <v>-0.5703063020133019</v>
      </c>
      <c r="D17" t="s">
        <v>14</v>
      </c>
      <c r="E17">
        <v>1</v>
      </c>
      <c r="F17" s="7">
        <f t="shared" si="1"/>
        <v>-0.60898272403947651</v>
      </c>
    </row>
    <row r="18" spans="1:6" x14ac:dyDescent="0.2">
      <c r="A18" t="s">
        <v>20</v>
      </c>
      <c r="B18">
        <v>226</v>
      </c>
      <c r="C18" s="7">
        <f t="shared" si="0"/>
        <v>-0.49370178970158879</v>
      </c>
      <c r="D18" t="s">
        <v>14</v>
      </c>
      <c r="E18">
        <v>1467</v>
      </c>
      <c r="F18" s="7">
        <f t="shared" si="1"/>
        <v>0.91812158579530545</v>
      </c>
    </row>
    <row r="19" spans="1:6" x14ac:dyDescent="0.2">
      <c r="A19" t="s">
        <v>20</v>
      </c>
      <c r="B19">
        <v>5419</v>
      </c>
      <c r="C19" s="7">
        <f t="shared" si="0"/>
        <v>3.6074036993162077</v>
      </c>
      <c r="D19" t="s">
        <v>14</v>
      </c>
      <c r="E19">
        <v>75</v>
      </c>
      <c r="F19" s="7">
        <f t="shared" si="1"/>
        <v>-0.5318983318650059</v>
      </c>
    </row>
    <row r="20" spans="1:6" x14ac:dyDescent="0.2">
      <c r="A20" t="s">
        <v>20</v>
      </c>
      <c r="B20">
        <v>165</v>
      </c>
      <c r="C20" s="7">
        <f t="shared" si="0"/>
        <v>-0.54187576136153204</v>
      </c>
      <c r="D20" t="s">
        <v>14</v>
      </c>
      <c r="E20">
        <v>120</v>
      </c>
      <c r="F20" s="7">
        <f t="shared" si="1"/>
        <v>-0.48502268797512516</v>
      </c>
    </row>
    <row r="21" spans="1:6" x14ac:dyDescent="0.2">
      <c r="A21" t="s">
        <v>20</v>
      </c>
      <c r="B21">
        <v>1965</v>
      </c>
      <c r="C21" s="7">
        <f t="shared" si="0"/>
        <v>0.87965127122695896</v>
      </c>
      <c r="D21" t="s">
        <v>14</v>
      </c>
      <c r="E21">
        <v>2253</v>
      </c>
      <c r="F21" s="7">
        <f t="shared" si="1"/>
        <v>1.7368828324052226</v>
      </c>
    </row>
    <row r="22" spans="1:6" x14ac:dyDescent="0.2">
      <c r="A22" t="s">
        <v>20</v>
      </c>
      <c r="B22">
        <v>16</v>
      </c>
      <c r="C22" s="7">
        <f t="shared" si="0"/>
        <v>-0.65954661017024607</v>
      </c>
      <c r="D22" t="s">
        <v>14</v>
      </c>
      <c r="E22">
        <v>5</v>
      </c>
      <c r="F22" s="7">
        <f t="shared" si="1"/>
        <v>-0.60481600013815373</v>
      </c>
    </row>
    <row r="23" spans="1:6" x14ac:dyDescent="0.2">
      <c r="A23" t="s">
        <v>20</v>
      </c>
      <c r="B23">
        <v>107</v>
      </c>
      <c r="C23" s="7">
        <f t="shared" si="0"/>
        <v>-0.58768052130049453</v>
      </c>
      <c r="D23" t="s">
        <v>14</v>
      </c>
      <c r="E23">
        <v>38</v>
      </c>
      <c r="F23" s="7">
        <f t="shared" si="1"/>
        <v>-0.57044052795224121</v>
      </c>
    </row>
    <row r="24" spans="1:6" x14ac:dyDescent="0.2">
      <c r="A24" t="s">
        <v>20</v>
      </c>
      <c r="B24">
        <v>134</v>
      </c>
      <c r="C24" s="7">
        <f t="shared" si="0"/>
        <v>-0.56635761581166721</v>
      </c>
      <c r="D24" t="s">
        <v>14</v>
      </c>
      <c r="E24">
        <v>12</v>
      </c>
      <c r="F24" s="7">
        <f t="shared" si="1"/>
        <v>-0.59752423331083893</v>
      </c>
    </row>
    <row r="25" spans="1:6" x14ac:dyDescent="0.2">
      <c r="A25" t="s">
        <v>20</v>
      </c>
      <c r="B25">
        <v>198</v>
      </c>
      <c r="C25" s="7">
        <f t="shared" si="0"/>
        <v>-0.5158144324307431</v>
      </c>
      <c r="D25" t="s">
        <v>14</v>
      </c>
      <c r="E25">
        <v>1684</v>
      </c>
      <c r="F25" s="7">
        <f t="shared" si="1"/>
        <v>1.1441663574420635</v>
      </c>
    </row>
    <row r="26" spans="1:6" x14ac:dyDescent="0.2">
      <c r="A26" t="s">
        <v>20</v>
      </c>
      <c r="B26">
        <v>111</v>
      </c>
      <c r="C26" s="7">
        <f t="shared" si="0"/>
        <v>-0.58452157233918678</v>
      </c>
      <c r="D26" t="s">
        <v>14</v>
      </c>
      <c r="E26">
        <v>56</v>
      </c>
      <c r="F26" s="7">
        <f t="shared" si="1"/>
        <v>-0.55169027039628893</v>
      </c>
    </row>
    <row r="27" spans="1:6" x14ac:dyDescent="0.2">
      <c r="A27" t="s">
        <v>20</v>
      </c>
      <c r="B27">
        <v>222</v>
      </c>
      <c r="C27" s="7">
        <f t="shared" si="0"/>
        <v>-0.49686073866289654</v>
      </c>
      <c r="D27" t="s">
        <v>14</v>
      </c>
      <c r="E27">
        <v>838</v>
      </c>
      <c r="F27" s="7">
        <f t="shared" si="1"/>
        <v>0.26290425231230552</v>
      </c>
    </row>
    <row r="28" spans="1:6" x14ac:dyDescent="0.2">
      <c r="A28" t="s">
        <v>20</v>
      </c>
      <c r="B28">
        <v>6212</v>
      </c>
      <c r="C28" s="7">
        <f t="shared" si="0"/>
        <v>4.2336653308954704</v>
      </c>
      <c r="D28" t="s">
        <v>14</v>
      </c>
      <c r="E28">
        <v>1000</v>
      </c>
      <c r="F28" s="7">
        <f t="shared" si="1"/>
        <v>0.43165657031587623</v>
      </c>
    </row>
    <row r="29" spans="1:6" x14ac:dyDescent="0.2">
      <c r="A29" t="s">
        <v>20</v>
      </c>
      <c r="B29">
        <v>98</v>
      </c>
      <c r="C29" s="7">
        <f t="shared" si="0"/>
        <v>-0.59478815646343708</v>
      </c>
      <c r="D29" t="s">
        <v>14</v>
      </c>
      <c r="E29">
        <v>1482</v>
      </c>
      <c r="F29" s="7">
        <f t="shared" si="1"/>
        <v>0.9337468004252657</v>
      </c>
    </row>
    <row r="30" spans="1:6" x14ac:dyDescent="0.2">
      <c r="A30" t="s">
        <v>20</v>
      </c>
      <c r="B30">
        <v>92</v>
      </c>
      <c r="C30" s="7">
        <f t="shared" si="0"/>
        <v>-0.5995265799053987</v>
      </c>
      <c r="D30" t="s">
        <v>14</v>
      </c>
      <c r="E30">
        <v>106</v>
      </c>
      <c r="F30" s="7">
        <f t="shared" si="1"/>
        <v>-0.49960622162975471</v>
      </c>
    </row>
    <row r="31" spans="1:6" x14ac:dyDescent="0.2">
      <c r="A31" t="s">
        <v>20</v>
      </c>
      <c r="B31">
        <v>149</v>
      </c>
      <c r="C31" s="7">
        <f t="shared" si="0"/>
        <v>-0.55451155720676315</v>
      </c>
      <c r="D31" t="s">
        <v>14</v>
      </c>
      <c r="E31">
        <v>679</v>
      </c>
      <c r="F31" s="7">
        <f t="shared" si="1"/>
        <v>9.7276977234726877E-2</v>
      </c>
    </row>
    <row r="32" spans="1:6" x14ac:dyDescent="0.2">
      <c r="A32" t="s">
        <v>20</v>
      </c>
      <c r="B32">
        <v>2431</v>
      </c>
      <c r="C32" s="7">
        <f t="shared" si="0"/>
        <v>1.2476688252193129</v>
      </c>
      <c r="D32" t="s">
        <v>14</v>
      </c>
      <c r="E32">
        <v>1220</v>
      </c>
      <c r="F32" s="7">
        <f t="shared" si="1"/>
        <v>0.66082638488862655</v>
      </c>
    </row>
    <row r="33" spans="1:6" x14ac:dyDescent="0.2">
      <c r="A33" t="s">
        <v>20</v>
      </c>
      <c r="B33">
        <v>303</v>
      </c>
      <c r="C33" s="7">
        <f t="shared" si="0"/>
        <v>-0.43289202219641443</v>
      </c>
      <c r="D33" t="s">
        <v>14</v>
      </c>
      <c r="E33">
        <v>1</v>
      </c>
      <c r="F33" s="7">
        <f t="shared" si="1"/>
        <v>-0.60898272403947651</v>
      </c>
    </row>
    <row r="34" spans="1:6" x14ac:dyDescent="0.2">
      <c r="A34" t="s">
        <v>20</v>
      </c>
      <c r="B34">
        <v>209</v>
      </c>
      <c r="C34" s="7">
        <f t="shared" si="0"/>
        <v>-0.50712732278714678</v>
      </c>
      <c r="D34" t="s">
        <v>14</v>
      </c>
      <c r="E34">
        <v>37</v>
      </c>
      <c r="F34" s="7">
        <f t="shared" si="1"/>
        <v>-0.57148220892757184</v>
      </c>
    </row>
    <row r="35" spans="1:6" x14ac:dyDescent="0.2">
      <c r="A35" t="s">
        <v>20</v>
      </c>
      <c r="B35">
        <v>131</v>
      </c>
      <c r="C35" s="7">
        <f t="shared" si="0"/>
        <v>-0.56872682753264803</v>
      </c>
      <c r="D35" t="s">
        <v>14</v>
      </c>
      <c r="E35">
        <v>60</v>
      </c>
      <c r="F35" s="7">
        <f t="shared" si="1"/>
        <v>-0.54752354649496615</v>
      </c>
    </row>
    <row r="36" spans="1:6" x14ac:dyDescent="0.2">
      <c r="A36" t="s">
        <v>20</v>
      </c>
      <c r="B36">
        <v>164</v>
      </c>
      <c r="C36" s="7">
        <f t="shared" si="0"/>
        <v>-0.54266549860185898</v>
      </c>
      <c r="D36" t="s">
        <v>14</v>
      </c>
      <c r="E36">
        <v>296</v>
      </c>
      <c r="F36" s="7">
        <f t="shared" si="1"/>
        <v>-0.30168683631692489</v>
      </c>
    </row>
    <row r="37" spans="1:6" x14ac:dyDescent="0.2">
      <c r="A37" t="s">
        <v>20</v>
      </c>
      <c r="B37">
        <v>201</v>
      </c>
      <c r="C37" s="7">
        <f t="shared" si="0"/>
        <v>-0.51344522070976228</v>
      </c>
      <c r="D37" t="s">
        <v>14</v>
      </c>
      <c r="E37">
        <v>3304</v>
      </c>
      <c r="F37" s="7">
        <f t="shared" si="1"/>
        <v>2.8316895374777706</v>
      </c>
    </row>
    <row r="38" spans="1:6" x14ac:dyDescent="0.2">
      <c r="A38" t="s">
        <v>20</v>
      </c>
      <c r="B38">
        <v>211</v>
      </c>
      <c r="C38" s="7">
        <f t="shared" si="0"/>
        <v>-0.50554784830649291</v>
      </c>
      <c r="D38" t="s">
        <v>14</v>
      </c>
      <c r="E38">
        <v>73</v>
      </c>
      <c r="F38" s="7">
        <f t="shared" si="1"/>
        <v>-0.53398169381566729</v>
      </c>
    </row>
    <row r="39" spans="1:6" x14ac:dyDescent="0.2">
      <c r="A39" t="s">
        <v>20</v>
      </c>
      <c r="B39">
        <v>128</v>
      </c>
      <c r="C39" s="7">
        <f t="shared" si="0"/>
        <v>-0.57109603925362884</v>
      </c>
      <c r="D39" t="s">
        <v>14</v>
      </c>
      <c r="E39">
        <v>3387</v>
      </c>
      <c r="F39" s="7">
        <f t="shared" si="1"/>
        <v>2.9181490584302177</v>
      </c>
    </row>
    <row r="40" spans="1:6" x14ac:dyDescent="0.2">
      <c r="A40" t="s">
        <v>20</v>
      </c>
      <c r="B40">
        <v>1600</v>
      </c>
      <c r="C40" s="7">
        <f t="shared" si="0"/>
        <v>0.59139717850762608</v>
      </c>
      <c r="D40" t="s">
        <v>14</v>
      </c>
      <c r="E40">
        <v>662</v>
      </c>
      <c r="F40" s="7">
        <f t="shared" si="1"/>
        <v>7.9568400654105254E-2</v>
      </c>
    </row>
    <row r="41" spans="1:6" x14ac:dyDescent="0.2">
      <c r="A41" t="s">
        <v>20</v>
      </c>
      <c r="B41">
        <v>249</v>
      </c>
      <c r="C41" s="7">
        <f t="shared" si="0"/>
        <v>-0.47553783317406917</v>
      </c>
      <c r="D41" t="s">
        <v>14</v>
      </c>
      <c r="E41">
        <v>774</v>
      </c>
      <c r="F41" s="7">
        <f t="shared" si="1"/>
        <v>0.1962366698911418</v>
      </c>
    </row>
    <row r="42" spans="1:6" x14ac:dyDescent="0.2">
      <c r="A42" t="s">
        <v>20</v>
      </c>
      <c r="B42">
        <v>236</v>
      </c>
      <c r="C42" s="7">
        <f t="shared" si="0"/>
        <v>-0.48580441729831936</v>
      </c>
      <c r="D42" t="s">
        <v>14</v>
      </c>
      <c r="E42">
        <v>672</v>
      </c>
      <c r="F42" s="7">
        <f t="shared" si="1"/>
        <v>8.9985210407412086E-2</v>
      </c>
    </row>
    <row r="43" spans="1:6" x14ac:dyDescent="0.2">
      <c r="A43" t="s">
        <v>20</v>
      </c>
      <c r="B43">
        <v>4065</v>
      </c>
      <c r="C43" s="7">
        <f t="shared" si="0"/>
        <v>2.5380994759135316</v>
      </c>
      <c r="D43" t="s">
        <v>14</v>
      </c>
      <c r="E43">
        <v>940</v>
      </c>
      <c r="F43" s="7">
        <f t="shared" si="1"/>
        <v>0.36915571179603524</v>
      </c>
    </row>
    <row r="44" spans="1:6" x14ac:dyDescent="0.2">
      <c r="A44" t="s">
        <v>20</v>
      </c>
      <c r="B44">
        <v>246</v>
      </c>
      <c r="C44" s="7">
        <f t="shared" si="0"/>
        <v>-0.47790704489504998</v>
      </c>
      <c r="D44" t="s">
        <v>14</v>
      </c>
      <c r="E44">
        <v>117</v>
      </c>
      <c r="F44" s="7">
        <f t="shared" si="1"/>
        <v>-0.48814773090111724</v>
      </c>
    </row>
    <row r="45" spans="1:6" x14ac:dyDescent="0.2">
      <c r="A45" t="s">
        <v>20</v>
      </c>
      <c r="B45">
        <v>2475</v>
      </c>
      <c r="C45" s="7">
        <f t="shared" si="0"/>
        <v>1.2824172637936981</v>
      </c>
      <c r="D45" t="s">
        <v>14</v>
      </c>
      <c r="E45">
        <v>115</v>
      </c>
      <c r="F45" s="7">
        <f t="shared" si="1"/>
        <v>-0.49023109285177857</v>
      </c>
    </row>
    <row r="46" spans="1:6" x14ac:dyDescent="0.2">
      <c r="A46" t="s">
        <v>20</v>
      </c>
      <c r="B46">
        <v>76</v>
      </c>
      <c r="C46" s="7">
        <f t="shared" si="0"/>
        <v>-0.61216237575062971</v>
      </c>
      <c r="D46" t="s">
        <v>14</v>
      </c>
      <c r="E46">
        <v>326</v>
      </c>
      <c r="F46" s="7">
        <f t="shared" si="1"/>
        <v>-0.27043640705700439</v>
      </c>
    </row>
    <row r="47" spans="1:6" x14ac:dyDescent="0.2">
      <c r="A47" t="s">
        <v>20</v>
      </c>
      <c r="B47">
        <v>54</v>
      </c>
      <c r="C47" s="7">
        <f t="shared" si="0"/>
        <v>-0.62953659503782233</v>
      </c>
      <c r="D47" t="s">
        <v>14</v>
      </c>
      <c r="E47">
        <v>1</v>
      </c>
      <c r="F47" s="7">
        <f t="shared" si="1"/>
        <v>-0.60898272403947651</v>
      </c>
    </row>
    <row r="48" spans="1:6" x14ac:dyDescent="0.2">
      <c r="A48" t="s">
        <v>20</v>
      </c>
      <c r="B48">
        <v>88</v>
      </c>
      <c r="C48" s="7">
        <f t="shared" si="0"/>
        <v>-0.60268552886670645</v>
      </c>
      <c r="D48" t="s">
        <v>14</v>
      </c>
      <c r="E48">
        <v>1467</v>
      </c>
      <c r="F48" s="7">
        <f t="shared" si="1"/>
        <v>0.91812158579530545</v>
      </c>
    </row>
    <row r="49" spans="1:6" x14ac:dyDescent="0.2">
      <c r="A49" t="s">
        <v>20</v>
      </c>
      <c r="B49">
        <v>85</v>
      </c>
      <c r="C49" s="7">
        <f t="shared" si="0"/>
        <v>-0.60505474058768727</v>
      </c>
      <c r="D49" t="s">
        <v>14</v>
      </c>
      <c r="E49">
        <v>5681</v>
      </c>
      <c r="F49" s="7">
        <f t="shared" si="1"/>
        <v>5.3077652158388053</v>
      </c>
    </row>
    <row r="50" spans="1:6" x14ac:dyDescent="0.2">
      <c r="A50" t="s">
        <v>20</v>
      </c>
      <c r="B50">
        <v>170</v>
      </c>
      <c r="C50" s="7">
        <f t="shared" si="0"/>
        <v>-0.53792707515989735</v>
      </c>
      <c r="D50" t="s">
        <v>14</v>
      </c>
      <c r="E50">
        <v>1059</v>
      </c>
      <c r="F50" s="7">
        <f t="shared" si="1"/>
        <v>0.49311574786038659</v>
      </c>
    </row>
    <row r="51" spans="1:6" x14ac:dyDescent="0.2">
      <c r="A51" t="s">
        <v>20</v>
      </c>
      <c r="B51">
        <v>330</v>
      </c>
      <c r="C51" s="7">
        <f t="shared" si="0"/>
        <v>-0.41156911670758706</v>
      </c>
      <c r="D51" t="s">
        <v>14</v>
      </c>
      <c r="E51">
        <v>1194</v>
      </c>
      <c r="F51" s="7">
        <f t="shared" si="1"/>
        <v>0.63374267953002883</v>
      </c>
    </row>
    <row r="52" spans="1:6" x14ac:dyDescent="0.2">
      <c r="A52" t="s">
        <v>20</v>
      </c>
      <c r="B52">
        <v>127</v>
      </c>
      <c r="C52" s="7">
        <f t="shared" si="0"/>
        <v>-0.57188577649395578</v>
      </c>
      <c r="D52" t="s">
        <v>14</v>
      </c>
      <c r="E52">
        <v>30</v>
      </c>
      <c r="F52" s="7">
        <f t="shared" si="1"/>
        <v>-0.57877397575488665</v>
      </c>
    </row>
    <row r="53" spans="1:6" x14ac:dyDescent="0.2">
      <c r="A53" t="s">
        <v>20</v>
      </c>
      <c r="B53">
        <v>411</v>
      </c>
      <c r="C53" s="7">
        <f t="shared" si="0"/>
        <v>-0.34760040024110495</v>
      </c>
      <c r="D53" t="s">
        <v>14</v>
      </c>
      <c r="E53">
        <v>75</v>
      </c>
      <c r="F53" s="7">
        <f t="shared" si="1"/>
        <v>-0.5318983318650059</v>
      </c>
    </row>
    <row r="54" spans="1:6" x14ac:dyDescent="0.2">
      <c r="A54" t="s">
        <v>20</v>
      </c>
      <c r="B54">
        <v>180</v>
      </c>
      <c r="C54" s="7">
        <f t="shared" si="0"/>
        <v>-0.53002970275662797</v>
      </c>
      <c r="D54" t="s">
        <v>14</v>
      </c>
      <c r="E54">
        <v>955</v>
      </c>
      <c r="F54" s="7">
        <f t="shared" si="1"/>
        <v>0.38478092642599548</v>
      </c>
    </row>
    <row r="55" spans="1:6" x14ac:dyDescent="0.2">
      <c r="A55" t="s">
        <v>20</v>
      </c>
      <c r="B55">
        <v>374</v>
      </c>
      <c r="C55" s="7">
        <f t="shared" si="0"/>
        <v>-0.37682067813320175</v>
      </c>
      <c r="D55" t="s">
        <v>14</v>
      </c>
      <c r="E55">
        <v>67</v>
      </c>
      <c r="F55" s="7">
        <f t="shared" si="1"/>
        <v>-0.54023177966765135</v>
      </c>
    </row>
    <row r="56" spans="1:6" x14ac:dyDescent="0.2">
      <c r="A56" t="s">
        <v>20</v>
      </c>
      <c r="B56">
        <v>71</v>
      </c>
      <c r="C56" s="7">
        <f t="shared" si="0"/>
        <v>-0.61611106195226439</v>
      </c>
      <c r="D56" t="s">
        <v>14</v>
      </c>
      <c r="E56">
        <v>5</v>
      </c>
      <c r="F56" s="7">
        <f t="shared" si="1"/>
        <v>-0.60481600013815373</v>
      </c>
    </row>
    <row r="57" spans="1:6" x14ac:dyDescent="0.2">
      <c r="A57" t="s">
        <v>20</v>
      </c>
      <c r="B57">
        <v>203</v>
      </c>
      <c r="C57" s="7">
        <f t="shared" si="0"/>
        <v>-0.51186574622910841</v>
      </c>
      <c r="D57" t="s">
        <v>14</v>
      </c>
      <c r="E57">
        <v>26</v>
      </c>
      <c r="F57" s="7">
        <f t="shared" si="1"/>
        <v>-0.58294069965620943</v>
      </c>
    </row>
    <row r="58" spans="1:6" x14ac:dyDescent="0.2">
      <c r="A58" t="s">
        <v>20</v>
      </c>
      <c r="B58">
        <v>113</v>
      </c>
      <c r="C58" s="7">
        <f t="shared" si="0"/>
        <v>-0.5829420978585329</v>
      </c>
      <c r="D58" t="s">
        <v>14</v>
      </c>
      <c r="E58">
        <v>1130</v>
      </c>
      <c r="F58" s="7">
        <f t="shared" si="1"/>
        <v>0.56707509710886506</v>
      </c>
    </row>
    <row r="59" spans="1:6" x14ac:dyDescent="0.2">
      <c r="A59" t="s">
        <v>20</v>
      </c>
      <c r="B59">
        <v>96</v>
      </c>
      <c r="C59" s="7">
        <f t="shared" si="0"/>
        <v>-0.59636763094409095</v>
      </c>
      <c r="D59" t="s">
        <v>14</v>
      </c>
      <c r="E59">
        <v>782</v>
      </c>
      <c r="F59" s="7">
        <f t="shared" si="1"/>
        <v>0.20457011769378727</v>
      </c>
    </row>
    <row r="60" spans="1:6" x14ac:dyDescent="0.2">
      <c r="A60" t="s">
        <v>20</v>
      </c>
      <c r="B60">
        <v>498</v>
      </c>
      <c r="C60" s="7">
        <f t="shared" si="0"/>
        <v>-0.27889326033266121</v>
      </c>
      <c r="D60" t="s">
        <v>14</v>
      </c>
      <c r="E60">
        <v>210</v>
      </c>
      <c r="F60" s="7">
        <f t="shared" si="1"/>
        <v>-0.39127140019536366</v>
      </c>
    </row>
    <row r="61" spans="1:6" x14ac:dyDescent="0.2">
      <c r="A61" t="s">
        <v>20</v>
      </c>
      <c r="B61">
        <v>180</v>
      </c>
      <c r="C61" s="7">
        <f t="shared" si="0"/>
        <v>-0.53002970275662797</v>
      </c>
      <c r="D61" t="s">
        <v>14</v>
      </c>
      <c r="E61">
        <v>136</v>
      </c>
      <c r="F61" s="7">
        <f t="shared" si="1"/>
        <v>-0.46835579236983421</v>
      </c>
    </row>
    <row r="62" spans="1:6" x14ac:dyDescent="0.2">
      <c r="A62" t="s">
        <v>20</v>
      </c>
      <c r="B62">
        <v>27</v>
      </c>
      <c r="C62" s="7">
        <f t="shared" si="0"/>
        <v>-0.65085950052664976</v>
      </c>
      <c r="D62" t="s">
        <v>14</v>
      </c>
      <c r="E62">
        <v>86</v>
      </c>
      <c r="F62" s="7">
        <f t="shared" si="1"/>
        <v>-0.52043984113636843</v>
      </c>
    </row>
    <row r="63" spans="1:6" x14ac:dyDescent="0.2">
      <c r="A63" t="s">
        <v>20</v>
      </c>
      <c r="B63">
        <v>2331</v>
      </c>
      <c r="C63" s="7">
        <f t="shared" si="0"/>
        <v>1.1686951011866189</v>
      </c>
      <c r="D63" t="s">
        <v>14</v>
      </c>
      <c r="E63">
        <v>19</v>
      </c>
      <c r="F63" s="7">
        <f t="shared" si="1"/>
        <v>-0.59023246648352423</v>
      </c>
    </row>
    <row r="64" spans="1:6" x14ac:dyDescent="0.2">
      <c r="A64" t="s">
        <v>20</v>
      </c>
      <c r="B64">
        <v>113</v>
      </c>
      <c r="C64" s="7">
        <f t="shared" si="0"/>
        <v>-0.5829420978585329</v>
      </c>
      <c r="D64" t="s">
        <v>14</v>
      </c>
      <c r="E64">
        <v>886</v>
      </c>
      <c r="F64" s="7">
        <f t="shared" si="1"/>
        <v>0.31290493912817835</v>
      </c>
    </row>
    <row r="65" spans="1:6" x14ac:dyDescent="0.2">
      <c r="A65" t="s">
        <v>20</v>
      </c>
      <c r="B65">
        <v>164</v>
      </c>
      <c r="C65" s="7">
        <f t="shared" si="0"/>
        <v>-0.54266549860185898</v>
      </c>
      <c r="D65" t="s">
        <v>14</v>
      </c>
      <c r="E65">
        <v>35</v>
      </c>
      <c r="F65" s="7">
        <f t="shared" si="1"/>
        <v>-0.57356557087823323</v>
      </c>
    </row>
    <row r="66" spans="1:6" x14ac:dyDescent="0.2">
      <c r="A66" t="s">
        <v>20</v>
      </c>
      <c r="B66">
        <v>164</v>
      </c>
      <c r="C66" s="7">
        <f t="shared" si="0"/>
        <v>-0.54266549860185898</v>
      </c>
      <c r="D66" t="s">
        <v>14</v>
      </c>
      <c r="E66">
        <v>24</v>
      </c>
      <c r="F66" s="7">
        <f t="shared" si="1"/>
        <v>-0.58502406160687082</v>
      </c>
    </row>
    <row r="67" spans="1:6" x14ac:dyDescent="0.2">
      <c r="A67" t="s">
        <v>20</v>
      </c>
      <c r="B67">
        <v>336</v>
      </c>
      <c r="C67" s="7">
        <f t="shared" ref="C67:C130" si="2">(B67-$H$2)/$M$2</f>
        <v>-0.40683069326562543</v>
      </c>
      <c r="D67" t="s">
        <v>14</v>
      </c>
      <c r="E67">
        <v>86</v>
      </c>
      <c r="F67" s="7">
        <f t="shared" ref="F67:F130" si="3">(E67-$H$3)/$M$3</f>
        <v>-0.52043984113636843</v>
      </c>
    </row>
    <row r="68" spans="1:6" x14ac:dyDescent="0.2">
      <c r="A68" t="s">
        <v>20</v>
      </c>
      <c r="B68">
        <v>1917</v>
      </c>
      <c r="C68" s="7">
        <f t="shared" si="2"/>
        <v>0.84174388369126585</v>
      </c>
      <c r="D68" t="s">
        <v>14</v>
      </c>
      <c r="E68">
        <v>243</v>
      </c>
      <c r="F68" s="7">
        <f t="shared" si="3"/>
        <v>-0.35689592800945108</v>
      </c>
    </row>
    <row r="69" spans="1:6" x14ac:dyDescent="0.2">
      <c r="A69" t="s">
        <v>20</v>
      </c>
      <c r="B69">
        <v>95</v>
      </c>
      <c r="C69" s="7">
        <f t="shared" si="2"/>
        <v>-0.59715736818441789</v>
      </c>
      <c r="D69" t="s">
        <v>14</v>
      </c>
      <c r="E69">
        <v>65</v>
      </c>
      <c r="F69" s="7">
        <f t="shared" si="3"/>
        <v>-0.54231514161831273</v>
      </c>
    </row>
    <row r="70" spans="1:6" x14ac:dyDescent="0.2">
      <c r="A70" t="s">
        <v>20</v>
      </c>
      <c r="B70">
        <v>147</v>
      </c>
      <c r="C70" s="7">
        <f t="shared" si="2"/>
        <v>-0.55609103168741703</v>
      </c>
      <c r="D70" t="s">
        <v>14</v>
      </c>
      <c r="E70">
        <v>100</v>
      </c>
      <c r="F70" s="7">
        <f t="shared" si="3"/>
        <v>-0.50585630748173882</v>
      </c>
    </row>
    <row r="71" spans="1:6" x14ac:dyDescent="0.2">
      <c r="A71" t="s">
        <v>20</v>
      </c>
      <c r="B71">
        <v>86</v>
      </c>
      <c r="C71" s="7">
        <f t="shared" si="2"/>
        <v>-0.60426500334736033</v>
      </c>
      <c r="D71" t="s">
        <v>14</v>
      </c>
      <c r="E71">
        <v>168</v>
      </c>
      <c r="F71" s="7">
        <f t="shared" si="3"/>
        <v>-0.43502200115925238</v>
      </c>
    </row>
    <row r="72" spans="1:6" x14ac:dyDescent="0.2">
      <c r="A72" t="s">
        <v>20</v>
      </c>
      <c r="B72">
        <v>83</v>
      </c>
      <c r="C72" s="7">
        <f t="shared" si="2"/>
        <v>-0.60663421506834114</v>
      </c>
      <c r="D72" t="s">
        <v>14</v>
      </c>
      <c r="E72">
        <v>13</v>
      </c>
      <c r="F72" s="7">
        <f t="shared" si="3"/>
        <v>-0.59648255233550829</v>
      </c>
    </row>
    <row r="73" spans="1:6" x14ac:dyDescent="0.2">
      <c r="A73" t="s">
        <v>20</v>
      </c>
      <c r="B73">
        <v>676</v>
      </c>
      <c r="C73" s="7">
        <f t="shared" si="2"/>
        <v>-0.13832003155446601</v>
      </c>
      <c r="D73" t="s">
        <v>14</v>
      </c>
      <c r="E73">
        <v>1</v>
      </c>
      <c r="F73" s="7">
        <f t="shared" si="3"/>
        <v>-0.60898272403947651</v>
      </c>
    </row>
    <row r="74" spans="1:6" x14ac:dyDescent="0.2">
      <c r="A74" t="s">
        <v>20</v>
      </c>
      <c r="B74">
        <v>361</v>
      </c>
      <c r="C74" s="7">
        <f t="shared" si="2"/>
        <v>-0.38708726225745194</v>
      </c>
      <c r="D74" t="s">
        <v>14</v>
      </c>
      <c r="E74">
        <v>40</v>
      </c>
      <c r="F74" s="7">
        <f t="shared" si="3"/>
        <v>-0.56835716600157982</v>
      </c>
    </row>
    <row r="75" spans="1:6" x14ac:dyDescent="0.2">
      <c r="A75" t="s">
        <v>20</v>
      </c>
      <c r="B75">
        <v>131</v>
      </c>
      <c r="C75" s="7">
        <f t="shared" si="2"/>
        <v>-0.56872682753264803</v>
      </c>
      <c r="D75" t="s">
        <v>14</v>
      </c>
      <c r="E75">
        <v>226</v>
      </c>
      <c r="F75" s="7">
        <f t="shared" si="3"/>
        <v>-0.37460450459007272</v>
      </c>
    </row>
    <row r="76" spans="1:6" x14ac:dyDescent="0.2">
      <c r="A76" t="s">
        <v>20</v>
      </c>
      <c r="B76">
        <v>126</v>
      </c>
      <c r="C76" s="7">
        <f t="shared" si="2"/>
        <v>-0.57267551373428272</v>
      </c>
      <c r="D76" t="s">
        <v>14</v>
      </c>
      <c r="E76">
        <v>1625</v>
      </c>
      <c r="F76" s="7">
        <f t="shared" si="3"/>
        <v>1.0827071798975532</v>
      </c>
    </row>
    <row r="77" spans="1:6" x14ac:dyDescent="0.2">
      <c r="A77" t="s">
        <v>20</v>
      </c>
      <c r="B77">
        <v>275</v>
      </c>
      <c r="C77" s="7">
        <f t="shared" si="2"/>
        <v>-0.45500466492556874</v>
      </c>
      <c r="D77" t="s">
        <v>14</v>
      </c>
      <c r="E77">
        <v>143</v>
      </c>
      <c r="F77" s="7">
        <f t="shared" si="3"/>
        <v>-0.46106402554251946</v>
      </c>
    </row>
    <row r="78" spans="1:6" x14ac:dyDescent="0.2">
      <c r="A78" t="s">
        <v>20</v>
      </c>
      <c r="B78">
        <v>67</v>
      </c>
      <c r="C78" s="7">
        <f t="shared" si="2"/>
        <v>-0.61927001091357214</v>
      </c>
      <c r="D78" t="s">
        <v>14</v>
      </c>
      <c r="E78">
        <v>934</v>
      </c>
      <c r="F78" s="7">
        <f t="shared" si="3"/>
        <v>0.36290562594405112</v>
      </c>
    </row>
    <row r="79" spans="1:6" x14ac:dyDescent="0.2">
      <c r="A79" t="s">
        <v>20</v>
      </c>
      <c r="B79">
        <v>154</v>
      </c>
      <c r="C79" s="7">
        <f t="shared" si="2"/>
        <v>-0.55056287100512846</v>
      </c>
      <c r="D79" t="s">
        <v>14</v>
      </c>
      <c r="E79">
        <v>17</v>
      </c>
      <c r="F79" s="7">
        <f t="shared" si="3"/>
        <v>-0.59231582843418551</v>
      </c>
    </row>
    <row r="80" spans="1:6" x14ac:dyDescent="0.2">
      <c r="A80" t="s">
        <v>20</v>
      </c>
      <c r="B80">
        <v>1782</v>
      </c>
      <c r="C80" s="7">
        <f t="shared" si="2"/>
        <v>0.73512935624712905</v>
      </c>
      <c r="D80" t="s">
        <v>14</v>
      </c>
      <c r="E80">
        <v>2179</v>
      </c>
      <c r="F80" s="7">
        <f t="shared" si="3"/>
        <v>1.659798440230752</v>
      </c>
    </row>
    <row r="81" spans="1:6" x14ac:dyDescent="0.2">
      <c r="A81" t="s">
        <v>20</v>
      </c>
      <c r="B81">
        <v>903</v>
      </c>
      <c r="C81" s="7">
        <f t="shared" si="2"/>
        <v>4.095032199974926E-2</v>
      </c>
      <c r="D81" t="s">
        <v>14</v>
      </c>
      <c r="E81">
        <v>931</v>
      </c>
      <c r="F81" s="7">
        <f t="shared" si="3"/>
        <v>0.3597805830180591</v>
      </c>
    </row>
    <row r="82" spans="1:6" x14ac:dyDescent="0.2">
      <c r="A82" t="s">
        <v>20</v>
      </c>
      <c r="B82">
        <v>94</v>
      </c>
      <c r="C82" s="7">
        <f t="shared" si="2"/>
        <v>-0.59794710542474483</v>
      </c>
      <c r="D82" t="s">
        <v>14</v>
      </c>
      <c r="E82">
        <v>92</v>
      </c>
      <c r="F82" s="7">
        <f t="shared" si="3"/>
        <v>-0.51418975528438426</v>
      </c>
    </row>
    <row r="83" spans="1:6" x14ac:dyDescent="0.2">
      <c r="A83" t="s">
        <v>20</v>
      </c>
      <c r="B83">
        <v>180</v>
      </c>
      <c r="C83" s="7">
        <f t="shared" si="2"/>
        <v>-0.53002970275662797</v>
      </c>
      <c r="D83" t="s">
        <v>14</v>
      </c>
      <c r="E83">
        <v>57</v>
      </c>
      <c r="F83" s="7">
        <f t="shared" si="3"/>
        <v>-0.55064858942095818</v>
      </c>
    </row>
    <row r="84" spans="1:6" x14ac:dyDescent="0.2">
      <c r="A84" t="s">
        <v>20</v>
      </c>
      <c r="B84">
        <v>533</v>
      </c>
      <c r="C84" s="7">
        <f t="shared" si="2"/>
        <v>-0.25125245692121834</v>
      </c>
      <c r="D84" t="s">
        <v>14</v>
      </c>
      <c r="E84">
        <v>41</v>
      </c>
      <c r="F84" s="7">
        <f t="shared" si="3"/>
        <v>-0.56731548502624918</v>
      </c>
    </row>
    <row r="85" spans="1:6" x14ac:dyDescent="0.2">
      <c r="A85" t="s">
        <v>20</v>
      </c>
      <c r="B85">
        <v>2443</v>
      </c>
      <c r="C85" s="7">
        <f t="shared" si="2"/>
        <v>1.2571456721032361</v>
      </c>
      <c r="D85" t="s">
        <v>14</v>
      </c>
      <c r="E85">
        <v>1</v>
      </c>
      <c r="F85" s="7">
        <f t="shared" si="3"/>
        <v>-0.60898272403947651</v>
      </c>
    </row>
    <row r="86" spans="1:6" x14ac:dyDescent="0.2">
      <c r="A86" t="s">
        <v>20</v>
      </c>
      <c r="B86">
        <v>89</v>
      </c>
      <c r="C86" s="7">
        <f t="shared" si="2"/>
        <v>-0.60189579162637952</v>
      </c>
      <c r="D86" t="s">
        <v>14</v>
      </c>
      <c r="E86">
        <v>101</v>
      </c>
      <c r="F86" s="7">
        <f t="shared" si="3"/>
        <v>-0.50481462650640818</v>
      </c>
    </row>
    <row r="87" spans="1:6" x14ac:dyDescent="0.2">
      <c r="A87" t="s">
        <v>20</v>
      </c>
      <c r="B87">
        <v>159</v>
      </c>
      <c r="C87" s="7">
        <f t="shared" si="2"/>
        <v>-0.54661418480349366</v>
      </c>
      <c r="D87" t="s">
        <v>14</v>
      </c>
      <c r="E87">
        <v>1335</v>
      </c>
      <c r="F87" s="7">
        <f t="shared" si="3"/>
        <v>0.78061969705165524</v>
      </c>
    </row>
    <row r="88" spans="1:6" x14ac:dyDescent="0.2">
      <c r="A88" t="s">
        <v>20</v>
      </c>
      <c r="B88">
        <v>50</v>
      </c>
      <c r="C88" s="7">
        <f t="shared" si="2"/>
        <v>-0.63269554399913008</v>
      </c>
      <c r="D88" t="s">
        <v>14</v>
      </c>
      <c r="E88">
        <v>15</v>
      </c>
      <c r="F88" s="7">
        <f t="shared" si="3"/>
        <v>-0.5943991903848469</v>
      </c>
    </row>
    <row r="89" spans="1:6" x14ac:dyDescent="0.2">
      <c r="A89" t="s">
        <v>20</v>
      </c>
      <c r="B89">
        <v>186</v>
      </c>
      <c r="C89" s="7">
        <f t="shared" si="2"/>
        <v>-0.52529127931466635</v>
      </c>
      <c r="D89" t="s">
        <v>14</v>
      </c>
      <c r="E89">
        <v>454</v>
      </c>
      <c r="F89" s="7">
        <f t="shared" si="3"/>
        <v>-0.1371012422146769</v>
      </c>
    </row>
    <row r="90" spans="1:6" x14ac:dyDescent="0.2">
      <c r="A90" t="s">
        <v>20</v>
      </c>
      <c r="B90">
        <v>1071</v>
      </c>
      <c r="C90" s="7">
        <f t="shared" si="2"/>
        <v>0.17362617837467509</v>
      </c>
      <c r="D90" t="s">
        <v>14</v>
      </c>
      <c r="E90">
        <v>3182</v>
      </c>
      <c r="F90" s="7">
        <f t="shared" si="3"/>
        <v>2.7046044584874274</v>
      </c>
    </row>
    <row r="91" spans="1:6" x14ac:dyDescent="0.2">
      <c r="A91" t="s">
        <v>20</v>
      </c>
      <c r="B91">
        <v>117</v>
      </c>
      <c r="C91" s="7">
        <f t="shared" si="2"/>
        <v>-0.57978314889722515</v>
      </c>
      <c r="D91" t="s">
        <v>14</v>
      </c>
      <c r="E91">
        <v>15</v>
      </c>
      <c r="F91" s="7">
        <f t="shared" si="3"/>
        <v>-0.5943991903848469</v>
      </c>
    </row>
    <row r="92" spans="1:6" x14ac:dyDescent="0.2">
      <c r="A92" t="s">
        <v>20</v>
      </c>
      <c r="B92">
        <v>70</v>
      </c>
      <c r="C92" s="7">
        <f t="shared" si="2"/>
        <v>-0.61690079919259133</v>
      </c>
      <c r="D92" t="s">
        <v>14</v>
      </c>
      <c r="E92">
        <v>133</v>
      </c>
      <c r="F92" s="7">
        <f t="shared" si="3"/>
        <v>-0.47148083529582629</v>
      </c>
    </row>
    <row r="93" spans="1:6" x14ac:dyDescent="0.2">
      <c r="A93" t="s">
        <v>20</v>
      </c>
      <c r="B93">
        <v>135</v>
      </c>
      <c r="C93" s="7">
        <f t="shared" si="2"/>
        <v>-0.56556787857134028</v>
      </c>
      <c r="D93" t="s">
        <v>14</v>
      </c>
      <c r="E93">
        <v>2062</v>
      </c>
      <c r="F93" s="7">
        <f t="shared" si="3"/>
        <v>1.5379217661170619</v>
      </c>
    </row>
    <row r="94" spans="1:6" x14ac:dyDescent="0.2">
      <c r="A94" t="s">
        <v>20</v>
      </c>
      <c r="B94">
        <v>768</v>
      </c>
      <c r="C94" s="7">
        <f t="shared" si="2"/>
        <v>-6.5664205444387572E-2</v>
      </c>
      <c r="D94" t="s">
        <v>14</v>
      </c>
      <c r="E94">
        <v>29</v>
      </c>
      <c r="F94" s="7">
        <f t="shared" si="3"/>
        <v>-0.5798156567302174</v>
      </c>
    </row>
    <row r="95" spans="1:6" x14ac:dyDescent="0.2">
      <c r="A95" t="s">
        <v>20</v>
      </c>
      <c r="B95">
        <v>199</v>
      </c>
      <c r="C95" s="7">
        <f t="shared" si="2"/>
        <v>-0.51502469519041616</v>
      </c>
      <c r="D95" t="s">
        <v>14</v>
      </c>
      <c r="E95">
        <v>132</v>
      </c>
      <c r="F95" s="7">
        <f t="shared" si="3"/>
        <v>-0.47252251627115699</v>
      </c>
    </row>
    <row r="96" spans="1:6" x14ac:dyDescent="0.2">
      <c r="A96" t="s">
        <v>20</v>
      </c>
      <c r="B96">
        <v>107</v>
      </c>
      <c r="C96" s="7">
        <f t="shared" si="2"/>
        <v>-0.58768052130049453</v>
      </c>
      <c r="D96" t="s">
        <v>14</v>
      </c>
      <c r="E96">
        <v>137</v>
      </c>
      <c r="F96" s="7">
        <f t="shared" si="3"/>
        <v>-0.46731411139450352</v>
      </c>
    </row>
    <row r="97" spans="1:6" x14ac:dyDescent="0.2">
      <c r="A97" t="s">
        <v>20</v>
      </c>
      <c r="B97">
        <v>195</v>
      </c>
      <c r="C97" s="7">
        <f t="shared" si="2"/>
        <v>-0.51818364415172391</v>
      </c>
      <c r="D97" t="s">
        <v>14</v>
      </c>
      <c r="E97">
        <v>908</v>
      </c>
      <c r="F97" s="7">
        <f t="shared" si="3"/>
        <v>0.33582192058545335</v>
      </c>
    </row>
    <row r="98" spans="1:6" x14ac:dyDescent="0.2">
      <c r="A98" t="s">
        <v>20</v>
      </c>
      <c r="B98">
        <v>3376</v>
      </c>
      <c r="C98" s="7">
        <f t="shared" si="2"/>
        <v>1.9939705173282705</v>
      </c>
      <c r="D98" t="s">
        <v>14</v>
      </c>
      <c r="E98">
        <v>10</v>
      </c>
      <c r="F98" s="7">
        <f t="shared" si="3"/>
        <v>-0.59960759526150031</v>
      </c>
    </row>
    <row r="99" spans="1:6" x14ac:dyDescent="0.2">
      <c r="A99" t="s">
        <v>20</v>
      </c>
      <c r="B99">
        <v>41</v>
      </c>
      <c r="C99" s="7">
        <f t="shared" si="2"/>
        <v>-0.63980317916207252</v>
      </c>
      <c r="D99" t="s">
        <v>14</v>
      </c>
      <c r="E99">
        <v>1910</v>
      </c>
      <c r="F99" s="7">
        <f t="shared" si="3"/>
        <v>1.3795862578667981</v>
      </c>
    </row>
    <row r="100" spans="1:6" x14ac:dyDescent="0.2">
      <c r="A100" t="s">
        <v>20</v>
      </c>
      <c r="B100">
        <v>1821</v>
      </c>
      <c r="C100" s="7">
        <f t="shared" si="2"/>
        <v>0.76592910861987973</v>
      </c>
      <c r="D100" t="s">
        <v>14</v>
      </c>
      <c r="E100">
        <v>38</v>
      </c>
      <c r="F100" s="7">
        <f t="shared" si="3"/>
        <v>-0.57044052795224121</v>
      </c>
    </row>
    <row r="101" spans="1:6" x14ac:dyDescent="0.2">
      <c r="A101" t="s">
        <v>20</v>
      </c>
      <c r="B101">
        <v>164</v>
      </c>
      <c r="C101" s="7">
        <f t="shared" si="2"/>
        <v>-0.54266549860185898</v>
      </c>
      <c r="D101" t="s">
        <v>14</v>
      </c>
      <c r="E101">
        <v>104</v>
      </c>
      <c r="F101" s="7">
        <f t="shared" si="3"/>
        <v>-0.50168958358041604</v>
      </c>
    </row>
    <row r="102" spans="1:6" x14ac:dyDescent="0.2">
      <c r="A102" t="s">
        <v>20</v>
      </c>
      <c r="B102">
        <v>157</v>
      </c>
      <c r="C102" s="7">
        <f t="shared" si="2"/>
        <v>-0.54819365928414765</v>
      </c>
      <c r="D102" t="s">
        <v>14</v>
      </c>
      <c r="E102">
        <v>49</v>
      </c>
      <c r="F102" s="7">
        <f t="shared" si="3"/>
        <v>-0.55898203722360373</v>
      </c>
    </row>
    <row r="103" spans="1:6" x14ac:dyDescent="0.2">
      <c r="A103" t="s">
        <v>20</v>
      </c>
      <c r="B103">
        <v>246</v>
      </c>
      <c r="C103" s="7">
        <f t="shared" si="2"/>
        <v>-0.47790704489504998</v>
      </c>
      <c r="D103" t="s">
        <v>14</v>
      </c>
      <c r="E103">
        <v>1</v>
      </c>
      <c r="F103" s="7">
        <f t="shared" si="3"/>
        <v>-0.60898272403947651</v>
      </c>
    </row>
    <row r="104" spans="1:6" x14ac:dyDescent="0.2">
      <c r="A104" t="s">
        <v>20</v>
      </c>
      <c r="B104">
        <v>1396</v>
      </c>
      <c r="C104" s="7">
        <f t="shared" si="2"/>
        <v>0.43029078148093042</v>
      </c>
      <c r="D104" t="s">
        <v>14</v>
      </c>
      <c r="E104">
        <v>245</v>
      </c>
      <c r="F104" s="7">
        <f t="shared" si="3"/>
        <v>-0.35481256605878975</v>
      </c>
    </row>
    <row r="105" spans="1:6" x14ac:dyDescent="0.2">
      <c r="A105" t="s">
        <v>20</v>
      </c>
      <c r="B105">
        <v>2506</v>
      </c>
      <c r="C105" s="7">
        <f t="shared" si="2"/>
        <v>1.3068991182438332</v>
      </c>
      <c r="D105" t="s">
        <v>14</v>
      </c>
      <c r="E105">
        <v>32</v>
      </c>
      <c r="F105" s="7">
        <f t="shared" si="3"/>
        <v>-0.57669061380422526</v>
      </c>
    </row>
    <row r="106" spans="1:6" x14ac:dyDescent="0.2">
      <c r="A106" t="s">
        <v>20</v>
      </c>
      <c r="B106">
        <v>244</v>
      </c>
      <c r="C106" s="7">
        <f t="shared" si="2"/>
        <v>-0.47948651937570386</v>
      </c>
      <c r="D106" t="s">
        <v>14</v>
      </c>
      <c r="E106">
        <v>7</v>
      </c>
      <c r="F106" s="7">
        <f t="shared" si="3"/>
        <v>-0.60273263818749234</v>
      </c>
    </row>
    <row r="107" spans="1:6" x14ac:dyDescent="0.2">
      <c r="A107" t="s">
        <v>20</v>
      </c>
      <c r="B107">
        <v>146</v>
      </c>
      <c r="C107" s="7">
        <f t="shared" si="2"/>
        <v>-0.55688076892774396</v>
      </c>
      <c r="D107" t="s">
        <v>14</v>
      </c>
      <c r="E107">
        <v>803</v>
      </c>
      <c r="F107" s="7">
        <f t="shared" si="3"/>
        <v>0.22644541817573161</v>
      </c>
    </row>
    <row r="108" spans="1:6" x14ac:dyDescent="0.2">
      <c r="A108" t="s">
        <v>20</v>
      </c>
      <c r="B108">
        <v>1267</v>
      </c>
      <c r="C108" s="7">
        <f t="shared" si="2"/>
        <v>0.32841467747875525</v>
      </c>
      <c r="D108" t="s">
        <v>14</v>
      </c>
      <c r="E108">
        <v>16</v>
      </c>
      <c r="F108" s="7">
        <f t="shared" si="3"/>
        <v>-0.59335750940951626</v>
      </c>
    </row>
    <row r="109" spans="1:6" x14ac:dyDescent="0.2">
      <c r="A109" t="s">
        <v>20</v>
      </c>
      <c r="B109">
        <v>1561</v>
      </c>
      <c r="C109" s="7">
        <f t="shared" si="2"/>
        <v>0.5605974261348754</v>
      </c>
      <c r="D109" t="s">
        <v>14</v>
      </c>
      <c r="E109">
        <v>31</v>
      </c>
      <c r="F109" s="7">
        <f t="shared" si="3"/>
        <v>-0.57773229477955601</v>
      </c>
    </row>
    <row r="110" spans="1:6" x14ac:dyDescent="0.2">
      <c r="A110" t="s">
        <v>20</v>
      </c>
      <c r="B110">
        <v>48</v>
      </c>
      <c r="C110" s="7">
        <f t="shared" si="2"/>
        <v>-0.63427501847978396</v>
      </c>
      <c r="D110" t="s">
        <v>14</v>
      </c>
      <c r="E110">
        <v>108</v>
      </c>
      <c r="F110" s="7">
        <f t="shared" si="3"/>
        <v>-0.49752285967909338</v>
      </c>
    </row>
    <row r="111" spans="1:6" x14ac:dyDescent="0.2">
      <c r="A111" t="s">
        <v>20</v>
      </c>
      <c r="B111">
        <v>2739</v>
      </c>
      <c r="C111" s="7">
        <f t="shared" si="2"/>
        <v>1.4909078952400101</v>
      </c>
      <c r="D111" t="s">
        <v>14</v>
      </c>
      <c r="E111">
        <v>30</v>
      </c>
      <c r="F111" s="7">
        <f t="shared" si="3"/>
        <v>-0.57877397575488665</v>
      </c>
    </row>
    <row r="112" spans="1:6" x14ac:dyDescent="0.2">
      <c r="A112" t="s">
        <v>20</v>
      </c>
      <c r="B112">
        <v>3537</v>
      </c>
      <c r="C112" s="7">
        <f t="shared" si="2"/>
        <v>2.1211182130209076</v>
      </c>
      <c r="D112" t="s">
        <v>14</v>
      </c>
      <c r="E112">
        <v>17</v>
      </c>
      <c r="F112" s="7">
        <f t="shared" si="3"/>
        <v>-0.59231582843418551</v>
      </c>
    </row>
    <row r="113" spans="1:6" x14ac:dyDescent="0.2">
      <c r="A113" t="s">
        <v>20</v>
      </c>
      <c r="B113">
        <v>2107</v>
      </c>
      <c r="C113" s="7">
        <f t="shared" si="2"/>
        <v>0.99179395935338444</v>
      </c>
      <c r="D113" t="s">
        <v>14</v>
      </c>
      <c r="E113">
        <v>80</v>
      </c>
      <c r="F113" s="7">
        <f t="shared" si="3"/>
        <v>-0.52668992698835249</v>
      </c>
    </row>
    <row r="114" spans="1:6" x14ac:dyDescent="0.2">
      <c r="A114" t="s">
        <v>20</v>
      </c>
      <c r="B114">
        <v>3318</v>
      </c>
      <c r="C114" s="7">
        <f t="shared" si="2"/>
        <v>1.9481657573893079</v>
      </c>
      <c r="D114" t="s">
        <v>14</v>
      </c>
      <c r="E114">
        <v>2468</v>
      </c>
      <c r="F114" s="7">
        <f t="shared" si="3"/>
        <v>1.9608442421013195</v>
      </c>
    </row>
    <row r="115" spans="1:6" x14ac:dyDescent="0.2">
      <c r="A115" t="s">
        <v>20</v>
      </c>
      <c r="B115">
        <v>340</v>
      </c>
      <c r="C115" s="7">
        <f t="shared" si="2"/>
        <v>-0.40367174430431768</v>
      </c>
      <c r="D115" t="s">
        <v>14</v>
      </c>
      <c r="E115">
        <v>26</v>
      </c>
      <c r="F115" s="7">
        <f t="shared" si="3"/>
        <v>-0.58294069965620943</v>
      </c>
    </row>
    <row r="116" spans="1:6" x14ac:dyDescent="0.2">
      <c r="A116" t="s">
        <v>20</v>
      </c>
      <c r="B116">
        <v>1442</v>
      </c>
      <c r="C116" s="7">
        <f t="shared" si="2"/>
        <v>0.46661869453596966</v>
      </c>
      <c r="D116" t="s">
        <v>14</v>
      </c>
      <c r="E116">
        <v>73</v>
      </c>
      <c r="F116" s="7">
        <f t="shared" si="3"/>
        <v>-0.53398169381566729</v>
      </c>
    </row>
    <row r="117" spans="1:6" x14ac:dyDescent="0.2">
      <c r="A117" t="s">
        <v>20</v>
      </c>
      <c r="B117">
        <v>126</v>
      </c>
      <c r="C117" s="7">
        <f t="shared" si="2"/>
        <v>-0.57267551373428272</v>
      </c>
      <c r="D117" t="s">
        <v>14</v>
      </c>
      <c r="E117">
        <v>128</v>
      </c>
      <c r="F117" s="7">
        <f t="shared" si="3"/>
        <v>-0.47668924017247971</v>
      </c>
    </row>
    <row r="118" spans="1:6" x14ac:dyDescent="0.2">
      <c r="A118" t="s">
        <v>20</v>
      </c>
      <c r="B118">
        <v>524</v>
      </c>
      <c r="C118" s="7">
        <f t="shared" si="2"/>
        <v>-0.25836009208416083</v>
      </c>
      <c r="D118" t="s">
        <v>14</v>
      </c>
      <c r="E118">
        <v>33</v>
      </c>
      <c r="F118" s="7">
        <f t="shared" si="3"/>
        <v>-0.57564893282889462</v>
      </c>
    </row>
    <row r="119" spans="1:6" x14ac:dyDescent="0.2">
      <c r="A119" t="s">
        <v>20</v>
      </c>
      <c r="B119">
        <v>1989</v>
      </c>
      <c r="C119" s="7">
        <f t="shared" si="2"/>
        <v>0.89860496499480558</v>
      </c>
      <c r="D119" t="s">
        <v>14</v>
      </c>
      <c r="E119">
        <v>1072</v>
      </c>
      <c r="F119" s="7">
        <f t="shared" si="3"/>
        <v>0.50665760053968545</v>
      </c>
    </row>
    <row r="120" spans="1:6" x14ac:dyDescent="0.2">
      <c r="A120" t="s">
        <v>20</v>
      </c>
      <c r="B120">
        <v>157</v>
      </c>
      <c r="C120" s="7">
        <f t="shared" si="2"/>
        <v>-0.54819365928414765</v>
      </c>
      <c r="D120" t="s">
        <v>14</v>
      </c>
      <c r="E120">
        <v>393</v>
      </c>
      <c r="F120" s="7">
        <f t="shared" si="3"/>
        <v>-0.20064378170984859</v>
      </c>
    </row>
    <row r="121" spans="1:6" x14ac:dyDescent="0.2">
      <c r="A121" t="s">
        <v>20</v>
      </c>
      <c r="B121">
        <v>4498</v>
      </c>
      <c r="C121" s="7">
        <f t="shared" si="2"/>
        <v>2.8800557009750967</v>
      </c>
      <c r="D121" t="s">
        <v>14</v>
      </c>
      <c r="E121">
        <v>1257</v>
      </c>
      <c r="F121" s="7">
        <f t="shared" si="3"/>
        <v>0.69936858097586185</v>
      </c>
    </row>
    <row r="122" spans="1:6" x14ac:dyDescent="0.2">
      <c r="A122" t="s">
        <v>20</v>
      </c>
      <c r="B122">
        <v>80</v>
      </c>
      <c r="C122" s="7">
        <f t="shared" si="2"/>
        <v>-0.60900342678932196</v>
      </c>
      <c r="D122" t="s">
        <v>14</v>
      </c>
      <c r="E122">
        <v>328</v>
      </c>
      <c r="F122" s="7">
        <f t="shared" si="3"/>
        <v>-0.268353045106343</v>
      </c>
    </row>
    <row r="123" spans="1:6" x14ac:dyDescent="0.2">
      <c r="A123" t="s">
        <v>20</v>
      </c>
      <c r="B123">
        <v>43</v>
      </c>
      <c r="C123" s="7">
        <f t="shared" si="2"/>
        <v>-0.63822370468141865</v>
      </c>
      <c r="D123" t="s">
        <v>14</v>
      </c>
      <c r="E123">
        <v>147</v>
      </c>
      <c r="F123" s="7">
        <f t="shared" si="3"/>
        <v>-0.45689730164119668</v>
      </c>
    </row>
    <row r="124" spans="1:6" x14ac:dyDescent="0.2">
      <c r="A124" t="s">
        <v>20</v>
      </c>
      <c r="B124">
        <v>2053</v>
      </c>
      <c r="C124" s="7">
        <f t="shared" si="2"/>
        <v>0.94914814837572969</v>
      </c>
      <c r="D124" t="s">
        <v>14</v>
      </c>
      <c r="E124">
        <v>830</v>
      </c>
      <c r="F124" s="7">
        <f t="shared" si="3"/>
        <v>0.25457080450966008</v>
      </c>
    </row>
    <row r="125" spans="1:6" x14ac:dyDescent="0.2">
      <c r="A125" t="s">
        <v>20</v>
      </c>
      <c r="B125">
        <v>168</v>
      </c>
      <c r="C125" s="7">
        <f t="shared" si="2"/>
        <v>-0.53950654964055123</v>
      </c>
      <c r="D125" t="s">
        <v>14</v>
      </c>
      <c r="E125">
        <v>331</v>
      </c>
      <c r="F125" s="7">
        <f t="shared" si="3"/>
        <v>-0.26522800218035097</v>
      </c>
    </row>
    <row r="126" spans="1:6" x14ac:dyDescent="0.2">
      <c r="A126" t="s">
        <v>20</v>
      </c>
      <c r="B126">
        <v>4289</v>
      </c>
      <c r="C126" s="7">
        <f t="shared" si="2"/>
        <v>2.715000617746766</v>
      </c>
      <c r="D126" t="s">
        <v>14</v>
      </c>
      <c r="E126">
        <v>25</v>
      </c>
      <c r="F126" s="7">
        <f t="shared" si="3"/>
        <v>-0.58398238063154007</v>
      </c>
    </row>
    <row r="127" spans="1:6" x14ac:dyDescent="0.2">
      <c r="A127" t="s">
        <v>20</v>
      </c>
      <c r="B127">
        <v>165</v>
      </c>
      <c r="C127" s="7">
        <f t="shared" si="2"/>
        <v>-0.54187576136153204</v>
      </c>
      <c r="D127" t="s">
        <v>14</v>
      </c>
      <c r="E127">
        <v>3483</v>
      </c>
      <c r="F127" s="7">
        <f t="shared" si="3"/>
        <v>3.018150432061963</v>
      </c>
    </row>
    <row r="128" spans="1:6" x14ac:dyDescent="0.2">
      <c r="A128" t="s">
        <v>20</v>
      </c>
      <c r="B128">
        <v>1815</v>
      </c>
      <c r="C128" s="7">
        <f t="shared" si="2"/>
        <v>0.7611906851779181</v>
      </c>
      <c r="D128" t="s">
        <v>14</v>
      </c>
      <c r="E128">
        <v>923</v>
      </c>
      <c r="F128" s="7">
        <f t="shared" si="3"/>
        <v>0.35144713521541365</v>
      </c>
    </row>
    <row r="129" spans="1:6" x14ac:dyDescent="0.2">
      <c r="A129" t="s">
        <v>20</v>
      </c>
      <c r="B129">
        <v>397</v>
      </c>
      <c r="C129" s="7">
        <f t="shared" si="2"/>
        <v>-0.35865672160568213</v>
      </c>
      <c r="D129" t="s">
        <v>14</v>
      </c>
      <c r="E129">
        <v>1</v>
      </c>
      <c r="F129" s="7">
        <f t="shared" si="3"/>
        <v>-0.60898272403947651</v>
      </c>
    </row>
    <row r="130" spans="1:6" x14ac:dyDescent="0.2">
      <c r="A130" t="s">
        <v>20</v>
      </c>
      <c r="B130">
        <v>1539</v>
      </c>
      <c r="C130" s="7">
        <f t="shared" si="2"/>
        <v>0.54322320684768277</v>
      </c>
      <c r="D130" t="s">
        <v>14</v>
      </c>
      <c r="E130">
        <v>33</v>
      </c>
      <c r="F130" s="7">
        <f t="shared" si="3"/>
        <v>-0.57564893282889462</v>
      </c>
    </row>
    <row r="131" spans="1:6" x14ac:dyDescent="0.2">
      <c r="A131" t="s">
        <v>20</v>
      </c>
      <c r="B131">
        <v>138</v>
      </c>
      <c r="C131" s="7">
        <f t="shared" ref="C131:C194" si="4">(B131-$H$2)/$M$2</f>
        <v>-0.56319866685035946</v>
      </c>
      <c r="D131" t="s">
        <v>14</v>
      </c>
      <c r="E131">
        <v>40</v>
      </c>
      <c r="F131" s="7">
        <f t="shared" ref="F131:F194" si="5">(E131-$H$3)/$M$3</f>
        <v>-0.56835716600157982</v>
      </c>
    </row>
    <row r="132" spans="1:6" x14ac:dyDescent="0.2">
      <c r="A132" t="s">
        <v>20</v>
      </c>
      <c r="B132">
        <v>3594</v>
      </c>
      <c r="C132" s="7">
        <f t="shared" si="4"/>
        <v>2.1661332357195433</v>
      </c>
      <c r="D132" t="s">
        <v>14</v>
      </c>
      <c r="E132">
        <v>23</v>
      </c>
      <c r="F132" s="7">
        <f t="shared" si="5"/>
        <v>-0.58606574258220145</v>
      </c>
    </row>
    <row r="133" spans="1:6" x14ac:dyDescent="0.2">
      <c r="A133" t="s">
        <v>20</v>
      </c>
      <c r="B133">
        <v>5880</v>
      </c>
      <c r="C133" s="7">
        <f t="shared" si="4"/>
        <v>3.9714725671069271</v>
      </c>
      <c r="D133" t="s">
        <v>14</v>
      </c>
      <c r="E133">
        <v>75</v>
      </c>
      <c r="F133" s="7">
        <f t="shared" si="5"/>
        <v>-0.5318983318650059</v>
      </c>
    </row>
    <row r="134" spans="1:6" x14ac:dyDescent="0.2">
      <c r="A134" t="s">
        <v>20</v>
      </c>
      <c r="B134">
        <v>112</v>
      </c>
      <c r="C134" s="7">
        <f t="shared" si="4"/>
        <v>-0.58373183509885984</v>
      </c>
      <c r="D134" t="s">
        <v>14</v>
      </c>
      <c r="E134">
        <v>2176</v>
      </c>
      <c r="F134" s="7">
        <f t="shared" si="5"/>
        <v>1.6566733973047598</v>
      </c>
    </row>
    <row r="135" spans="1:6" x14ac:dyDescent="0.2">
      <c r="A135" t="s">
        <v>20</v>
      </c>
      <c r="B135">
        <v>943</v>
      </c>
      <c r="C135" s="7">
        <f t="shared" si="4"/>
        <v>7.2539811612826841E-2</v>
      </c>
      <c r="D135" t="s">
        <v>14</v>
      </c>
      <c r="E135">
        <v>441</v>
      </c>
      <c r="F135" s="7">
        <f t="shared" si="5"/>
        <v>-0.15064309489397579</v>
      </c>
    </row>
    <row r="136" spans="1:6" x14ac:dyDescent="0.2">
      <c r="A136" t="s">
        <v>20</v>
      </c>
      <c r="B136">
        <v>2468</v>
      </c>
      <c r="C136" s="7">
        <f t="shared" si="4"/>
        <v>1.2768891031114096</v>
      </c>
      <c r="D136" t="s">
        <v>14</v>
      </c>
      <c r="E136">
        <v>25</v>
      </c>
      <c r="F136" s="7">
        <f t="shared" si="5"/>
        <v>-0.58398238063154007</v>
      </c>
    </row>
    <row r="137" spans="1:6" x14ac:dyDescent="0.2">
      <c r="A137" t="s">
        <v>20</v>
      </c>
      <c r="B137">
        <v>2551</v>
      </c>
      <c r="C137" s="7">
        <f t="shared" si="4"/>
        <v>1.3424372940585456</v>
      </c>
      <c r="D137" t="s">
        <v>14</v>
      </c>
      <c r="E137">
        <v>127</v>
      </c>
      <c r="F137" s="7">
        <f t="shared" si="5"/>
        <v>-0.47773092114781041</v>
      </c>
    </row>
    <row r="138" spans="1:6" x14ac:dyDescent="0.2">
      <c r="A138" t="s">
        <v>20</v>
      </c>
      <c r="B138">
        <v>101</v>
      </c>
      <c r="C138" s="7">
        <f t="shared" si="4"/>
        <v>-0.59241894474245615</v>
      </c>
      <c r="D138" t="s">
        <v>14</v>
      </c>
      <c r="E138">
        <v>355</v>
      </c>
      <c r="F138" s="7">
        <f t="shared" si="5"/>
        <v>-0.24022765877241456</v>
      </c>
    </row>
    <row r="139" spans="1:6" x14ac:dyDescent="0.2">
      <c r="A139" t="s">
        <v>20</v>
      </c>
      <c r="B139">
        <v>92</v>
      </c>
      <c r="C139" s="7">
        <f t="shared" si="4"/>
        <v>-0.5995265799053987</v>
      </c>
      <c r="D139" t="s">
        <v>14</v>
      </c>
      <c r="E139">
        <v>44</v>
      </c>
      <c r="F139" s="7">
        <f t="shared" si="5"/>
        <v>-0.56419044210025715</v>
      </c>
    </row>
    <row r="140" spans="1:6" x14ac:dyDescent="0.2">
      <c r="A140" t="s">
        <v>20</v>
      </c>
      <c r="B140">
        <v>62</v>
      </c>
      <c r="C140" s="7">
        <f t="shared" si="4"/>
        <v>-0.62321869711520683</v>
      </c>
      <c r="D140" t="s">
        <v>14</v>
      </c>
      <c r="E140">
        <v>67</v>
      </c>
      <c r="F140" s="7">
        <f t="shared" si="5"/>
        <v>-0.54023177966765135</v>
      </c>
    </row>
    <row r="141" spans="1:6" x14ac:dyDescent="0.2">
      <c r="A141" t="s">
        <v>20</v>
      </c>
      <c r="B141">
        <v>149</v>
      </c>
      <c r="C141" s="7">
        <f t="shared" si="4"/>
        <v>-0.55451155720676315</v>
      </c>
      <c r="D141" t="s">
        <v>14</v>
      </c>
      <c r="E141">
        <v>1068</v>
      </c>
      <c r="F141" s="7">
        <f t="shared" si="5"/>
        <v>0.50249087663836267</v>
      </c>
    </row>
    <row r="142" spans="1:6" x14ac:dyDescent="0.2">
      <c r="A142" t="s">
        <v>20</v>
      </c>
      <c r="B142">
        <v>329</v>
      </c>
      <c r="C142" s="7">
        <f t="shared" si="4"/>
        <v>-0.41235885394791399</v>
      </c>
      <c r="D142" t="s">
        <v>14</v>
      </c>
      <c r="E142">
        <v>424</v>
      </c>
      <c r="F142" s="7">
        <f t="shared" si="5"/>
        <v>-0.1683516714745974</v>
      </c>
    </row>
    <row r="143" spans="1:6" x14ac:dyDescent="0.2">
      <c r="A143" t="s">
        <v>20</v>
      </c>
      <c r="B143">
        <v>97</v>
      </c>
      <c r="C143" s="7">
        <f t="shared" si="4"/>
        <v>-0.59557789370376402</v>
      </c>
      <c r="D143" t="s">
        <v>14</v>
      </c>
      <c r="E143">
        <v>151</v>
      </c>
      <c r="F143" s="7">
        <f t="shared" si="5"/>
        <v>-0.45273057773987396</v>
      </c>
    </row>
    <row r="144" spans="1:6" x14ac:dyDescent="0.2">
      <c r="A144" t="s">
        <v>20</v>
      </c>
      <c r="B144">
        <v>1784</v>
      </c>
      <c r="C144" s="7">
        <f t="shared" si="4"/>
        <v>0.73670883072778293</v>
      </c>
      <c r="D144" t="s">
        <v>14</v>
      </c>
      <c r="E144">
        <v>1608</v>
      </c>
      <c r="F144" s="7">
        <f t="shared" si="5"/>
        <v>1.0649986033169319</v>
      </c>
    </row>
    <row r="145" spans="1:6" x14ac:dyDescent="0.2">
      <c r="A145" t="s">
        <v>20</v>
      </c>
      <c r="B145">
        <v>1684</v>
      </c>
      <c r="C145" s="7">
        <f t="shared" si="4"/>
        <v>0.65773510669508894</v>
      </c>
      <c r="D145" t="s">
        <v>14</v>
      </c>
      <c r="E145">
        <v>941</v>
      </c>
      <c r="F145" s="7">
        <f t="shared" si="5"/>
        <v>0.37019739277136593</v>
      </c>
    </row>
    <row r="146" spans="1:6" x14ac:dyDescent="0.2">
      <c r="A146" t="s">
        <v>20</v>
      </c>
      <c r="B146">
        <v>250</v>
      </c>
      <c r="C146" s="7">
        <f t="shared" si="4"/>
        <v>-0.47474809593374223</v>
      </c>
      <c r="D146" t="s">
        <v>14</v>
      </c>
      <c r="E146">
        <v>1</v>
      </c>
      <c r="F146" s="7">
        <f t="shared" si="5"/>
        <v>-0.60898272403947651</v>
      </c>
    </row>
    <row r="147" spans="1:6" x14ac:dyDescent="0.2">
      <c r="A147" t="s">
        <v>20</v>
      </c>
      <c r="B147">
        <v>238</v>
      </c>
      <c r="C147" s="7">
        <f t="shared" si="4"/>
        <v>-0.48422494281766548</v>
      </c>
      <c r="D147" t="s">
        <v>14</v>
      </c>
      <c r="E147">
        <v>40</v>
      </c>
      <c r="F147" s="7">
        <f t="shared" si="5"/>
        <v>-0.56835716600157982</v>
      </c>
    </row>
    <row r="148" spans="1:6" x14ac:dyDescent="0.2">
      <c r="A148" t="s">
        <v>20</v>
      </c>
      <c r="B148">
        <v>53</v>
      </c>
      <c r="C148" s="7">
        <f t="shared" si="4"/>
        <v>-0.63032633227814927</v>
      </c>
      <c r="D148" t="s">
        <v>14</v>
      </c>
      <c r="E148">
        <v>3015</v>
      </c>
      <c r="F148" s="7">
        <f t="shared" si="5"/>
        <v>2.5306437356072031</v>
      </c>
    </row>
    <row r="149" spans="1:6" x14ac:dyDescent="0.2">
      <c r="A149" t="s">
        <v>20</v>
      </c>
      <c r="B149">
        <v>214</v>
      </c>
      <c r="C149" s="7">
        <f t="shared" si="4"/>
        <v>-0.5031786365855121</v>
      </c>
      <c r="D149" t="s">
        <v>14</v>
      </c>
      <c r="E149">
        <v>435</v>
      </c>
      <c r="F149" s="7">
        <f t="shared" si="5"/>
        <v>-0.1568931807459599</v>
      </c>
    </row>
    <row r="150" spans="1:6" x14ac:dyDescent="0.2">
      <c r="A150" t="s">
        <v>20</v>
      </c>
      <c r="B150">
        <v>222</v>
      </c>
      <c r="C150" s="7">
        <f t="shared" si="4"/>
        <v>-0.49686073866289654</v>
      </c>
      <c r="D150" t="s">
        <v>14</v>
      </c>
      <c r="E150">
        <v>714</v>
      </c>
      <c r="F150" s="7">
        <f t="shared" si="5"/>
        <v>0.13373581137130078</v>
      </c>
    </row>
    <row r="151" spans="1:6" x14ac:dyDescent="0.2">
      <c r="A151" t="s">
        <v>20</v>
      </c>
      <c r="B151">
        <v>1884</v>
      </c>
      <c r="C151" s="7">
        <f t="shared" si="4"/>
        <v>0.81568255476047691</v>
      </c>
      <c r="D151" t="s">
        <v>14</v>
      </c>
      <c r="E151">
        <v>5497</v>
      </c>
      <c r="F151" s="7">
        <f t="shared" si="5"/>
        <v>5.1160959163779598</v>
      </c>
    </row>
    <row r="152" spans="1:6" x14ac:dyDescent="0.2">
      <c r="A152" t="s">
        <v>20</v>
      </c>
      <c r="B152">
        <v>218</v>
      </c>
      <c r="C152" s="7">
        <f t="shared" si="4"/>
        <v>-0.50001968762420423</v>
      </c>
      <c r="D152" t="s">
        <v>14</v>
      </c>
      <c r="E152">
        <v>418</v>
      </c>
      <c r="F152" s="7">
        <f t="shared" si="5"/>
        <v>-0.17460175732658151</v>
      </c>
    </row>
    <row r="153" spans="1:6" x14ac:dyDescent="0.2">
      <c r="A153" t="s">
        <v>20</v>
      </c>
      <c r="B153">
        <v>6465</v>
      </c>
      <c r="C153" s="7">
        <f t="shared" si="4"/>
        <v>4.4334688526981862</v>
      </c>
      <c r="D153" t="s">
        <v>14</v>
      </c>
      <c r="E153">
        <v>1439</v>
      </c>
      <c r="F153" s="7">
        <f t="shared" si="5"/>
        <v>0.88895451848604623</v>
      </c>
    </row>
    <row r="154" spans="1:6" x14ac:dyDescent="0.2">
      <c r="A154" t="s">
        <v>20</v>
      </c>
      <c r="B154">
        <v>59</v>
      </c>
      <c r="C154" s="7">
        <f t="shared" si="4"/>
        <v>-0.62558790883618765</v>
      </c>
      <c r="D154" t="s">
        <v>14</v>
      </c>
      <c r="E154">
        <v>15</v>
      </c>
      <c r="F154" s="7">
        <f t="shared" si="5"/>
        <v>-0.5943991903848469</v>
      </c>
    </row>
    <row r="155" spans="1:6" x14ac:dyDescent="0.2">
      <c r="A155" t="s">
        <v>20</v>
      </c>
      <c r="B155">
        <v>88</v>
      </c>
      <c r="C155" s="7">
        <f t="shared" si="4"/>
        <v>-0.60268552886670645</v>
      </c>
      <c r="D155" t="s">
        <v>14</v>
      </c>
      <c r="E155">
        <v>1999</v>
      </c>
      <c r="F155" s="7">
        <f t="shared" si="5"/>
        <v>1.472295864671229</v>
      </c>
    </row>
    <row r="156" spans="1:6" x14ac:dyDescent="0.2">
      <c r="A156" t="s">
        <v>20</v>
      </c>
      <c r="B156">
        <v>1697</v>
      </c>
      <c r="C156" s="7">
        <f t="shared" si="4"/>
        <v>0.66800169081933924</v>
      </c>
      <c r="D156" t="s">
        <v>14</v>
      </c>
      <c r="E156">
        <v>118</v>
      </c>
      <c r="F156" s="7">
        <f t="shared" si="5"/>
        <v>-0.48710604992578654</v>
      </c>
    </row>
    <row r="157" spans="1:6" x14ac:dyDescent="0.2">
      <c r="A157" t="s">
        <v>20</v>
      </c>
      <c r="B157">
        <v>92</v>
      </c>
      <c r="C157" s="7">
        <f t="shared" si="4"/>
        <v>-0.5995265799053987</v>
      </c>
      <c r="D157" t="s">
        <v>14</v>
      </c>
      <c r="E157">
        <v>162</v>
      </c>
      <c r="F157" s="7">
        <f t="shared" si="5"/>
        <v>-0.44127208701123644</v>
      </c>
    </row>
    <row r="158" spans="1:6" x14ac:dyDescent="0.2">
      <c r="A158" t="s">
        <v>20</v>
      </c>
      <c r="B158">
        <v>186</v>
      </c>
      <c r="C158" s="7">
        <f t="shared" si="4"/>
        <v>-0.52529127931466635</v>
      </c>
      <c r="D158" t="s">
        <v>14</v>
      </c>
      <c r="E158">
        <v>83</v>
      </c>
      <c r="F158" s="7">
        <f t="shared" si="5"/>
        <v>-0.52356488406236046</v>
      </c>
    </row>
    <row r="159" spans="1:6" x14ac:dyDescent="0.2">
      <c r="A159" t="s">
        <v>20</v>
      </c>
      <c r="B159">
        <v>138</v>
      </c>
      <c r="C159" s="7">
        <f t="shared" si="4"/>
        <v>-0.56319866685035946</v>
      </c>
      <c r="D159" t="s">
        <v>14</v>
      </c>
      <c r="E159">
        <v>747</v>
      </c>
      <c r="F159" s="7">
        <f t="shared" si="5"/>
        <v>0.16811128355721333</v>
      </c>
    </row>
    <row r="160" spans="1:6" x14ac:dyDescent="0.2">
      <c r="A160" t="s">
        <v>20</v>
      </c>
      <c r="B160">
        <v>261</v>
      </c>
      <c r="C160" s="7">
        <f t="shared" si="4"/>
        <v>-0.46606098629014592</v>
      </c>
      <c r="D160" t="s">
        <v>14</v>
      </c>
      <c r="E160">
        <v>84</v>
      </c>
      <c r="F160" s="7">
        <f t="shared" si="5"/>
        <v>-0.52252320308702982</v>
      </c>
    </row>
    <row r="161" spans="1:6" x14ac:dyDescent="0.2">
      <c r="A161" t="s">
        <v>20</v>
      </c>
      <c r="B161">
        <v>107</v>
      </c>
      <c r="C161" s="7">
        <f t="shared" si="4"/>
        <v>-0.58768052130049453</v>
      </c>
      <c r="D161" t="s">
        <v>14</v>
      </c>
      <c r="E161">
        <v>91</v>
      </c>
      <c r="F161" s="7">
        <f t="shared" si="5"/>
        <v>-0.51523143625971501</v>
      </c>
    </row>
    <row r="162" spans="1:6" x14ac:dyDescent="0.2">
      <c r="A162" t="s">
        <v>20</v>
      </c>
      <c r="B162">
        <v>199</v>
      </c>
      <c r="C162" s="7">
        <f t="shared" si="4"/>
        <v>-0.51502469519041616</v>
      </c>
      <c r="D162" t="s">
        <v>14</v>
      </c>
      <c r="E162">
        <v>792</v>
      </c>
      <c r="F162" s="7">
        <f t="shared" si="5"/>
        <v>0.21498692744709411</v>
      </c>
    </row>
    <row r="163" spans="1:6" x14ac:dyDescent="0.2">
      <c r="A163" t="s">
        <v>20</v>
      </c>
      <c r="B163">
        <v>5512</v>
      </c>
      <c r="C163" s="7">
        <f t="shared" si="4"/>
        <v>3.6808492626666132</v>
      </c>
      <c r="D163" t="s">
        <v>14</v>
      </c>
      <c r="E163">
        <v>32</v>
      </c>
      <c r="F163" s="7">
        <f t="shared" si="5"/>
        <v>-0.57669061380422526</v>
      </c>
    </row>
    <row r="164" spans="1:6" x14ac:dyDescent="0.2">
      <c r="A164" t="s">
        <v>20</v>
      </c>
      <c r="B164">
        <v>86</v>
      </c>
      <c r="C164" s="7">
        <f t="shared" si="4"/>
        <v>-0.60426500334736033</v>
      </c>
      <c r="D164" t="s">
        <v>14</v>
      </c>
      <c r="E164">
        <v>186</v>
      </c>
      <c r="F164" s="7">
        <f t="shared" si="5"/>
        <v>-0.41627174360330005</v>
      </c>
    </row>
    <row r="165" spans="1:6" x14ac:dyDescent="0.2">
      <c r="A165" t="s">
        <v>20</v>
      </c>
      <c r="B165">
        <v>2768</v>
      </c>
      <c r="C165" s="7">
        <f t="shared" si="4"/>
        <v>1.5138102752094913</v>
      </c>
      <c r="D165" t="s">
        <v>14</v>
      </c>
      <c r="E165">
        <v>605</v>
      </c>
      <c r="F165" s="7">
        <f t="shared" si="5"/>
        <v>2.0192585060256299E-2</v>
      </c>
    </row>
    <row r="166" spans="1:6" x14ac:dyDescent="0.2">
      <c r="A166" t="s">
        <v>20</v>
      </c>
      <c r="B166">
        <v>48</v>
      </c>
      <c r="C166" s="7">
        <f t="shared" si="4"/>
        <v>-0.63427501847978396</v>
      </c>
      <c r="D166" t="s">
        <v>14</v>
      </c>
      <c r="E166">
        <v>1</v>
      </c>
      <c r="F166" s="7">
        <f t="shared" si="5"/>
        <v>-0.60898272403947651</v>
      </c>
    </row>
    <row r="167" spans="1:6" x14ac:dyDescent="0.2">
      <c r="A167" t="s">
        <v>20</v>
      </c>
      <c r="B167">
        <v>87</v>
      </c>
      <c r="C167" s="7">
        <f t="shared" si="4"/>
        <v>-0.60347526610703339</v>
      </c>
      <c r="D167" t="s">
        <v>14</v>
      </c>
      <c r="E167">
        <v>31</v>
      </c>
      <c r="F167" s="7">
        <f t="shared" si="5"/>
        <v>-0.57773229477955601</v>
      </c>
    </row>
    <row r="168" spans="1:6" x14ac:dyDescent="0.2">
      <c r="A168" t="s">
        <v>20</v>
      </c>
      <c r="B168">
        <v>1894</v>
      </c>
      <c r="C168" s="7">
        <f t="shared" si="4"/>
        <v>0.82357992716374628</v>
      </c>
      <c r="D168" t="s">
        <v>14</v>
      </c>
      <c r="E168">
        <v>1181</v>
      </c>
      <c r="F168" s="7">
        <f t="shared" si="5"/>
        <v>0.62020082685072997</v>
      </c>
    </row>
    <row r="169" spans="1:6" x14ac:dyDescent="0.2">
      <c r="A169" t="s">
        <v>20</v>
      </c>
      <c r="B169">
        <v>282</v>
      </c>
      <c r="C169" s="7">
        <f t="shared" si="4"/>
        <v>-0.44947650424328017</v>
      </c>
      <c r="D169" t="s">
        <v>14</v>
      </c>
      <c r="E169">
        <v>39</v>
      </c>
      <c r="F169" s="7">
        <f t="shared" si="5"/>
        <v>-0.56939884697691057</v>
      </c>
    </row>
    <row r="170" spans="1:6" x14ac:dyDescent="0.2">
      <c r="A170" t="s">
        <v>20</v>
      </c>
      <c r="B170">
        <v>116</v>
      </c>
      <c r="C170" s="7">
        <f t="shared" si="4"/>
        <v>-0.58057288613755209</v>
      </c>
      <c r="D170" t="s">
        <v>14</v>
      </c>
      <c r="E170">
        <v>46</v>
      </c>
      <c r="F170" s="7">
        <f t="shared" si="5"/>
        <v>-0.56210708014959576</v>
      </c>
    </row>
    <row r="171" spans="1:6" x14ac:dyDescent="0.2">
      <c r="A171" t="s">
        <v>20</v>
      </c>
      <c r="B171">
        <v>83</v>
      </c>
      <c r="C171" s="7">
        <f t="shared" si="4"/>
        <v>-0.60663421506834114</v>
      </c>
      <c r="D171" t="s">
        <v>14</v>
      </c>
      <c r="E171">
        <v>105</v>
      </c>
      <c r="F171" s="7">
        <f t="shared" si="5"/>
        <v>-0.5006479026050854</v>
      </c>
    </row>
    <row r="172" spans="1:6" x14ac:dyDescent="0.2">
      <c r="A172" t="s">
        <v>20</v>
      </c>
      <c r="B172">
        <v>91</v>
      </c>
      <c r="C172" s="7">
        <f t="shared" si="4"/>
        <v>-0.60031631714572564</v>
      </c>
      <c r="D172" t="s">
        <v>14</v>
      </c>
      <c r="E172">
        <v>535</v>
      </c>
      <c r="F172" s="7">
        <f t="shared" si="5"/>
        <v>-5.2725083212891544E-2</v>
      </c>
    </row>
    <row r="173" spans="1:6" x14ac:dyDescent="0.2">
      <c r="A173" t="s">
        <v>20</v>
      </c>
      <c r="B173">
        <v>546</v>
      </c>
      <c r="C173" s="7">
        <f t="shared" si="4"/>
        <v>-0.24098587279696815</v>
      </c>
      <c r="D173" t="s">
        <v>14</v>
      </c>
      <c r="E173">
        <v>16</v>
      </c>
      <c r="F173" s="7">
        <f t="shared" si="5"/>
        <v>-0.59335750940951626</v>
      </c>
    </row>
    <row r="174" spans="1:6" x14ac:dyDescent="0.2">
      <c r="A174" t="s">
        <v>20</v>
      </c>
      <c r="B174">
        <v>393</v>
      </c>
      <c r="C174" s="7">
        <f t="shared" si="4"/>
        <v>-0.36181567056698988</v>
      </c>
      <c r="D174" t="s">
        <v>14</v>
      </c>
      <c r="E174">
        <v>575</v>
      </c>
      <c r="F174" s="7">
        <f t="shared" si="5"/>
        <v>-1.1057844199664206E-2</v>
      </c>
    </row>
    <row r="175" spans="1:6" x14ac:dyDescent="0.2">
      <c r="A175" t="s">
        <v>20</v>
      </c>
      <c r="B175">
        <v>133</v>
      </c>
      <c r="C175" s="7">
        <f t="shared" si="4"/>
        <v>-0.56714735305199415</v>
      </c>
      <c r="D175" t="s">
        <v>14</v>
      </c>
      <c r="E175">
        <v>1120</v>
      </c>
      <c r="F175" s="7">
        <f t="shared" si="5"/>
        <v>0.55665828735555822</v>
      </c>
    </row>
    <row r="176" spans="1:6" x14ac:dyDescent="0.2">
      <c r="A176" t="s">
        <v>20</v>
      </c>
      <c r="B176">
        <v>254</v>
      </c>
      <c r="C176" s="7">
        <f t="shared" si="4"/>
        <v>-0.47158914697243448</v>
      </c>
      <c r="D176" t="s">
        <v>14</v>
      </c>
      <c r="E176">
        <v>113</v>
      </c>
      <c r="F176" s="7">
        <f t="shared" si="5"/>
        <v>-0.49231445480243996</v>
      </c>
    </row>
    <row r="177" spans="1:6" x14ac:dyDescent="0.2">
      <c r="A177" t="s">
        <v>20</v>
      </c>
      <c r="B177">
        <v>176</v>
      </c>
      <c r="C177" s="7">
        <f t="shared" si="4"/>
        <v>-0.53318865171793572</v>
      </c>
      <c r="D177" t="s">
        <v>14</v>
      </c>
      <c r="E177">
        <v>1538</v>
      </c>
      <c r="F177" s="7">
        <f t="shared" si="5"/>
        <v>0.99208093504378392</v>
      </c>
    </row>
    <row r="178" spans="1:6" x14ac:dyDescent="0.2">
      <c r="A178" t="s">
        <v>20</v>
      </c>
      <c r="B178">
        <v>337</v>
      </c>
      <c r="C178" s="7">
        <f t="shared" si="4"/>
        <v>-0.40604095602529849</v>
      </c>
      <c r="D178" t="s">
        <v>14</v>
      </c>
      <c r="E178">
        <v>9</v>
      </c>
      <c r="F178" s="7">
        <f t="shared" si="5"/>
        <v>-0.60064927623683106</v>
      </c>
    </row>
    <row r="179" spans="1:6" x14ac:dyDescent="0.2">
      <c r="A179" t="s">
        <v>20</v>
      </c>
      <c r="B179">
        <v>107</v>
      </c>
      <c r="C179" s="7">
        <f t="shared" si="4"/>
        <v>-0.58768052130049453</v>
      </c>
      <c r="D179" t="s">
        <v>14</v>
      </c>
      <c r="E179">
        <v>554</v>
      </c>
      <c r="F179" s="7">
        <f t="shared" si="5"/>
        <v>-3.2933144681608559E-2</v>
      </c>
    </row>
    <row r="180" spans="1:6" x14ac:dyDescent="0.2">
      <c r="A180" t="s">
        <v>20</v>
      </c>
      <c r="B180">
        <v>183</v>
      </c>
      <c r="C180" s="7">
        <f t="shared" si="4"/>
        <v>-0.52766049103564716</v>
      </c>
      <c r="D180" t="s">
        <v>14</v>
      </c>
      <c r="E180">
        <v>648</v>
      </c>
      <c r="F180" s="7">
        <f t="shared" si="5"/>
        <v>6.4984866999475685E-2</v>
      </c>
    </row>
    <row r="181" spans="1:6" x14ac:dyDescent="0.2">
      <c r="A181" t="s">
        <v>20</v>
      </c>
      <c r="B181">
        <v>72</v>
      </c>
      <c r="C181" s="7">
        <f t="shared" si="4"/>
        <v>-0.61532132471193746</v>
      </c>
      <c r="D181" t="s">
        <v>14</v>
      </c>
      <c r="E181">
        <v>21</v>
      </c>
      <c r="F181" s="7">
        <f t="shared" si="5"/>
        <v>-0.58814910453286284</v>
      </c>
    </row>
    <row r="182" spans="1:6" x14ac:dyDescent="0.2">
      <c r="A182" t="s">
        <v>20</v>
      </c>
      <c r="B182">
        <v>295</v>
      </c>
      <c r="C182" s="7">
        <f t="shared" si="4"/>
        <v>-0.43920992011902993</v>
      </c>
      <c r="D182" t="s">
        <v>14</v>
      </c>
      <c r="E182">
        <v>54</v>
      </c>
      <c r="F182" s="7">
        <f t="shared" si="5"/>
        <v>-0.55377363234695032</v>
      </c>
    </row>
    <row r="183" spans="1:6" x14ac:dyDescent="0.2">
      <c r="A183" t="s">
        <v>20</v>
      </c>
      <c r="B183">
        <v>142</v>
      </c>
      <c r="C183" s="7">
        <f t="shared" si="4"/>
        <v>-0.56003971788905171</v>
      </c>
      <c r="D183" t="s">
        <v>14</v>
      </c>
      <c r="E183">
        <v>120</v>
      </c>
      <c r="F183" s="7">
        <f t="shared" si="5"/>
        <v>-0.48502268797512516</v>
      </c>
    </row>
    <row r="184" spans="1:6" x14ac:dyDescent="0.2">
      <c r="A184" t="s">
        <v>20</v>
      </c>
      <c r="B184">
        <v>85</v>
      </c>
      <c r="C184" s="7">
        <f t="shared" si="4"/>
        <v>-0.60505474058768727</v>
      </c>
      <c r="D184" t="s">
        <v>14</v>
      </c>
      <c r="E184">
        <v>579</v>
      </c>
      <c r="F184" s="7">
        <f t="shared" si="5"/>
        <v>-6.8911202983414719E-3</v>
      </c>
    </row>
    <row r="185" spans="1:6" x14ac:dyDescent="0.2">
      <c r="A185" t="s">
        <v>20</v>
      </c>
      <c r="B185">
        <v>659</v>
      </c>
      <c r="C185" s="7">
        <f t="shared" si="4"/>
        <v>-0.15174556464002398</v>
      </c>
      <c r="D185" t="s">
        <v>14</v>
      </c>
      <c r="E185">
        <v>2072</v>
      </c>
      <c r="F185" s="7">
        <f t="shared" si="5"/>
        <v>1.5483385758703687</v>
      </c>
    </row>
    <row r="186" spans="1:6" x14ac:dyDescent="0.2">
      <c r="A186" t="s">
        <v>20</v>
      </c>
      <c r="B186">
        <v>121</v>
      </c>
      <c r="C186" s="7">
        <f t="shared" si="4"/>
        <v>-0.5766241999359174</v>
      </c>
      <c r="D186" t="s">
        <v>14</v>
      </c>
      <c r="E186">
        <v>0</v>
      </c>
      <c r="F186" s="7">
        <f t="shared" si="5"/>
        <v>-0.61002440501480715</v>
      </c>
    </row>
    <row r="187" spans="1:6" x14ac:dyDescent="0.2">
      <c r="A187" t="s">
        <v>20</v>
      </c>
      <c r="B187">
        <v>3742</v>
      </c>
      <c r="C187" s="7">
        <f t="shared" si="4"/>
        <v>2.2830143472879301</v>
      </c>
      <c r="D187" t="s">
        <v>14</v>
      </c>
      <c r="E187">
        <v>1796</v>
      </c>
      <c r="F187" s="7">
        <f t="shared" si="5"/>
        <v>1.2608346266791002</v>
      </c>
    </row>
    <row r="188" spans="1:6" x14ac:dyDescent="0.2">
      <c r="A188" t="s">
        <v>20</v>
      </c>
      <c r="B188">
        <v>223</v>
      </c>
      <c r="C188" s="7">
        <f t="shared" si="4"/>
        <v>-0.4960710014225696</v>
      </c>
      <c r="D188" t="s">
        <v>14</v>
      </c>
      <c r="E188">
        <v>62</v>
      </c>
      <c r="F188" s="7">
        <f t="shared" si="5"/>
        <v>-0.54544018454430476</v>
      </c>
    </row>
    <row r="189" spans="1:6" x14ac:dyDescent="0.2">
      <c r="A189" t="s">
        <v>20</v>
      </c>
      <c r="B189">
        <v>133</v>
      </c>
      <c r="C189" s="7">
        <f t="shared" si="4"/>
        <v>-0.56714735305199415</v>
      </c>
      <c r="D189" t="s">
        <v>14</v>
      </c>
      <c r="E189">
        <v>347</v>
      </c>
      <c r="F189" s="7">
        <f t="shared" si="5"/>
        <v>-0.24856110657506003</v>
      </c>
    </row>
    <row r="190" spans="1:6" x14ac:dyDescent="0.2">
      <c r="A190" t="s">
        <v>20</v>
      </c>
      <c r="B190">
        <v>5168</v>
      </c>
      <c r="C190" s="7">
        <f t="shared" si="4"/>
        <v>3.4091796519941462</v>
      </c>
      <c r="D190" t="s">
        <v>14</v>
      </c>
      <c r="E190">
        <v>19</v>
      </c>
      <c r="F190" s="7">
        <f t="shared" si="5"/>
        <v>-0.59023246648352423</v>
      </c>
    </row>
    <row r="191" spans="1:6" x14ac:dyDescent="0.2">
      <c r="A191" t="s">
        <v>20</v>
      </c>
      <c r="B191">
        <v>307</v>
      </c>
      <c r="C191" s="7">
        <f t="shared" si="4"/>
        <v>-0.42973307323510668</v>
      </c>
      <c r="D191" t="s">
        <v>14</v>
      </c>
      <c r="E191">
        <v>1258</v>
      </c>
      <c r="F191" s="7">
        <f t="shared" si="5"/>
        <v>0.7004102619511926</v>
      </c>
    </row>
    <row r="192" spans="1:6" x14ac:dyDescent="0.2">
      <c r="A192" t="s">
        <v>20</v>
      </c>
      <c r="B192">
        <v>2441</v>
      </c>
      <c r="C192" s="7">
        <f t="shared" si="4"/>
        <v>1.2555661976225823</v>
      </c>
      <c r="D192" t="s">
        <v>14</v>
      </c>
      <c r="E192">
        <v>362</v>
      </c>
      <c r="F192" s="7">
        <f t="shared" si="5"/>
        <v>-0.23293589194509978</v>
      </c>
    </row>
    <row r="193" spans="1:6" x14ac:dyDescent="0.2">
      <c r="A193" t="s">
        <v>20</v>
      </c>
      <c r="B193">
        <v>1385</v>
      </c>
      <c r="C193" s="7">
        <f t="shared" si="4"/>
        <v>0.4216036718373341</v>
      </c>
      <c r="D193" t="s">
        <v>14</v>
      </c>
      <c r="E193">
        <v>133</v>
      </c>
      <c r="F193" s="7">
        <f t="shared" si="5"/>
        <v>-0.47148083529582629</v>
      </c>
    </row>
    <row r="194" spans="1:6" x14ac:dyDescent="0.2">
      <c r="A194" t="s">
        <v>20</v>
      </c>
      <c r="B194">
        <v>190</v>
      </c>
      <c r="C194" s="7">
        <f t="shared" si="4"/>
        <v>-0.5221323303533586</v>
      </c>
      <c r="D194" t="s">
        <v>14</v>
      </c>
      <c r="E194">
        <v>846</v>
      </c>
      <c r="F194" s="7">
        <f t="shared" si="5"/>
        <v>0.27123770011495102</v>
      </c>
    </row>
    <row r="195" spans="1:6" x14ac:dyDescent="0.2">
      <c r="A195" t="s">
        <v>20</v>
      </c>
      <c r="B195">
        <v>470</v>
      </c>
      <c r="C195" s="7">
        <f t="shared" ref="C195:C258" si="6">(B195-$H$2)/$M$2</f>
        <v>-0.30100590306181552</v>
      </c>
      <c r="D195" t="s">
        <v>14</v>
      </c>
      <c r="E195">
        <v>10</v>
      </c>
      <c r="F195" s="7">
        <f t="shared" ref="F195:F258" si="7">(E195-$H$3)/$M$3</f>
        <v>-0.59960759526150031</v>
      </c>
    </row>
    <row r="196" spans="1:6" x14ac:dyDescent="0.2">
      <c r="A196" t="s">
        <v>20</v>
      </c>
      <c r="B196">
        <v>253</v>
      </c>
      <c r="C196" s="7">
        <f t="shared" si="6"/>
        <v>-0.47237888421276142</v>
      </c>
      <c r="D196" t="s">
        <v>14</v>
      </c>
      <c r="E196">
        <v>191</v>
      </c>
      <c r="F196" s="7">
        <f t="shared" si="7"/>
        <v>-0.41106333872664663</v>
      </c>
    </row>
    <row r="197" spans="1:6" x14ac:dyDescent="0.2">
      <c r="A197" t="s">
        <v>20</v>
      </c>
      <c r="B197">
        <v>1113</v>
      </c>
      <c r="C197" s="7">
        <f t="shared" si="6"/>
        <v>0.20679514246840655</v>
      </c>
      <c r="D197" t="s">
        <v>14</v>
      </c>
      <c r="E197">
        <v>1979</v>
      </c>
      <c r="F197" s="7">
        <f t="shared" si="7"/>
        <v>1.4514622451646153</v>
      </c>
    </row>
    <row r="198" spans="1:6" x14ac:dyDescent="0.2">
      <c r="A198" t="s">
        <v>20</v>
      </c>
      <c r="B198">
        <v>2283</v>
      </c>
      <c r="C198" s="7">
        <f t="shared" si="6"/>
        <v>1.1307877136509257</v>
      </c>
      <c r="D198" t="s">
        <v>14</v>
      </c>
      <c r="E198">
        <v>63</v>
      </c>
      <c r="F198" s="7">
        <f t="shared" si="7"/>
        <v>-0.54439850356897412</v>
      </c>
    </row>
    <row r="199" spans="1:6" x14ac:dyDescent="0.2">
      <c r="A199" t="s">
        <v>20</v>
      </c>
      <c r="B199">
        <v>1095</v>
      </c>
      <c r="C199" s="7">
        <f t="shared" si="6"/>
        <v>0.19257987214252165</v>
      </c>
      <c r="D199" t="s">
        <v>14</v>
      </c>
      <c r="E199">
        <v>6080</v>
      </c>
      <c r="F199" s="7">
        <f t="shared" si="7"/>
        <v>5.7233959249957476</v>
      </c>
    </row>
    <row r="200" spans="1:6" x14ac:dyDescent="0.2">
      <c r="A200" t="s">
        <v>20</v>
      </c>
      <c r="B200">
        <v>1690</v>
      </c>
      <c r="C200" s="7">
        <f t="shared" si="6"/>
        <v>0.66247353013705068</v>
      </c>
      <c r="D200" t="s">
        <v>14</v>
      </c>
      <c r="E200">
        <v>80</v>
      </c>
      <c r="F200" s="7">
        <f t="shared" si="7"/>
        <v>-0.52668992698835249</v>
      </c>
    </row>
    <row r="201" spans="1:6" x14ac:dyDescent="0.2">
      <c r="A201" t="s">
        <v>20</v>
      </c>
      <c r="B201">
        <v>191</v>
      </c>
      <c r="C201" s="7">
        <f t="shared" si="6"/>
        <v>-0.52134259311303166</v>
      </c>
      <c r="D201" t="s">
        <v>14</v>
      </c>
      <c r="E201">
        <v>9</v>
      </c>
      <c r="F201" s="7">
        <f t="shared" si="7"/>
        <v>-0.60064927623683106</v>
      </c>
    </row>
    <row r="202" spans="1:6" x14ac:dyDescent="0.2">
      <c r="A202" t="s">
        <v>20</v>
      </c>
      <c r="B202">
        <v>2013</v>
      </c>
      <c r="C202" s="7">
        <f t="shared" si="6"/>
        <v>0.91755865876265208</v>
      </c>
      <c r="D202" t="s">
        <v>14</v>
      </c>
      <c r="E202">
        <v>1784</v>
      </c>
      <c r="F202" s="7">
        <f t="shared" si="7"/>
        <v>1.2483344549751318</v>
      </c>
    </row>
    <row r="203" spans="1:6" x14ac:dyDescent="0.2">
      <c r="A203" t="s">
        <v>20</v>
      </c>
      <c r="B203">
        <v>1703</v>
      </c>
      <c r="C203" s="7">
        <f t="shared" si="6"/>
        <v>0.67274011426130087</v>
      </c>
      <c r="D203" t="s">
        <v>14</v>
      </c>
      <c r="E203">
        <v>243</v>
      </c>
      <c r="F203" s="7">
        <f t="shared" si="7"/>
        <v>-0.35689592800945108</v>
      </c>
    </row>
    <row r="204" spans="1:6" x14ac:dyDescent="0.2">
      <c r="A204" t="s">
        <v>20</v>
      </c>
      <c r="B204">
        <v>80</v>
      </c>
      <c r="C204" s="7">
        <f t="shared" si="6"/>
        <v>-0.60900342678932196</v>
      </c>
      <c r="D204" t="s">
        <v>14</v>
      </c>
      <c r="E204">
        <v>1296</v>
      </c>
      <c r="F204" s="7">
        <f t="shared" si="7"/>
        <v>0.73999413901375855</v>
      </c>
    </row>
    <row r="205" spans="1:6" x14ac:dyDescent="0.2">
      <c r="A205" t="s">
        <v>20</v>
      </c>
      <c r="B205">
        <v>41</v>
      </c>
      <c r="C205" s="7">
        <f t="shared" si="6"/>
        <v>-0.63980317916207252</v>
      </c>
      <c r="D205" t="s">
        <v>14</v>
      </c>
      <c r="E205">
        <v>77</v>
      </c>
      <c r="F205" s="7">
        <f t="shared" si="7"/>
        <v>-0.52981496991434451</v>
      </c>
    </row>
    <row r="206" spans="1:6" x14ac:dyDescent="0.2">
      <c r="A206" t="s">
        <v>20</v>
      </c>
      <c r="B206">
        <v>187</v>
      </c>
      <c r="C206" s="7">
        <f t="shared" si="6"/>
        <v>-0.52450154207433941</v>
      </c>
      <c r="D206" t="s">
        <v>14</v>
      </c>
      <c r="E206">
        <v>395</v>
      </c>
      <c r="F206" s="7">
        <f t="shared" si="7"/>
        <v>-0.19856041975918723</v>
      </c>
    </row>
    <row r="207" spans="1:6" x14ac:dyDescent="0.2">
      <c r="A207" t="s">
        <v>20</v>
      </c>
      <c r="B207">
        <v>2875</v>
      </c>
      <c r="C207" s="7">
        <f t="shared" si="6"/>
        <v>1.5983121599244738</v>
      </c>
      <c r="D207" t="s">
        <v>14</v>
      </c>
      <c r="E207">
        <v>49</v>
      </c>
      <c r="F207" s="7">
        <f t="shared" si="7"/>
        <v>-0.55898203722360373</v>
      </c>
    </row>
    <row r="208" spans="1:6" x14ac:dyDescent="0.2">
      <c r="A208" t="s">
        <v>20</v>
      </c>
      <c r="B208">
        <v>88</v>
      </c>
      <c r="C208" s="7">
        <f t="shared" si="6"/>
        <v>-0.60268552886670645</v>
      </c>
      <c r="D208" t="s">
        <v>14</v>
      </c>
      <c r="E208">
        <v>180</v>
      </c>
      <c r="F208" s="7">
        <f t="shared" si="7"/>
        <v>-0.42252182945528416</v>
      </c>
    </row>
    <row r="209" spans="1:6" x14ac:dyDescent="0.2">
      <c r="A209" t="s">
        <v>20</v>
      </c>
      <c r="B209">
        <v>191</v>
      </c>
      <c r="C209" s="7">
        <f t="shared" si="6"/>
        <v>-0.52134259311303166</v>
      </c>
      <c r="D209" t="s">
        <v>14</v>
      </c>
      <c r="E209">
        <v>2690</v>
      </c>
      <c r="F209" s="7">
        <f t="shared" si="7"/>
        <v>2.1920974186247313</v>
      </c>
    </row>
    <row r="210" spans="1:6" x14ac:dyDescent="0.2">
      <c r="A210" t="s">
        <v>20</v>
      </c>
      <c r="B210">
        <v>139</v>
      </c>
      <c r="C210" s="7">
        <f t="shared" si="6"/>
        <v>-0.56240892961003253</v>
      </c>
      <c r="D210" t="s">
        <v>14</v>
      </c>
      <c r="E210">
        <v>2779</v>
      </c>
      <c r="F210" s="7">
        <f t="shared" si="7"/>
        <v>2.2848070254291621</v>
      </c>
    </row>
    <row r="211" spans="1:6" x14ac:dyDescent="0.2">
      <c r="A211" t="s">
        <v>20</v>
      </c>
      <c r="B211">
        <v>186</v>
      </c>
      <c r="C211" s="7">
        <f t="shared" si="6"/>
        <v>-0.52529127931466635</v>
      </c>
      <c r="D211" t="s">
        <v>14</v>
      </c>
      <c r="E211">
        <v>92</v>
      </c>
      <c r="F211" s="7">
        <f t="shared" si="7"/>
        <v>-0.51418975528438426</v>
      </c>
    </row>
    <row r="212" spans="1:6" x14ac:dyDescent="0.2">
      <c r="A212" t="s">
        <v>20</v>
      </c>
      <c r="B212">
        <v>112</v>
      </c>
      <c r="C212" s="7">
        <f t="shared" si="6"/>
        <v>-0.58373183509885984</v>
      </c>
      <c r="D212" t="s">
        <v>14</v>
      </c>
      <c r="E212">
        <v>1028</v>
      </c>
      <c r="F212" s="7">
        <f t="shared" si="7"/>
        <v>0.4608236376251354</v>
      </c>
    </row>
    <row r="213" spans="1:6" x14ac:dyDescent="0.2">
      <c r="A213" t="s">
        <v>20</v>
      </c>
      <c r="B213">
        <v>101</v>
      </c>
      <c r="C213" s="7">
        <f t="shared" si="6"/>
        <v>-0.59241894474245615</v>
      </c>
      <c r="D213" t="s">
        <v>14</v>
      </c>
      <c r="E213">
        <v>26</v>
      </c>
      <c r="F213" s="7">
        <f t="shared" si="7"/>
        <v>-0.58294069965620943</v>
      </c>
    </row>
    <row r="214" spans="1:6" x14ac:dyDescent="0.2">
      <c r="A214" t="s">
        <v>20</v>
      </c>
      <c r="B214">
        <v>206</v>
      </c>
      <c r="C214" s="7">
        <f t="shared" si="6"/>
        <v>-0.5094965345081276</v>
      </c>
      <c r="D214" t="s">
        <v>14</v>
      </c>
      <c r="E214">
        <v>1790</v>
      </c>
      <c r="F214" s="7">
        <f t="shared" si="7"/>
        <v>1.2545845408271161</v>
      </c>
    </row>
    <row r="215" spans="1:6" x14ac:dyDescent="0.2">
      <c r="A215" t="s">
        <v>20</v>
      </c>
      <c r="B215">
        <v>154</v>
      </c>
      <c r="C215" s="7">
        <f t="shared" si="6"/>
        <v>-0.55056287100512846</v>
      </c>
      <c r="D215" t="s">
        <v>14</v>
      </c>
      <c r="E215">
        <v>37</v>
      </c>
      <c r="F215" s="7">
        <f t="shared" si="7"/>
        <v>-0.57148220892757184</v>
      </c>
    </row>
    <row r="216" spans="1:6" x14ac:dyDescent="0.2">
      <c r="A216" t="s">
        <v>20</v>
      </c>
      <c r="B216">
        <v>5966</v>
      </c>
      <c r="C216" s="7">
        <f t="shared" si="6"/>
        <v>4.0393899697750433</v>
      </c>
      <c r="D216" t="s">
        <v>14</v>
      </c>
      <c r="E216">
        <v>35</v>
      </c>
      <c r="F216" s="7">
        <f t="shared" si="7"/>
        <v>-0.57356557087823323</v>
      </c>
    </row>
    <row r="217" spans="1:6" x14ac:dyDescent="0.2">
      <c r="A217" t="s">
        <v>20</v>
      </c>
      <c r="B217">
        <v>169</v>
      </c>
      <c r="C217" s="7">
        <f t="shared" si="6"/>
        <v>-0.53871681240022429</v>
      </c>
      <c r="D217" t="s">
        <v>14</v>
      </c>
      <c r="E217">
        <v>558</v>
      </c>
      <c r="F217" s="7">
        <f t="shared" si="7"/>
        <v>-2.8766420780285823E-2</v>
      </c>
    </row>
    <row r="218" spans="1:6" x14ac:dyDescent="0.2">
      <c r="A218" t="s">
        <v>20</v>
      </c>
      <c r="B218">
        <v>2106</v>
      </c>
      <c r="C218" s="7">
        <f t="shared" si="6"/>
        <v>0.9910042221130575</v>
      </c>
      <c r="D218" t="s">
        <v>14</v>
      </c>
      <c r="E218">
        <v>64</v>
      </c>
      <c r="F218" s="7">
        <f t="shared" si="7"/>
        <v>-0.54335682259364348</v>
      </c>
    </row>
    <row r="219" spans="1:6" x14ac:dyDescent="0.2">
      <c r="A219" t="s">
        <v>20</v>
      </c>
      <c r="B219">
        <v>131</v>
      </c>
      <c r="C219" s="7">
        <f t="shared" si="6"/>
        <v>-0.56872682753264803</v>
      </c>
      <c r="D219" t="s">
        <v>14</v>
      </c>
      <c r="E219">
        <v>245</v>
      </c>
      <c r="F219" s="7">
        <f t="shared" si="7"/>
        <v>-0.35481256605878975</v>
      </c>
    </row>
    <row r="220" spans="1:6" x14ac:dyDescent="0.2">
      <c r="A220" t="s">
        <v>20</v>
      </c>
      <c r="B220">
        <v>84</v>
      </c>
      <c r="C220" s="7">
        <f t="shared" si="6"/>
        <v>-0.60584447782801421</v>
      </c>
      <c r="D220" t="s">
        <v>14</v>
      </c>
      <c r="E220">
        <v>71</v>
      </c>
      <c r="F220" s="7">
        <f t="shared" si="7"/>
        <v>-0.53606505576632868</v>
      </c>
    </row>
    <row r="221" spans="1:6" x14ac:dyDescent="0.2">
      <c r="A221" t="s">
        <v>20</v>
      </c>
      <c r="B221">
        <v>155</v>
      </c>
      <c r="C221" s="7">
        <f t="shared" si="6"/>
        <v>-0.54977313376480152</v>
      </c>
      <c r="D221" t="s">
        <v>14</v>
      </c>
      <c r="E221">
        <v>42</v>
      </c>
      <c r="F221" s="7">
        <f t="shared" si="7"/>
        <v>-0.56627380405091843</v>
      </c>
    </row>
    <row r="222" spans="1:6" x14ac:dyDescent="0.2">
      <c r="A222" t="s">
        <v>20</v>
      </c>
      <c r="B222">
        <v>189</v>
      </c>
      <c r="C222" s="7">
        <f t="shared" si="6"/>
        <v>-0.52292206759368554</v>
      </c>
      <c r="D222" t="s">
        <v>14</v>
      </c>
      <c r="E222">
        <v>156</v>
      </c>
      <c r="F222" s="7">
        <f t="shared" si="7"/>
        <v>-0.44752217286322055</v>
      </c>
    </row>
    <row r="223" spans="1:6" x14ac:dyDescent="0.2">
      <c r="A223" t="s">
        <v>20</v>
      </c>
      <c r="B223">
        <v>4799</v>
      </c>
      <c r="C223" s="7">
        <f t="shared" si="6"/>
        <v>3.1177666103135051</v>
      </c>
      <c r="D223" t="s">
        <v>14</v>
      </c>
      <c r="E223">
        <v>1368</v>
      </c>
      <c r="F223" s="7">
        <f t="shared" si="7"/>
        <v>0.81499516923756776</v>
      </c>
    </row>
    <row r="224" spans="1:6" x14ac:dyDescent="0.2">
      <c r="A224" t="s">
        <v>20</v>
      </c>
      <c r="B224">
        <v>1137</v>
      </c>
      <c r="C224" s="7">
        <f t="shared" si="6"/>
        <v>0.22574883623625311</v>
      </c>
      <c r="D224" t="s">
        <v>14</v>
      </c>
      <c r="E224">
        <v>102</v>
      </c>
      <c r="F224" s="7">
        <f t="shared" si="7"/>
        <v>-0.50377294553107743</v>
      </c>
    </row>
    <row r="225" spans="1:6" x14ac:dyDescent="0.2">
      <c r="A225" t="s">
        <v>20</v>
      </c>
      <c r="B225">
        <v>1152</v>
      </c>
      <c r="C225" s="7">
        <f t="shared" si="6"/>
        <v>0.2375948948411572</v>
      </c>
      <c r="D225" t="s">
        <v>14</v>
      </c>
      <c r="E225">
        <v>86</v>
      </c>
      <c r="F225" s="7">
        <f t="shared" si="7"/>
        <v>-0.52043984113636843</v>
      </c>
    </row>
    <row r="226" spans="1:6" x14ac:dyDescent="0.2">
      <c r="A226" t="s">
        <v>20</v>
      </c>
      <c r="B226">
        <v>50</v>
      </c>
      <c r="C226" s="7">
        <f t="shared" si="6"/>
        <v>-0.63269554399913008</v>
      </c>
      <c r="D226" t="s">
        <v>14</v>
      </c>
      <c r="E226">
        <v>253</v>
      </c>
      <c r="F226" s="7">
        <f t="shared" si="7"/>
        <v>-0.34647911825614425</v>
      </c>
    </row>
    <row r="227" spans="1:6" x14ac:dyDescent="0.2">
      <c r="A227" t="s">
        <v>20</v>
      </c>
      <c r="B227">
        <v>3059</v>
      </c>
      <c r="C227" s="7">
        <f t="shared" si="6"/>
        <v>1.7436238121446306</v>
      </c>
      <c r="D227" t="s">
        <v>14</v>
      </c>
      <c r="E227">
        <v>157</v>
      </c>
      <c r="F227" s="7">
        <f t="shared" si="7"/>
        <v>-0.44648049188788985</v>
      </c>
    </row>
    <row r="228" spans="1:6" x14ac:dyDescent="0.2">
      <c r="A228" t="s">
        <v>20</v>
      </c>
      <c r="B228">
        <v>34</v>
      </c>
      <c r="C228" s="7">
        <f t="shared" si="6"/>
        <v>-0.6453313398443612</v>
      </c>
      <c r="D228" t="s">
        <v>14</v>
      </c>
      <c r="E228">
        <v>183</v>
      </c>
      <c r="F228" s="7">
        <f t="shared" si="7"/>
        <v>-0.41939678652929213</v>
      </c>
    </row>
    <row r="229" spans="1:6" x14ac:dyDescent="0.2">
      <c r="A229" t="s">
        <v>20</v>
      </c>
      <c r="B229">
        <v>220</v>
      </c>
      <c r="C229" s="7">
        <f t="shared" si="6"/>
        <v>-0.49844021314355041</v>
      </c>
      <c r="D229" t="s">
        <v>14</v>
      </c>
      <c r="E229">
        <v>82</v>
      </c>
      <c r="F229" s="7">
        <f t="shared" si="7"/>
        <v>-0.5246065650376911</v>
      </c>
    </row>
    <row r="230" spans="1:6" x14ac:dyDescent="0.2">
      <c r="A230" t="s">
        <v>20</v>
      </c>
      <c r="B230">
        <v>1604</v>
      </c>
      <c r="C230" s="7">
        <f t="shared" si="6"/>
        <v>0.59455612746893383</v>
      </c>
      <c r="D230" t="s">
        <v>14</v>
      </c>
      <c r="E230">
        <v>1</v>
      </c>
      <c r="F230" s="7">
        <f t="shared" si="7"/>
        <v>-0.60898272403947651</v>
      </c>
    </row>
    <row r="231" spans="1:6" x14ac:dyDescent="0.2">
      <c r="A231" t="s">
        <v>20</v>
      </c>
      <c r="B231">
        <v>454</v>
      </c>
      <c r="C231" s="7">
        <f t="shared" si="6"/>
        <v>-0.31364169890704657</v>
      </c>
      <c r="D231" t="s">
        <v>14</v>
      </c>
      <c r="E231">
        <v>1198</v>
      </c>
      <c r="F231" s="7">
        <f t="shared" si="7"/>
        <v>0.63790940343135161</v>
      </c>
    </row>
    <row r="232" spans="1:6" x14ac:dyDescent="0.2">
      <c r="A232" t="s">
        <v>20</v>
      </c>
      <c r="B232">
        <v>123</v>
      </c>
      <c r="C232" s="7">
        <f t="shared" si="6"/>
        <v>-0.57504472545526353</v>
      </c>
      <c r="D232" t="s">
        <v>14</v>
      </c>
      <c r="E232">
        <v>648</v>
      </c>
      <c r="F232" s="7">
        <f t="shared" si="7"/>
        <v>6.4984866999475685E-2</v>
      </c>
    </row>
    <row r="233" spans="1:6" x14ac:dyDescent="0.2">
      <c r="A233" t="s">
        <v>20</v>
      </c>
      <c r="B233">
        <v>299</v>
      </c>
      <c r="C233" s="7">
        <f t="shared" si="6"/>
        <v>-0.43605097115772218</v>
      </c>
      <c r="D233" t="s">
        <v>14</v>
      </c>
      <c r="E233">
        <v>64</v>
      </c>
      <c r="F233" s="7">
        <f t="shared" si="7"/>
        <v>-0.54335682259364348</v>
      </c>
    </row>
    <row r="234" spans="1:6" x14ac:dyDescent="0.2">
      <c r="A234" t="s">
        <v>20</v>
      </c>
      <c r="B234">
        <v>2237</v>
      </c>
      <c r="C234" s="7">
        <f t="shared" si="6"/>
        <v>1.0944598005958865</v>
      </c>
      <c r="D234" t="s">
        <v>14</v>
      </c>
      <c r="E234">
        <v>62</v>
      </c>
      <c r="F234" s="7">
        <f t="shared" si="7"/>
        <v>-0.54544018454430476</v>
      </c>
    </row>
    <row r="235" spans="1:6" x14ac:dyDescent="0.2">
      <c r="A235" t="s">
        <v>20</v>
      </c>
      <c r="B235">
        <v>645</v>
      </c>
      <c r="C235" s="7">
        <f t="shared" si="6"/>
        <v>-0.16280188600460113</v>
      </c>
      <c r="D235" t="s">
        <v>14</v>
      </c>
      <c r="E235">
        <v>750</v>
      </c>
      <c r="F235" s="7">
        <f t="shared" si="7"/>
        <v>0.17123632648320539</v>
      </c>
    </row>
    <row r="236" spans="1:6" x14ac:dyDescent="0.2">
      <c r="A236" t="s">
        <v>20</v>
      </c>
      <c r="B236">
        <v>484</v>
      </c>
      <c r="C236" s="7">
        <f t="shared" si="6"/>
        <v>-0.28994958169723839</v>
      </c>
      <c r="D236" t="s">
        <v>14</v>
      </c>
      <c r="E236">
        <v>105</v>
      </c>
      <c r="F236" s="7">
        <f t="shared" si="7"/>
        <v>-0.5006479026050854</v>
      </c>
    </row>
    <row r="237" spans="1:6" x14ac:dyDescent="0.2">
      <c r="A237" t="s">
        <v>20</v>
      </c>
      <c r="B237">
        <v>154</v>
      </c>
      <c r="C237" s="7">
        <f t="shared" si="6"/>
        <v>-0.55056287100512846</v>
      </c>
      <c r="D237" t="s">
        <v>14</v>
      </c>
      <c r="E237">
        <v>2604</v>
      </c>
      <c r="F237" s="7">
        <f t="shared" si="7"/>
        <v>2.1025128547462923</v>
      </c>
    </row>
    <row r="238" spans="1:6" x14ac:dyDescent="0.2">
      <c r="A238" t="s">
        <v>20</v>
      </c>
      <c r="B238">
        <v>82</v>
      </c>
      <c r="C238" s="7">
        <f t="shared" si="6"/>
        <v>-0.60742395230866808</v>
      </c>
      <c r="D238" t="s">
        <v>14</v>
      </c>
      <c r="E238">
        <v>65</v>
      </c>
      <c r="F238" s="7">
        <f t="shared" si="7"/>
        <v>-0.54231514161831273</v>
      </c>
    </row>
    <row r="239" spans="1:6" x14ac:dyDescent="0.2">
      <c r="A239" t="s">
        <v>20</v>
      </c>
      <c r="B239">
        <v>134</v>
      </c>
      <c r="C239" s="7">
        <f t="shared" si="6"/>
        <v>-0.56635761581166721</v>
      </c>
      <c r="D239" t="s">
        <v>14</v>
      </c>
      <c r="E239">
        <v>94</v>
      </c>
      <c r="F239" s="7">
        <f t="shared" si="7"/>
        <v>-0.51210639333372299</v>
      </c>
    </row>
    <row r="240" spans="1:6" x14ac:dyDescent="0.2">
      <c r="A240" t="s">
        <v>20</v>
      </c>
      <c r="B240">
        <v>5203</v>
      </c>
      <c r="C240" s="7">
        <f t="shared" si="6"/>
        <v>3.4368204554055888</v>
      </c>
      <c r="D240" t="s">
        <v>14</v>
      </c>
      <c r="E240">
        <v>257</v>
      </c>
      <c r="F240" s="7">
        <f t="shared" si="7"/>
        <v>-0.34231239435482153</v>
      </c>
    </row>
    <row r="241" spans="1:6" x14ac:dyDescent="0.2">
      <c r="A241" t="s">
        <v>20</v>
      </c>
      <c r="B241">
        <v>94</v>
      </c>
      <c r="C241" s="7">
        <f t="shared" si="6"/>
        <v>-0.59794710542474483</v>
      </c>
      <c r="D241" t="s">
        <v>14</v>
      </c>
      <c r="E241">
        <v>2928</v>
      </c>
      <c r="F241" s="7">
        <f t="shared" si="7"/>
        <v>2.4400174907534335</v>
      </c>
    </row>
    <row r="242" spans="1:6" x14ac:dyDescent="0.2">
      <c r="A242" t="s">
        <v>20</v>
      </c>
      <c r="B242">
        <v>205</v>
      </c>
      <c r="C242" s="7">
        <f t="shared" si="6"/>
        <v>-0.51028627174845453</v>
      </c>
      <c r="D242" t="s">
        <v>14</v>
      </c>
      <c r="E242">
        <v>4697</v>
      </c>
      <c r="F242" s="7">
        <f t="shared" si="7"/>
        <v>4.2827511361134132</v>
      </c>
    </row>
    <row r="243" spans="1:6" x14ac:dyDescent="0.2">
      <c r="A243" t="s">
        <v>20</v>
      </c>
      <c r="B243">
        <v>92</v>
      </c>
      <c r="C243" s="7">
        <f t="shared" si="6"/>
        <v>-0.5995265799053987</v>
      </c>
      <c r="D243" t="s">
        <v>14</v>
      </c>
      <c r="E243">
        <v>2915</v>
      </c>
      <c r="F243" s="7">
        <f t="shared" si="7"/>
        <v>2.4264756380741348</v>
      </c>
    </row>
    <row r="244" spans="1:6" x14ac:dyDescent="0.2">
      <c r="A244" t="s">
        <v>20</v>
      </c>
      <c r="B244">
        <v>219</v>
      </c>
      <c r="C244" s="7">
        <f t="shared" si="6"/>
        <v>-0.49922995038387735</v>
      </c>
      <c r="D244" t="s">
        <v>14</v>
      </c>
      <c r="E244">
        <v>18</v>
      </c>
      <c r="F244" s="7">
        <f t="shared" si="7"/>
        <v>-0.59127414745885487</v>
      </c>
    </row>
    <row r="245" spans="1:6" x14ac:dyDescent="0.2">
      <c r="A245" t="s">
        <v>20</v>
      </c>
      <c r="B245">
        <v>2526</v>
      </c>
      <c r="C245" s="7">
        <f t="shared" si="6"/>
        <v>1.322693863050372</v>
      </c>
      <c r="D245" t="s">
        <v>14</v>
      </c>
      <c r="E245">
        <v>602</v>
      </c>
      <c r="F245" s="7">
        <f t="shared" si="7"/>
        <v>1.7067542134264247E-2</v>
      </c>
    </row>
    <row r="246" spans="1:6" x14ac:dyDescent="0.2">
      <c r="A246" t="s">
        <v>20</v>
      </c>
      <c r="B246">
        <v>94</v>
      </c>
      <c r="C246" s="7">
        <f t="shared" si="6"/>
        <v>-0.59794710542474483</v>
      </c>
      <c r="D246" t="s">
        <v>14</v>
      </c>
      <c r="E246">
        <v>1</v>
      </c>
      <c r="F246" s="7">
        <f t="shared" si="7"/>
        <v>-0.60898272403947651</v>
      </c>
    </row>
    <row r="247" spans="1:6" x14ac:dyDescent="0.2">
      <c r="A247" t="s">
        <v>20</v>
      </c>
      <c r="B247">
        <v>1713</v>
      </c>
      <c r="C247" s="7">
        <f t="shared" si="6"/>
        <v>0.68063748666457025</v>
      </c>
      <c r="D247" t="s">
        <v>14</v>
      </c>
      <c r="E247">
        <v>3868</v>
      </c>
      <c r="F247" s="7">
        <f t="shared" si="7"/>
        <v>3.4191976075642763</v>
      </c>
    </row>
    <row r="248" spans="1:6" x14ac:dyDescent="0.2">
      <c r="A248" t="s">
        <v>20</v>
      </c>
      <c r="B248">
        <v>249</v>
      </c>
      <c r="C248" s="7">
        <f t="shared" si="6"/>
        <v>-0.47553783317406917</v>
      </c>
      <c r="D248" t="s">
        <v>14</v>
      </c>
      <c r="E248">
        <v>504</v>
      </c>
      <c r="F248" s="7">
        <f t="shared" si="7"/>
        <v>-8.5017193448142722E-2</v>
      </c>
    </row>
    <row r="249" spans="1:6" x14ac:dyDescent="0.2">
      <c r="A249" t="s">
        <v>20</v>
      </c>
      <c r="B249">
        <v>192</v>
      </c>
      <c r="C249" s="7">
        <f t="shared" si="6"/>
        <v>-0.52055285587270472</v>
      </c>
      <c r="D249" t="s">
        <v>14</v>
      </c>
      <c r="E249">
        <v>14</v>
      </c>
      <c r="F249" s="7">
        <f t="shared" si="7"/>
        <v>-0.59544087136017765</v>
      </c>
    </row>
    <row r="250" spans="1:6" x14ac:dyDescent="0.2">
      <c r="A250" t="s">
        <v>20</v>
      </c>
      <c r="B250">
        <v>247</v>
      </c>
      <c r="C250" s="7">
        <f t="shared" si="6"/>
        <v>-0.47711730765472304</v>
      </c>
      <c r="D250" t="s">
        <v>14</v>
      </c>
      <c r="E250">
        <v>750</v>
      </c>
      <c r="F250" s="7">
        <f t="shared" si="7"/>
        <v>0.17123632648320539</v>
      </c>
    </row>
    <row r="251" spans="1:6" x14ac:dyDescent="0.2">
      <c r="A251" t="s">
        <v>20</v>
      </c>
      <c r="B251">
        <v>2293</v>
      </c>
      <c r="C251" s="7">
        <f t="shared" si="6"/>
        <v>1.1386850860541951</v>
      </c>
      <c r="D251" t="s">
        <v>14</v>
      </c>
      <c r="E251">
        <v>77</v>
      </c>
      <c r="F251" s="7">
        <f t="shared" si="7"/>
        <v>-0.52981496991434451</v>
      </c>
    </row>
    <row r="252" spans="1:6" x14ac:dyDescent="0.2">
      <c r="A252" t="s">
        <v>20</v>
      </c>
      <c r="B252">
        <v>3131</v>
      </c>
      <c r="C252" s="7">
        <f t="shared" si="6"/>
        <v>1.8004848934481703</v>
      </c>
      <c r="D252" t="s">
        <v>14</v>
      </c>
      <c r="E252">
        <v>752</v>
      </c>
      <c r="F252" s="7">
        <f t="shared" si="7"/>
        <v>0.17331968843386675</v>
      </c>
    </row>
    <row r="253" spans="1:6" x14ac:dyDescent="0.2">
      <c r="A253" t="s">
        <v>20</v>
      </c>
      <c r="B253">
        <v>143</v>
      </c>
      <c r="C253" s="7">
        <f t="shared" si="6"/>
        <v>-0.55924998064872478</v>
      </c>
      <c r="D253" t="s">
        <v>14</v>
      </c>
      <c r="E253">
        <v>131</v>
      </c>
      <c r="F253" s="7">
        <f t="shared" si="7"/>
        <v>-0.47356419724648763</v>
      </c>
    </row>
    <row r="254" spans="1:6" x14ac:dyDescent="0.2">
      <c r="A254" t="s">
        <v>20</v>
      </c>
      <c r="B254">
        <v>296</v>
      </c>
      <c r="C254" s="7">
        <f t="shared" si="6"/>
        <v>-0.43842018287870299</v>
      </c>
      <c r="D254" t="s">
        <v>14</v>
      </c>
      <c r="E254">
        <v>87</v>
      </c>
      <c r="F254" s="7">
        <f t="shared" si="7"/>
        <v>-0.51939816016103768</v>
      </c>
    </row>
    <row r="255" spans="1:6" x14ac:dyDescent="0.2">
      <c r="A255" t="s">
        <v>20</v>
      </c>
      <c r="B255">
        <v>170</v>
      </c>
      <c r="C255" s="7">
        <f t="shared" si="6"/>
        <v>-0.53792707515989735</v>
      </c>
      <c r="D255" t="s">
        <v>14</v>
      </c>
      <c r="E255">
        <v>1063</v>
      </c>
      <c r="F255" s="7">
        <f t="shared" si="7"/>
        <v>0.49728247176170931</v>
      </c>
    </row>
    <row r="256" spans="1:6" x14ac:dyDescent="0.2">
      <c r="A256" t="s">
        <v>20</v>
      </c>
      <c r="B256">
        <v>86</v>
      </c>
      <c r="C256" s="7">
        <f t="shared" si="6"/>
        <v>-0.60426500334736033</v>
      </c>
      <c r="D256" t="s">
        <v>14</v>
      </c>
      <c r="E256">
        <v>76</v>
      </c>
      <c r="F256" s="7">
        <f t="shared" si="7"/>
        <v>-0.53085665088967526</v>
      </c>
    </row>
    <row r="257" spans="1:6" x14ac:dyDescent="0.2">
      <c r="A257" t="s">
        <v>20</v>
      </c>
      <c r="B257">
        <v>6286</v>
      </c>
      <c r="C257" s="7">
        <f t="shared" si="6"/>
        <v>4.2921058866796642</v>
      </c>
      <c r="D257" t="s">
        <v>14</v>
      </c>
      <c r="E257">
        <v>4428</v>
      </c>
      <c r="F257" s="7">
        <f t="shared" si="7"/>
        <v>4.0025389537494593</v>
      </c>
    </row>
    <row r="258" spans="1:6" x14ac:dyDescent="0.2">
      <c r="A258" t="s">
        <v>20</v>
      </c>
      <c r="B258">
        <v>3727</v>
      </c>
      <c r="C258" s="7">
        <f t="shared" si="6"/>
        <v>2.2711682886830262</v>
      </c>
      <c r="D258" t="s">
        <v>14</v>
      </c>
      <c r="E258">
        <v>58</v>
      </c>
      <c r="F258" s="7">
        <f t="shared" si="7"/>
        <v>-0.54960690844562754</v>
      </c>
    </row>
    <row r="259" spans="1:6" x14ac:dyDescent="0.2">
      <c r="A259" t="s">
        <v>20</v>
      </c>
      <c r="B259">
        <v>1605</v>
      </c>
      <c r="C259" s="7">
        <f t="shared" ref="C259:C322" si="8">(B259-$H$2)/$M$2</f>
        <v>0.59534586470926076</v>
      </c>
      <c r="D259" t="s">
        <v>14</v>
      </c>
      <c r="E259">
        <v>111</v>
      </c>
      <c r="F259" s="7">
        <f t="shared" ref="F259:F322" si="9">(E259-$H$3)/$M$3</f>
        <v>-0.49439781675310129</v>
      </c>
    </row>
    <row r="260" spans="1:6" x14ac:dyDescent="0.2">
      <c r="A260" t="s">
        <v>20</v>
      </c>
      <c r="B260">
        <v>2120</v>
      </c>
      <c r="C260" s="7">
        <f t="shared" si="8"/>
        <v>1.0020605434776346</v>
      </c>
      <c r="D260" t="s">
        <v>14</v>
      </c>
      <c r="E260">
        <v>2955</v>
      </c>
      <c r="F260" s="7">
        <f t="shared" si="9"/>
        <v>2.4681428770873621</v>
      </c>
    </row>
    <row r="261" spans="1:6" x14ac:dyDescent="0.2">
      <c r="A261" t="s">
        <v>20</v>
      </c>
      <c r="B261">
        <v>50</v>
      </c>
      <c r="C261" s="7">
        <f t="shared" si="8"/>
        <v>-0.63269554399913008</v>
      </c>
      <c r="D261" t="s">
        <v>14</v>
      </c>
      <c r="E261">
        <v>1657</v>
      </c>
      <c r="F261" s="7">
        <f t="shared" si="9"/>
        <v>1.1160409711081352</v>
      </c>
    </row>
    <row r="262" spans="1:6" x14ac:dyDescent="0.2">
      <c r="A262" t="s">
        <v>20</v>
      </c>
      <c r="B262">
        <v>2080</v>
      </c>
      <c r="C262" s="7">
        <f t="shared" si="8"/>
        <v>0.97047105386455701</v>
      </c>
      <c r="D262" t="s">
        <v>14</v>
      </c>
      <c r="E262">
        <v>926</v>
      </c>
      <c r="F262" s="7">
        <f t="shared" si="9"/>
        <v>0.35457217814140568</v>
      </c>
    </row>
    <row r="263" spans="1:6" x14ac:dyDescent="0.2">
      <c r="A263" t="s">
        <v>20</v>
      </c>
      <c r="B263">
        <v>2105</v>
      </c>
      <c r="C263" s="7">
        <f t="shared" si="8"/>
        <v>0.99021448487273056</v>
      </c>
      <c r="D263" t="s">
        <v>14</v>
      </c>
      <c r="E263">
        <v>77</v>
      </c>
      <c r="F263" s="7">
        <f t="shared" si="9"/>
        <v>-0.52981496991434451</v>
      </c>
    </row>
    <row r="264" spans="1:6" x14ac:dyDescent="0.2">
      <c r="A264" t="s">
        <v>20</v>
      </c>
      <c r="B264">
        <v>2436</v>
      </c>
      <c r="C264" s="7">
        <f t="shared" si="8"/>
        <v>1.2516175114209476</v>
      </c>
      <c r="D264" t="s">
        <v>14</v>
      </c>
      <c r="E264">
        <v>1748</v>
      </c>
      <c r="F264" s="7">
        <f t="shared" si="9"/>
        <v>1.2108339398632273</v>
      </c>
    </row>
    <row r="265" spans="1:6" x14ac:dyDescent="0.2">
      <c r="A265" t="s">
        <v>20</v>
      </c>
      <c r="B265">
        <v>80</v>
      </c>
      <c r="C265" s="7">
        <f t="shared" si="8"/>
        <v>-0.60900342678932196</v>
      </c>
      <c r="D265" t="s">
        <v>14</v>
      </c>
      <c r="E265">
        <v>79</v>
      </c>
      <c r="F265" s="7">
        <f t="shared" si="9"/>
        <v>-0.52773160796368324</v>
      </c>
    </row>
    <row r="266" spans="1:6" x14ac:dyDescent="0.2">
      <c r="A266" t="s">
        <v>20</v>
      </c>
      <c r="B266">
        <v>42</v>
      </c>
      <c r="C266" s="7">
        <f t="shared" si="8"/>
        <v>-0.63901344192174558</v>
      </c>
      <c r="D266" t="s">
        <v>14</v>
      </c>
      <c r="E266">
        <v>889</v>
      </c>
      <c r="F266" s="7">
        <f t="shared" si="9"/>
        <v>0.31602998205417038</v>
      </c>
    </row>
    <row r="267" spans="1:6" x14ac:dyDescent="0.2">
      <c r="A267" t="s">
        <v>20</v>
      </c>
      <c r="B267">
        <v>139</v>
      </c>
      <c r="C267" s="7">
        <f t="shared" si="8"/>
        <v>-0.56240892961003253</v>
      </c>
      <c r="D267" t="s">
        <v>14</v>
      </c>
      <c r="E267">
        <v>56</v>
      </c>
      <c r="F267" s="7">
        <f t="shared" si="9"/>
        <v>-0.55169027039628893</v>
      </c>
    </row>
    <row r="268" spans="1:6" x14ac:dyDescent="0.2">
      <c r="A268" t="s">
        <v>20</v>
      </c>
      <c r="B268">
        <v>159</v>
      </c>
      <c r="C268" s="7">
        <f t="shared" si="8"/>
        <v>-0.54661418480349366</v>
      </c>
      <c r="D268" t="s">
        <v>14</v>
      </c>
      <c r="E268">
        <v>1</v>
      </c>
      <c r="F268" s="7">
        <f t="shared" si="9"/>
        <v>-0.60898272403947651</v>
      </c>
    </row>
    <row r="269" spans="1:6" x14ac:dyDescent="0.2">
      <c r="A269" t="s">
        <v>20</v>
      </c>
      <c r="B269">
        <v>381</v>
      </c>
      <c r="C269" s="7">
        <f t="shared" si="8"/>
        <v>-0.37129251745091313</v>
      </c>
      <c r="D269" t="s">
        <v>14</v>
      </c>
      <c r="E269">
        <v>83</v>
      </c>
      <c r="F269" s="7">
        <f t="shared" si="9"/>
        <v>-0.52356488406236046</v>
      </c>
    </row>
    <row r="270" spans="1:6" x14ac:dyDescent="0.2">
      <c r="A270" t="s">
        <v>20</v>
      </c>
      <c r="B270">
        <v>194</v>
      </c>
      <c r="C270" s="7">
        <f t="shared" si="8"/>
        <v>-0.51897338139205085</v>
      </c>
      <c r="D270" t="s">
        <v>14</v>
      </c>
      <c r="E270">
        <v>2025</v>
      </c>
      <c r="F270" s="7">
        <f t="shared" si="9"/>
        <v>1.4993795700298267</v>
      </c>
    </row>
    <row r="271" spans="1:6" x14ac:dyDescent="0.2">
      <c r="A271" t="s">
        <v>20</v>
      </c>
      <c r="B271">
        <v>106</v>
      </c>
      <c r="C271" s="7">
        <f t="shared" si="8"/>
        <v>-0.58847025854082147</v>
      </c>
      <c r="D271" t="s">
        <v>14</v>
      </c>
      <c r="E271">
        <v>14</v>
      </c>
      <c r="F271" s="7">
        <f t="shared" si="9"/>
        <v>-0.59544087136017765</v>
      </c>
    </row>
    <row r="272" spans="1:6" x14ac:dyDescent="0.2">
      <c r="A272" t="s">
        <v>20</v>
      </c>
      <c r="B272">
        <v>142</v>
      </c>
      <c r="C272" s="7">
        <f t="shared" si="8"/>
        <v>-0.56003971788905171</v>
      </c>
      <c r="D272" t="s">
        <v>14</v>
      </c>
      <c r="E272">
        <v>656</v>
      </c>
      <c r="F272" s="7">
        <f t="shared" si="9"/>
        <v>7.3318314802121157E-2</v>
      </c>
    </row>
    <row r="273" spans="1:6" x14ac:dyDescent="0.2">
      <c r="A273" t="s">
        <v>20</v>
      </c>
      <c r="B273">
        <v>211</v>
      </c>
      <c r="C273" s="7">
        <f t="shared" si="8"/>
        <v>-0.50554784830649291</v>
      </c>
      <c r="D273" t="s">
        <v>14</v>
      </c>
      <c r="E273">
        <v>1596</v>
      </c>
      <c r="F273" s="7">
        <f t="shared" si="9"/>
        <v>1.0524984316129635</v>
      </c>
    </row>
    <row r="274" spans="1:6" x14ac:dyDescent="0.2">
      <c r="A274" t="s">
        <v>20</v>
      </c>
      <c r="B274">
        <v>2756</v>
      </c>
      <c r="C274" s="7">
        <f t="shared" si="8"/>
        <v>1.504333428325568</v>
      </c>
      <c r="D274" t="s">
        <v>14</v>
      </c>
      <c r="E274">
        <v>10</v>
      </c>
      <c r="F274" s="7">
        <f t="shared" si="9"/>
        <v>-0.59960759526150031</v>
      </c>
    </row>
    <row r="275" spans="1:6" x14ac:dyDescent="0.2">
      <c r="A275" t="s">
        <v>20</v>
      </c>
      <c r="B275">
        <v>173</v>
      </c>
      <c r="C275" s="7">
        <f t="shared" si="8"/>
        <v>-0.53555786343891654</v>
      </c>
      <c r="D275" t="s">
        <v>14</v>
      </c>
      <c r="E275">
        <v>1121</v>
      </c>
      <c r="F275" s="7">
        <f t="shared" si="9"/>
        <v>0.55769996833088897</v>
      </c>
    </row>
    <row r="276" spans="1:6" x14ac:dyDescent="0.2">
      <c r="A276" t="s">
        <v>20</v>
      </c>
      <c r="B276">
        <v>87</v>
      </c>
      <c r="C276" s="7">
        <f t="shared" si="8"/>
        <v>-0.60347526610703339</v>
      </c>
      <c r="D276" t="s">
        <v>14</v>
      </c>
      <c r="E276">
        <v>15</v>
      </c>
      <c r="F276" s="7">
        <f t="shared" si="9"/>
        <v>-0.5943991903848469</v>
      </c>
    </row>
    <row r="277" spans="1:6" x14ac:dyDescent="0.2">
      <c r="A277" t="s">
        <v>20</v>
      </c>
      <c r="B277">
        <v>1572</v>
      </c>
      <c r="C277" s="7">
        <f t="shared" si="8"/>
        <v>0.56928453577847182</v>
      </c>
      <c r="D277" t="s">
        <v>14</v>
      </c>
      <c r="E277">
        <v>191</v>
      </c>
      <c r="F277" s="7">
        <f t="shared" si="9"/>
        <v>-0.41106333872664663</v>
      </c>
    </row>
    <row r="278" spans="1:6" x14ac:dyDescent="0.2">
      <c r="A278" t="s">
        <v>20</v>
      </c>
      <c r="B278">
        <v>2346</v>
      </c>
      <c r="C278" s="7">
        <f t="shared" si="8"/>
        <v>1.180541159791523</v>
      </c>
      <c r="D278" t="s">
        <v>14</v>
      </c>
      <c r="E278">
        <v>16</v>
      </c>
      <c r="F278" s="7">
        <f t="shared" si="9"/>
        <v>-0.59335750940951626</v>
      </c>
    </row>
    <row r="279" spans="1:6" x14ac:dyDescent="0.2">
      <c r="A279" t="s">
        <v>20</v>
      </c>
      <c r="B279">
        <v>115</v>
      </c>
      <c r="C279" s="7">
        <f t="shared" si="8"/>
        <v>-0.58136262337787903</v>
      </c>
      <c r="D279" t="s">
        <v>14</v>
      </c>
      <c r="E279">
        <v>17</v>
      </c>
      <c r="F279" s="7">
        <f t="shared" si="9"/>
        <v>-0.59231582843418551</v>
      </c>
    </row>
    <row r="280" spans="1:6" x14ac:dyDescent="0.2">
      <c r="A280" t="s">
        <v>20</v>
      </c>
      <c r="B280">
        <v>85</v>
      </c>
      <c r="C280" s="7">
        <f t="shared" si="8"/>
        <v>-0.60505474058768727</v>
      </c>
      <c r="D280" t="s">
        <v>14</v>
      </c>
      <c r="E280">
        <v>34</v>
      </c>
      <c r="F280" s="7">
        <f t="shared" si="9"/>
        <v>-0.57460725185356398</v>
      </c>
    </row>
    <row r="281" spans="1:6" x14ac:dyDescent="0.2">
      <c r="A281" t="s">
        <v>20</v>
      </c>
      <c r="B281">
        <v>144</v>
      </c>
      <c r="C281" s="7">
        <f t="shared" si="8"/>
        <v>-0.55846024340839784</v>
      </c>
      <c r="D281" t="s">
        <v>14</v>
      </c>
      <c r="E281">
        <v>1</v>
      </c>
      <c r="F281" s="7">
        <f t="shared" si="9"/>
        <v>-0.60898272403947651</v>
      </c>
    </row>
    <row r="282" spans="1:6" x14ac:dyDescent="0.2">
      <c r="A282" t="s">
        <v>20</v>
      </c>
      <c r="B282">
        <v>2443</v>
      </c>
      <c r="C282" s="7">
        <f t="shared" si="8"/>
        <v>1.2571456721032361</v>
      </c>
      <c r="D282" t="s">
        <v>14</v>
      </c>
      <c r="E282">
        <v>1274</v>
      </c>
      <c r="F282" s="7">
        <f t="shared" si="9"/>
        <v>0.71707715755648349</v>
      </c>
    </row>
    <row r="283" spans="1:6" x14ac:dyDescent="0.2">
      <c r="A283" t="s">
        <v>20</v>
      </c>
      <c r="B283">
        <v>64</v>
      </c>
      <c r="C283" s="7">
        <f t="shared" si="8"/>
        <v>-0.62163922263455296</v>
      </c>
      <c r="D283" t="s">
        <v>14</v>
      </c>
      <c r="E283">
        <v>210</v>
      </c>
      <c r="F283" s="7">
        <f t="shared" si="9"/>
        <v>-0.39127140019536366</v>
      </c>
    </row>
    <row r="284" spans="1:6" x14ac:dyDescent="0.2">
      <c r="A284" t="s">
        <v>20</v>
      </c>
      <c r="B284">
        <v>268</v>
      </c>
      <c r="C284" s="7">
        <f t="shared" si="8"/>
        <v>-0.4605328256078573</v>
      </c>
      <c r="D284" t="s">
        <v>14</v>
      </c>
      <c r="E284">
        <v>248</v>
      </c>
      <c r="F284" s="7">
        <f t="shared" si="9"/>
        <v>-0.35168752313279766</v>
      </c>
    </row>
    <row r="285" spans="1:6" x14ac:dyDescent="0.2">
      <c r="A285" t="s">
        <v>20</v>
      </c>
      <c r="B285">
        <v>195</v>
      </c>
      <c r="C285" s="7">
        <f t="shared" si="8"/>
        <v>-0.51818364415172391</v>
      </c>
      <c r="D285" t="s">
        <v>14</v>
      </c>
      <c r="E285">
        <v>513</v>
      </c>
      <c r="F285" s="7">
        <f t="shared" si="9"/>
        <v>-7.5642064670166584E-2</v>
      </c>
    </row>
    <row r="286" spans="1:6" x14ac:dyDescent="0.2">
      <c r="A286" t="s">
        <v>20</v>
      </c>
      <c r="B286">
        <v>186</v>
      </c>
      <c r="C286" s="7">
        <f t="shared" si="8"/>
        <v>-0.52529127931466635</v>
      </c>
      <c r="D286" t="s">
        <v>14</v>
      </c>
      <c r="E286">
        <v>3410</v>
      </c>
      <c r="F286" s="7">
        <f t="shared" si="9"/>
        <v>2.9421077208628232</v>
      </c>
    </row>
    <row r="287" spans="1:6" x14ac:dyDescent="0.2">
      <c r="A287" t="s">
        <v>20</v>
      </c>
      <c r="B287">
        <v>460</v>
      </c>
      <c r="C287" s="7">
        <f t="shared" si="8"/>
        <v>-0.30890327546508495</v>
      </c>
      <c r="D287" t="s">
        <v>14</v>
      </c>
      <c r="E287">
        <v>10</v>
      </c>
      <c r="F287" s="7">
        <f t="shared" si="9"/>
        <v>-0.59960759526150031</v>
      </c>
    </row>
    <row r="288" spans="1:6" x14ac:dyDescent="0.2">
      <c r="A288" t="s">
        <v>20</v>
      </c>
      <c r="B288">
        <v>2528</v>
      </c>
      <c r="C288" s="7">
        <f t="shared" si="8"/>
        <v>1.3242733375310258</v>
      </c>
      <c r="D288" t="s">
        <v>14</v>
      </c>
      <c r="E288">
        <v>2201</v>
      </c>
      <c r="F288" s="7">
        <f t="shared" si="9"/>
        <v>1.6827154216880269</v>
      </c>
    </row>
    <row r="289" spans="1:6" x14ac:dyDescent="0.2">
      <c r="A289" t="s">
        <v>20</v>
      </c>
      <c r="B289">
        <v>3657</v>
      </c>
      <c r="C289" s="7">
        <f t="shared" si="8"/>
        <v>2.2158866818601406</v>
      </c>
      <c r="D289" t="s">
        <v>14</v>
      </c>
      <c r="E289">
        <v>676</v>
      </c>
      <c r="F289" s="7">
        <f t="shared" si="9"/>
        <v>9.4151934308734822E-2</v>
      </c>
    </row>
    <row r="290" spans="1:6" x14ac:dyDescent="0.2">
      <c r="A290" t="s">
        <v>20</v>
      </c>
      <c r="B290">
        <v>131</v>
      </c>
      <c r="C290" s="7">
        <f t="shared" si="8"/>
        <v>-0.56872682753264803</v>
      </c>
      <c r="D290" t="s">
        <v>14</v>
      </c>
      <c r="E290">
        <v>831</v>
      </c>
      <c r="F290" s="7">
        <f t="shared" si="9"/>
        <v>0.25561248548499077</v>
      </c>
    </row>
    <row r="291" spans="1:6" x14ac:dyDescent="0.2">
      <c r="A291" t="s">
        <v>20</v>
      </c>
      <c r="B291">
        <v>239</v>
      </c>
      <c r="C291" s="7">
        <f t="shared" si="8"/>
        <v>-0.48343520557733854</v>
      </c>
      <c r="D291" t="s">
        <v>14</v>
      </c>
      <c r="E291">
        <v>859</v>
      </c>
      <c r="F291" s="7">
        <f t="shared" si="9"/>
        <v>0.28477955279424988</v>
      </c>
    </row>
    <row r="292" spans="1:6" x14ac:dyDescent="0.2">
      <c r="A292" t="s">
        <v>20</v>
      </c>
      <c r="B292">
        <v>78</v>
      </c>
      <c r="C292" s="7">
        <f t="shared" si="8"/>
        <v>-0.61058290126997583</v>
      </c>
      <c r="D292" t="s">
        <v>14</v>
      </c>
      <c r="E292">
        <v>45</v>
      </c>
      <c r="F292" s="7">
        <f t="shared" si="9"/>
        <v>-0.5631487611249264</v>
      </c>
    </row>
    <row r="293" spans="1:6" x14ac:dyDescent="0.2">
      <c r="A293" t="s">
        <v>20</v>
      </c>
      <c r="B293">
        <v>1773</v>
      </c>
      <c r="C293" s="7">
        <f t="shared" si="8"/>
        <v>0.72802172108418661</v>
      </c>
      <c r="D293" t="s">
        <v>14</v>
      </c>
      <c r="E293">
        <v>6</v>
      </c>
      <c r="F293" s="7">
        <f t="shared" si="9"/>
        <v>-0.60377431916282309</v>
      </c>
    </row>
    <row r="294" spans="1:6" x14ac:dyDescent="0.2">
      <c r="A294" t="s">
        <v>20</v>
      </c>
      <c r="B294">
        <v>32</v>
      </c>
      <c r="C294" s="7">
        <f t="shared" si="8"/>
        <v>-0.64691081432501507</v>
      </c>
      <c r="D294" t="s">
        <v>14</v>
      </c>
      <c r="E294">
        <v>7</v>
      </c>
      <c r="F294" s="7">
        <f t="shared" si="9"/>
        <v>-0.60273263818749234</v>
      </c>
    </row>
    <row r="295" spans="1:6" x14ac:dyDescent="0.2">
      <c r="A295" t="s">
        <v>20</v>
      </c>
      <c r="B295">
        <v>369</v>
      </c>
      <c r="C295" s="7">
        <f t="shared" si="8"/>
        <v>-0.38076936433483644</v>
      </c>
      <c r="D295" t="s">
        <v>14</v>
      </c>
      <c r="E295">
        <v>31</v>
      </c>
      <c r="F295" s="7">
        <f t="shared" si="9"/>
        <v>-0.57773229477955601</v>
      </c>
    </row>
    <row r="296" spans="1:6" x14ac:dyDescent="0.2">
      <c r="A296" t="s">
        <v>20</v>
      </c>
      <c r="B296">
        <v>89</v>
      </c>
      <c r="C296" s="7">
        <f t="shared" si="8"/>
        <v>-0.60189579162637952</v>
      </c>
      <c r="D296" t="s">
        <v>14</v>
      </c>
      <c r="E296">
        <v>78</v>
      </c>
      <c r="F296" s="7">
        <f t="shared" si="9"/>
        <v>-0.52877328893901387</v>
      </c>
    </row>
    <row r="297" spans="1:6" x14ac:dyDescent="0.2">
      <c r="A297" t="s">
        <v>20</v>
      </c>
      <c r="B297">
        <v>147</v>
      </c>
      <c r="C297" s="7">
        <f t="shared" si="8"/>
        <v>-0.55609103168741703</v>
      </c>
      <c r="D297" t="s">
        <v>14</v>
      </c>
      <c r="E297">
        <v>1225</v>
      </c>
      <c r="F297" s="7">
        <f t="shared" si="9"/>
        <v>0.66603478976527997</v>
      </c>
    </row>
    <row r="298" spans="1:6" x14ac:dyDescent="0.2">
      <c r="A298" t="s">
        <v>20</v>
      </c>
      <c r="B298">
        <v>126</v>
      </c>
      <c r="C298" s="7">
        <f t="shared" si="8"/>
        <v>-0.57267551373428272</v>
      </c>
      <c r="D298" t="s">
        <v>14</v>
      </c>
      <c r="E298">
        <v>1</v>
      </c>
      <c r="F298" s="7">
        <f t="shared" si="9"/>
        <v>-0.60898272403947651</v>
      </c>
    </row>
    <row r="299" spans="1:6" x14ac:dyDescent="0.2">
      <c r="A299" t="s">
        <v>20</v>
      </c>
      <c r="B299">
        <v>2218</v>
      </c>
      <c r="C299" s="7">
        <f t="shared" si="8"/>
        <v>1.0794547930296747</v>
      </c>
      <c r="D299" t="s">
        <v>14</v>
      </c>
      <c r="E299">
        <v>67</v>
      </c>
      <c r="F299" s="7">
        <f t="shared" si="9"/>
        <v>-0.54023177966765135</v>
      </c>
    </row>
    <row r="300" spans="1:6" x14ac:dyDescent="0.2">
      <c r="A300" t="s">
        <v>20</v>
      </c>
      <c r="B300">
        <v>202</v>
      </c>
      <c r="C300" s="7">
        <f t="shared" si="8"/>
        <v>-0.51265548346943535</v>
      </c>
      <c r="D300" t="s">
        <v>14</v>
      </c>
      <c r="E300">
        <v>19</v>
      </c>
      <c r="F300" s="7">
        <f t="shared" si="9"/>
        <v>-0.59023246648352423</v>
      </c>
    </row>
    <row r="301" spans="1:6" x14ac:dyDescent="0.2">
      <c r="A301" t="s">
        <v>20</v>
      </c>
      <c r="B301">
        <v>140</v>
      </c>
      <c r="C301" s="7">
        <f t="shared" si="8"/>
        <v>-0.56161919236970559</v>
      </c>
      <c r="D301" t="s">
        <v>14</v>
      </c>
      <c r="E301">
        <v>2108</v>
      </c>
      <c r="F301" s="7">
        <f t="shared" si="9"/>
        <v>1.5858390909822733</v>
      </c>
    </row>
    <row r="302" spans="1:6" x14ac:dyDescent="0.2">
      <c r="A302" t="s">
        <v>20</v>
      </c>
      <c r="B302">
        <v>1052</v>
      </c>
      <c r="C302" s="7">
        <f t="shared" si="8"/>
        <v>0.15862117080846325</v>
      </c>
      <c r="D302" t="s">
        <v>14</v>
      </c>
      <c r="E302">
        <v>679</v>
      </c>
      <c r="F302" s="7">
        <f t="shared" si="9"/>
        <v>9.7276977234726877E-2</v>
      </c>
    </row>
    <row r="303" spans="1:6" x14ac:dyDescent="0.2">
      <c r="A303" t="s">
        <v>20</v>
      </c>
      <c r="B303">
        <v>247</v>
      </c>
      <c r="C303" s="7">
        <f t="shared" si="8"/>
        <v>-0.47711730765472304</v>
      </c>
      <c r="D303" t="s">
        <v>14</v>
      </c>
      <c r="E303">
        <v>36</v>
      </c>
      <c r="F303" s="7">
        <f t="shared" si="9"/>
        <v>-0.57252388990290259</v>
      </c>
    </row>
    <row r="304" spans="1:6" x14ac:dyDescent="0.2">
      <c r="A304" t="s">
        <v>20</v>
      </c>
      <c r="B304">
        <v>84</v>
      </c>
      <c r="C304" s="7">
        <f t="shared" si="8"/>
        <v>-0.60584447782801421</v>
      </c>
      <c r="D304" t="s">
        <v>14</v>
      </c>
      <c r="E304">
        <v>47</v>
      </c>
      <c r="F304" s="7">
        <f t="shared" si="9"/>
        <v>-0.56106539917426501</v>
      </c>
    </row>
    <row r="305" spans="1:6" x14ac:dyDescent="0.2">
      <c r="A305" t="s">
        <v>20</v>
      </c>
      <c r="B305">
        <v>88</v>
      </c>
      <c r="C305" s="7">
        <f t="shared" si="8"/>
        <v>-0.60268552886670645</v>
      </c>
      <c r="D305" t="s">
        <v>14</v>
      </c>
      <c r="E305">
        <v>70</v>
      </c>
      <c r="F305" s="7">
        <f t="shared" si="9"/>
        <v>-0.53710673674165932</v>
      </c>
    </row>
    <row r="306" spans="1:6" x14ac:dyDescent="0.2">
      <c r="A306" t="s">
        <v>20</v>
      </c>
      <c r="B306">
        <v>156</v>
      </c>
      <c r="C306" s="7">
        <f t="shared" si="8"/>
        <v>-0.54898339652447459</v>
      </c>
      <c r="D306" t="s">
        <v>14</v>
      </c>
      <c r="E306">
        <v>154</v>
      </c>
      <c r="F306" s="7">
        <f t="shared" si="9"/>
        <v>-0.44960553481388194</v>
      </c>
    </row>
    <row r="307" spans="1:6" x14ac:dyDescent="0.2">
      <c r="A307" t="s">
        <v>20</v>
      </c>
      <c r="B307">
        <v>2985</v>
      </c>
      <c r="C307" s="7">
        <f t="shared" si="8"/>
        <v>1.685183256360437</v>
      </c>
      <c r="D307" t="s">
        <v>14</v>
      </c>
      <c r="E307">
        <v>22</v>
      </c>
      <c r="F307" s="7">
        <f t="shared" si="9"/>
        <v>-0.58710742355753209</v>
      </c>
    </row>
    <row r="308" spans="1:6" x14ac:dyDescent="0.2">
      <c r="A308" t="s">
        <v>20</v>
      </c>
      <c r="B308">
        <v>762</v>
      </c>
      <c r="C308" s="7">
        <f t="shared" si="8"/>
        <v>-7.0402628886349211E-2</v>
      </c>
      <c r="D308" t="s">
        <v>14</v>
      </c>
      <c r="E308">
        <v>1758</v>
      </c>
      <c r="F308" s="7">
        <f t="shared" si="9"/>
        <v>1.2212507496165341</v>
      </c>
    </row>
    <row r="309" spans="1:6" x14ac:dyDescent="0.2">
      <c r="A309" t="s">
        <v>20</v>
      </c>
      <c r="B309">
        <v>554</v>
      </c>
      <c r="C309" s="7">
        <f t="shared" si="8"/>
        <v>-0.23466797487435262</v>
      </c>
      <c r="D309" t="s">
        <v>14</v>
      </c>
      <c r="E309">
        <v>94</v>
      </c>
      <c r="F309" s="7">
        <f t="shared" si="9"/>
        <v>-0.51210639333372299</v>
      </c>
    </row>
    <row r="310" spans="1:6" x14ac:dyDescent="0.2">
      <c r="A310" t="s">
        <v>20</v>
      </c>
      <c r="B310">
        <v>135</v>
      </c>
      <c r="C310" s="7">
        <f t="shared" si="8"/>
        <v>-0.56556787857134028</v>
      </c>
      <c r="D310" t="s">
        <v>14</v>
      </c>
      <c r="E310">
        <v>33</v>
      </c>
      <c r="F310" s="7">
        <f t="shared" si="9"/>
        <v>-0.57564893282889462</v>
      </c>
    </row>
    <row r="311" spans="1:6" x14ac:dyDescent="0.2">
      <c r="A311" t="s">
        <v>20</v>
      </c>
      <c r="B311">
        <v>122</v>
      </c>
      <c r="C311" s="7">
        <f t="shared" si="8"/>
        <v>-0.57583446269559047</v>
      </c>
      <c r="D311" t="s">
        <v>14</v>
      </c>
      <c r="E311">
        <v>1</v>
      </c>
      <c r="F311" s="7">
        <f t="shared" si="9"/>
        <v>-0.60898272403947651</v>
      </c>
    </row>
    <row r="312" spans="1:6" x14ac:dyDescent="0.2">
      <c r="A312" t="s">
        <v>20</v>
      </c>
      <c r="B312">
        <v>221</v>
      </c>
      <c r="C312" s="7">
        <f t="shared" si="8"/>
        <v>-0.49765047590322348</v>
      </c>
      <c r="D312" t="s">
        <v>14</v>
      </c>
      <c r="E312">
        <v>31</v>
      </c>
      <c r="F312" s="7">
        <f t="shared" si="9"/>
        <v>-0.57773229477955601</v>
      </c>
    </row>
    <row r="313" spans="1:6" x14ac:dyDescent="0.2">
      <c r="A313" t="s">
        <v>20</v>
      </c>
      <c r="B313">
        <v>126</v>
      </c>
      <c r="C313" s="7">
        <f t="shared" si="8"/>
        <v>-0.57267551373428272</v>
      </c>
      <c r="D313" t="s">
        <v>14</v>
      </c>
      <c r="E313">
        <v>35</v>
      </c>
      <c r="F313" s="7">
        <f t="shared" si="9"/>
        <v>-0.57356557087823323</v>
      </c>
    </row>
    <row r="314" spans="1:6" x14ac:dyDescent="0.2">
      <c r="A314" t="s">
        <v>20</v>
      </c>
      <c r="B314">
        <v>1022</v>
      </c>
      <c r="C314" s="7">
        <f t="shared" si="8"/>
        <v>0.13492905359865506</v>
      </c>
      <c r="D314" t="s">
        <v>14</v>
      </c>
      <c r="E314">
        <v>63</v>
      </c>
      <c r="F314" s="7">
        <f t="shared" si="9"/>
        <v>-0.54439850356897412</v>
      </c>
    </row>
    <row r="315" spans="1:6" x14ac:dyDescent="0.2">
      <c r="A315" t="s">
        <v>20</v>
      </c>
      <c r="B315">
        <v>3177</v>
      </c>
      <c r="C315" s="7">
        <f t="shared" si="8"/>
        <v>1.8368128065032094</v>
      </c>
      <c r="D315" t="s">
        <v>14</v>
      </c>
      <c r="E315">
        <v>526</v>
      </c>
      <c r="F315" s="7">
        <f t="shared" si="9"/>
        <v>-6.2100211990867696E-2</v>
      </c>
    </row>
    <row r="316" spans="1:6" x14ac:dyDescent="0.2">
      <c r="A316" t="s">
        <v>20</v>
      </c>
      <c r="B316">
        <v>198</v>
      </c>
      <c r="C316" s="7">
        <f t="shared" si="8"/>
        <v>-0.5158144324307431</v>
      </c>
      <c r="D316" t="s">
        <v>14</v>
      </c>
      <c r="E316">
        <v>121</v>
      </c>
      <c r="F316" s="7">
        <f t="shared" si="9"/>
        <v>-0.48398100699979446</v>
      </c>
    </row>
    <row r="317" spans="1:6" x14ac:dyDescent="0.2">
      <c r="A317" t="s">
        <v>20</v>
      </c>
      <c r="B317">
        <v>85</v>
      </c>
      <c r="C317" s="7">
        <f t="shared" si="8"/>
        <v>-0.60505474058768727</v>
      </c>
      <c r="D317" t="s">
        <v>14</v>
      </c>
      <c r="E317">
        <v>67</v>
      </c>
      <c r="F317" s="7">
        <f t="shared" si="9"/>
        <v>-0.54023177966765135</v>
      </c>
    </row>
    <row r="318" spans="1:6" x14ac:dyDescent="0.2">
      <c r="A318" t="s">
        <v>20</v>
      </c>
      <c r="B318">
        <v>3596</v>
      </c>
      <c r="C318" s="7">
        <f t="shared" si="8"/>
        <v>2.1677127102001972</v>
      </c>
      <c r="D318" t="s">
        <v>14</v>
      </c>
      <c r="E318">
        <v>57</v>
      </c>
      <c r="F318" s="7">
        <f t="shared" si="9"/>
        <v>-0.55064858942095818</v>
      </c>
    </row>
    <row r="319" spans="1:6" x14ac:dyDescent="0.2">
      <c r="A319" t="s">
        <v>20</v>
      </c>
      <c r="B319">
        <v>244</v>
      </c>
      <c r="C319" s="7">
        <f t="shared" si="8"/>
        <v>-0.47948651937570386</v>
      </c>
      <c r="D319" t="s">
        <v>14</v>
      </c>
      <c r="E319">
        <v>1229</v>
      </c>
      <c r="F319" s="7">
        <f t="shared" si="9"/>
        <v>0.67020151366660274</v>
      </c>
    </row>
    <row r="320" spans="1:6" x14ac:dyDescent="0.2">
      <c r="A320" t="s">
        <v>20</v>
      </c>
      <c r="B320">
        <v>5180</v>
      </c>
      <c r="C320" s="7">
        <f t="shared" si="8"/>
        <v>3.4186564988780694</v>
      </c>
      <c r="D320" t="s">
        <v>14</v>
      </c>
      <c r="E320">
        <v>12</v>
      </c>
      <c r="F320" s="7">
        <f t="shared" si="9"/>
        <v>-0.59752423331083893</v>
      </c>
    </row>
    <row r="321" spans="1:6" x14ac:dyDescent="0.2">
      <c r="A321" t="s">
        <v>20</v>
      </c>
      <c r="B321">
        <v>589</v>
      </c>
      <c r="C321" s="7">
        <f t="shared" si="8"/>
        <v>-0.20702717146290975</v>
      </c>
      <c r="D321" t="s">
        <v>14</v>
      </c>
      <c r="E321">
        <v>452</v>
      </c>
      <c r="F321" s="7">
        <f t="shared" si="9"/>
        <v>-0.13918460416533826</v>
      </c>
    </row>
    <row r="322" spans="1:6" x14ac:dyDescent="0.2">
      <c r="A322" t="s">
        <v>20</v>
      </c>
      <c r="B322">
        <v>2725</v>
      </c>
      <c r="C322" s="7">
        <f t="shared" si="8"/>
        <v>1.479851573875433</v>
      </c>
      <c r="D322" t="s">
        <v>14</v>
      </c>
      <c r="E322">
        <v>1886</v>
      </c>
      <c r="F322" s="7">
        <f t="shared" si="9"/>
        <v>1.3545859144588617</v>
      </c>
    </row>
    <row r="323" spans="1:6" x14ac:dyDescent="0.2">
      <c r="A323" t="s">
        <v>20</v>
      </c>
      <c r="B323">
        <v>300</v>
      </c>
      <c r="C323" s="7">
        <f t="shared" ref="C323:C386" si="10">(B323-$H$2)/$M$2</f>
        <v>-0.43526123391739524</v>
      </c>
      <c r="D323" t="s">
        <v>14</v>
      </c>
      <c r="E323">
        <v>1825</v>
      </c>
      <c r="F323" s="7">
        <f t="shared" ref="F323:F386" si="11">(E323-$H$3)/$M$3</f>
        <v>1.29104337496369</v>
      </c>
    </row>
    <row r="324" spans="1:6" x14ac:dyDescent="0.2">
      <c r="A324" t="s">
        <v>20</v>
      </c>
      <c r="B324">
        <v>144</v>
      </c>
      <c r="C324" s="7">
        <f t="shared" si="10"/>
        <v>-0.55846024340839784</v>
      </c>
      <c r="D324" t="s">
        <v>14</v>
      </c>
      <c r="E324">
        <v>31</v>
      </c>
      <c r="F324" s="7">
        <f t="shared" si="11"/>
        <v>-0.57773229477955601</v>
      </c>
    </row>
    <row r="325" spans="1:6" x14ac:dyDescent="0.2">
      <c r="A325" t="s">
        <v>20</v>
      </c>
      <c r="B325">
        <v>87</v>
      </c>
      <c r="C325" s="7">
        <f t="shared" si="10"/>
        <v>-0.60347526610703339</v>
      </c>
      <c r="D325" t="s">
        <v>14</v>
      </c>
      <c r="E325">
        <v>107</v>
      </c>
      <c r="F325" s="7">
        <f t="shared" si="11"/>
        <v>-0.49856454065442407</v>
      </c>
    </row>
    <row r="326" spans="1:6" x14ac:dyDescent="0.2">
      <c r="A326" t="s">
        <v>20</v>
      </c>
      <c r="B326">
        <v>3116</v>
      </c>
      <c r="C326" s="7">
        <f t="shared" si="10"/>
        <v>1.7886388348432662</v>
      </c>
      <c r="D326" t="s">
        <v>14</v>
      </c>
      <c r="E326">
        <v>27</v>
      </c>
      <c r="F326" s="7">
        <f t="shared" si="11"/>
        <v>-0.58189901868087868</v>
      </c>
    </row>
    <row r="327" spans="1:6" x14ac:dyDescent="0.2">
      <c r="A327" t="s">
        <v>20</v>
      </c>
      <c r="B327">
        <v>909</v>
      </c>
      <c r="C327" s="7">
        <f t="shared" si="10"/>
        <v>4.5688745441710893E-2</v>
      </c>
      <c r="D327" t="s">
        <v>14</v>
      </c>
      <c r="E327">
        <v>1221</v>
      </c>
      <c r="F327" s="7">
        <f t="shared" si="11"/>
        <v>0.6618680658639573</v>
      </c>
    </row>
    <row r="328" spans="1:6" x14ac:dyDescent="0.2">
      <c r="A328" t="s">
        <v>20</v>
      </c>
      <c r="B328">
        <v>1613</v>
      </c>
      <c r="C328" s="7">
        <f t="shared" si="10"/>
        <v>0.60166376263187626</v>
      </c>
      <c r="D328" t="s">
        <v>14</v>
      </c>
      <c r="E328">
        <v>1</v>
      </c>
      <c r="F328" s="7">
        <f t="shared" si="11"/>
        <v>-0.60898272403947651</v>
      </c>
    </row>
    <row r="329" spans="1:6" x14ac:dyDescent="0.2">
      <c r="A329" t="s">
        <v>20</v>
      </c>
      <c r="B329">
        <v>136</v>
      </c>
      <c r="C329" s="7">
        <f t="shared" si="10"/>
        <v>-0.56477814133101334</v>
      </c>
      <c r="D329" t="s">
        <v>14</v>
      </c>
      <c r="E329">
        <v>16</v>
      </c>
      <c r="F329" s="7">
        <f t="shared" si="11"/>
        <v>-0.59335750940951626</v>
      </c>
    </row>
    <row r="330" spans="1:6" x14ac:dyDescent="0.2">
      <c r="A330" t="s">
        <v>20</v>
      </c>
      <c r="B330">
        <v>130</v>
      </c>
      <c r="C330" s="7">
        <f t="shared" si="10"/>
        <v>-0.56951656477297496</v>
      </c>
      <c r="D330" t="s">
        <v>14</v>
      </c>
      <c r="E330">
        <v>41</v>
      </c>
      <c r="F330" s="7">
        <f t="shared" si="11"/>
        <v>-0.56731548502624918</v>
      </c>
    </row>
    <row r="331" spans="1:6" x14ac:dyDescent="0.2">
      <c r="A331" t="s">
        <v>20</v>
      </c>
      <c r="B331">
        <v>102</v>
      </c>
      <c r="C331" s="7">
        <f t="shared" si="10"/>
        <v>-0.59162920750212922</v>
      </c>
      <c r="D331" t="s">
        <v>14</v>
      </c>
      <c r="E331">
        <v>523</v>
      </c>
      <c r="F331" s="7">
        <f t="shared" si="11"/>
        <v>-6.5225254916859737E-2</v>
      </c>
    </row>
    <row r="332" spans="1:6" x14ac:dyDescent="0.2">
      <c r="A332" t="s">
        <v>20</v>
      </c>
      <c r="B332">
        <v>4006</v>
      </c>
      <c r="C332" s="7">
        <f t="shared" si="10"/>
        <v>2.4915049787342425</v>
      </c>
      <c r="D332" t="s">
        <v>14</v>
      </c>
      <c r="E332">
        <v>141</v>
      </c>
      <c r="F332" s="7">
        <f t="shared" si="11"/>
        <v>-0.4631473874931808</v>
      </c>
    </row>
    <row r="333" spans="1:6" x14ac:dyDescent="0.2">
      <c r="A333" t="s">
        <v>20</v>
      </c>
      <c r="B333">
        <v>1629</v>
      </c>
      <c r="C333" s="7">
        <f t="shared" si="10"/>
        <v>0.61429955847710738</v>
      </c>
      <c r="D333" t="s">
        <v>14</v>
      </c>
      <c r="E333">
        <v>52</v>
      </c>
      <c r="F333" s="7">
        <f t="shared" si="11"/>
        <v>-0.5558569942976116</v>
      </c>
    </row>
    <row r="334" spans="1:6" x14ac:dyDescent="0.2">
      <c r="A334" t="s">
        <v>20</v>
      </c>
      <c r="B334">
        <v>2188</v>
      </c>
      <c r="C334" s="7">
        <f t="shared" si="10"/>
        <v>1.0557626758198666</v>
      </c>
      <c r="D334" t="s">
        <v>14</v>
      </c>
      <c r="E334">
        <v>225</v>
      </c>
      <c r="F334" s="7">
        <f t="shared" si="11"/>
        <v>-0.37564618556540341</v>
      </c>
    </row>
    <row r="335" spans="1:6" x14ac:dyDescent="0.2">
      <c r="A335" t="s">
        <v>20</v>
      </c>
      <c r="B335">
        <v>2409</v>
      </c>
      <c r="C335" s="7">
        <f t="shared" si="10"/>
        <v>1.23029460593212</v>
      </c>
      <c r="D335" t="s">
        <v>14</v>
      </c>
      <c r="E335">
        <v>38</v>
      </c>
      <c r="F335" s="7">
        <f t="shared" si="11"/>
        <v>-0.57044052795224121</v>
      </c>
    </row>
    <row r="336" spans="1:6" x14ac:dyDescent="0.2">
      <c r="A336" t="s">
        <v>20</v>
      </c>
      <c r="B336">
        <v>194</v>
      </c>
      <c r="C336" s="7">
        <f t="shared" si="10"/>
        <v>-0.51897338139205085</v>
      </c>
      <c r="D336" t="s">
        <v>14</v>
      </c>
      <c r="E336">
        <v>15</v>
      </c>
      <c r="F336" s="7">
        <f t="shared" si="11"/>
        <v>-0.5943991903848469</v>
      </c>
    </row>
    <row r="337" spans="1:6" x14ac:dyDescent="0.2">
      <c r="A337" t="s">
        <v>20</v>
      </c>
      <c r="B337">
        <v>1140</v>
      </c>
      <c r="C337" s="7">
        <f t="shared" si="10"/>
        <v>0.22811804795723392</v>
      </c>
      <c r="D337" t="s">
        <v>14</v>
      </c>
      <c r="E337">
        <v>37</v>
      </c>
      <c r="F337" s="7">
        <f t="shared" si="11"/>
        <v>-0.57148220892757184</v>
      </c>
    </row>
    <row r="338" spans="1:6" x14ac:dyDescent="0.2">
      <c r="A338" t="s">
        <v>20</v>
      </c>
      <c r="B338">
        <v>102</v>
      </c>
      <c r="C338" s="7">
        <f t="shared" si="10"/>
        <v>-0.59162920750212922</v>
      </c>
      <c r="D338" t="s">
        <v>14</v>
      </c>
      <c r="E338">
        <v>112</v>
      </c>
      <c r="F338" s="7">
        <f t="shared" si="11"/>
        <v>-0.49335613577777065</v>
      </c>
    </row>
    <row r="339" spans="1:6" x14ac:dyDescent="0.2">
      <c r="A339" t="s">
        <v>20</v>
      </c>
      <c r="B339">
        <v>2857</v>
      </c>
      <c r="C339" s="7">
        <f t="shared" si="10"/>
        <v>1.584096889598589</v>
      </c>
      <c r="D339" t="s">
        <v>14</v>
      </c>
      <c r="E339">
        <v>21</v>
      </c>
      <c r="F339" s="7">
        <f t="shared" si="11"/>
        <v>-0.58814910453286284</v>
      </c>
    </row>
    <row r="340" spans="1:6" x14ac:dyDescent="0.2">
      <c r="A340" t="s">
        <v>20</v>
      </c>
      <c r="B340">
        <v>107</v>
      </c>
      <c r="C340" s="7">
        <f t="shared" si="10"/>
        <v>-0.58768052130049453</v>
      </c>
      <c r="D340" t="s">
        <v>14</v>
      </c>
      <c r="E340">
        <v>67</v>
      </c>
      <c r="F340" s="7">
        <f t="shared" si="11"/>
        <v>-0.54023177966765135</v>
      </c>
    </row>
    <row r="341" spans="1:6" x14ac:dyDescent="0.2">
      <c r="A341" t="s">
        <v>20</v>
      </c>
      <c r="B341">
        <v>160</v>
      </c>
      <c r="C341" s="7">
        <f t="shared" si="10"/>
        <v>-0.54582444756316673</v>
      </c>
      <c r="D341" t="s">
        <v>14</v>
      </c>
      <c r="E341">
        <v>78</v>
      </c>
      <c r="F341" s="7">
        <f t="shared" si="11"/>
        <v>-0.52877328893901387</v>
      </c>
    </row>
    <row r="342" spans="1:6" x14ac:dyDescent="0.2">
      <c r="A342" t="s">
        <v>20</v>
      </c>
      <c r="B342">
        <v>2230</v>
      </c>
      <c r="C342" s="7">
        <f t="shared" si="10"/>
        <v>1.088931639913598</v>
      </c>
      <c r="D342" t="s">
        <v>14</v>
      </c>
      <c r="E342">
        <v>67</v>
      </c>
      <c r="F342" s="7">
        <f t="shared" si="11"/>
        <v>-0.54023177966765135</v>
      </c>
    </row>
    <row r="343" spans="1:6" x14ac:dyDescent="0.2">
      <c r="A343" t="s">
        <v>20</v>
      </c>
      <c r="B343">
        <v>316</v>
      </c>
      <c r="C343" s="7">
        <f t="shared" si="10"/>
        <v>-0.42262543807216424</v>
      </c>
      <c r="D343" t="s">
        <v>14</v>
      </c>
      <c r="E343">
        <v>263</v>
      </c>
      <c r="F343" s="7">
        <f t="shared" si="11"/>
        <v>-0.33606230850283741</v>
      </c>
    </row>
    <row r="344" spans="1:6" x14ac:dyDescent="0.2">
      <c r="A344" t="s">
        <v>20</v>
      </c>
      <c r="B344">
        <v>117</v>
      </c>
      <c r="C344" s="7">
        <f t="shared" si="10"/>
        <v>-0.57978314889722515</v>
      </c>
      <c r="D344" t="s">
        <v>14</v>
      </c>
      <c r="E344">
        <v>1691</v>
      </c>
      <c r="F344" s="7">
        <f t="shared" si="11"/>
        <v>1.1514581242693784</v>
      </c>
    </row>
    <row r="345" spans="1:6" x14ac:dyDescent="0.2">
      <c r="A345" t="s">
        <v>20</v>
      </c>
      <c r="B345">
        <v>6406</v>
      </c>
      <c r="C345" s="7">
        <f t="shared" si="10"/>
        <v>4.3868743555188967</v>
      </c>
      <c r="D345" t="s">
        <v>14</v>
      </c>
      <c r="E345">
        <v>181</v>
      </c>
      <c r="F345" s="7">
        <f t="shared" si="11"/>
        <v>-0.42148014847995346</v>
      </c>
    </row>
    <row r="346" spans="1:6" x14ac:dyDescent="0.2">
      <c r="A346" t="s">
        <v>20</v>
      </c>
      <c r="B346">
        <v>192</v>
      </c>
      <c r="C346" s="7">
        <f t="shared" si="10"/>
        <v>-0.52055285587270472</v>
      </c>
      <c r="D346" t="s">
        <v>14</v>
      </c>
      <c r="E346">
        <v>13</v>
      </c>
      <c r="F346" s="7">
        <f t="shared" si="11"/>
        <v>-0.59648255233550829</v>
      </c>
    </row>
    <row r="347" spans="1:6" x14ac:dyDescent="0.2">
      <c r="A347" t="s">
        <v>20</v>
      </c>
      <c r="B347">
        <v>26</v>
      </c>
      <c r="C347" s="7">
        <f t="shared" si="10"/>
        <v>-0.6516492377669767</v>
      </c>
      <c r="D347" t="s">
        <v>14</v>
      </c>
      <c r="E347">
        <v>1</v>
      </c>
      <c r="F347" s="7">
        <f t="shared" si="11"/>
        <v>-0.60898272403947651</v>
      </c>
    </row>
    <row r="348" spans="1:6" x14ac:dyDescent="0.2">
      <c r="A348" t="s">
        <v>20</v>
      </c>
      <c r="B348">
        <v>723</v>
      </c>
      <c r="C348" s="7">
        <f t="shared" si="10"/>
        <v>-0.10120238125909985</v>
      </c>
      <c r="D348" t="s">
        <v>14</v>
      </c>
      <c r="E348">
        <v>21</v>
      </c>
      <c r="F348" s="7">
        <f t="shared" si="11"/>
        <v>-0.58814910453286284</v>
      </c>
    </row>
    <row r="349" spans="1:6" x14ac:dyDescent="0.2">
      <c r="A349" t="s">
        <v>20</v>
      </c>
      <c r="B349">
        <v>170</v>
      </c>
      <c r="C349" s="7">
        <f t="shared" si="10"/>
        <v>-0.53792707515989735</v>
      </c>
      <c r="D349" t="s">
        <v>14</v>
      </c>
      <c r="E349">
        <v>830</v>
      </c>
      <c r="F349" s="7">
        <f t="shared" si="11"/>
        <v>0.25457080450966008</v>
      </c>
    </row>
    <row r="350" spans="1:6" x14ac:dyDescent="0.2">
      <c r="A350" t="s">
        <v>20</v>
      </c>
      <c r="B350">
        <v>238</v>
      </c>
      <c r="C350" s="7">
        <f t="shared" si="10"/>
        <v>-0.48422494281766548</v>
      </c>
      <c r="D350" t="s">
        <v>14</v>
      </c>
      <c r="E350">
        <v>130</v>
      </c>
      <c r="F350" s="7">
        <f t="shared" si="11"/>
        <v>-0.47460587822181832</v>
      </c>
    </row>
    <row r="351" spans="1:6" x14ac:dyDescent="0.2">
      <c r="A351" t="s">
        <v>20</v>
      </c>
      <c r="B351">
        <v>55</v>
      </c>
      <c r="C351" s="7">
        <f t="shared" si="10"/>
        <v>-0.6287468577974954</v>
      </c>
      <c r="D351" t="s">
        <v>14</v>
      </c>
      <c r="E351">
        <v>55</v>
      </c>
      <c r="F351" s="7">
        <f t="shared" si="11"/>
        <v>-0.55273195137161957</v>
      </c>
    </row>
    <row r="352" spans="1:6" x14ac:dyDescent="0.2">
      <c r="A352" t="s">
        <v>20</v>
      </c>
      <c r="B352">
        <v>128</v>
      </c>
      <c r="C352" s="7">
        <f t="shared" si="10"/>
        <v>-0.57109603925362884</v>
      </c>
      <c r="D352" t="s">
        <v>14</v>
      </c>
      <c r="E352">
        <v>114</v>
      </c>
      <c r="F352" s="7">
        <f t="shared" si="11"/>
        <v>-0.49127277382710927</v>
      </c>
    </row>
    <row r="353" spans="1:6" x14ac:dyDescent="0.2">
      <c r="A353" t="s">
        <v>20</v>
      </c>
      <c r="B353">
        <v>2144</v>
      </c>
      <c r="C353" s="7">
        <f t="shared" si="10"/>
        <v>1.0210142372454811</v>
      </c>
      <c r="D353" t="s">
        <v>14</v>
      </c>
      <c r="E353">
        <v>594</v>
      </c>
      <c r="F353" s="7">
        <f t="shared" si="11"/>
        <v>8.7340943316187806E-3</v>
      </c>
    </row>
    <row r="354" spans="1:6" x14ac:dyDescent="0.2">
      <c r="A354" t="s">
        <v>20</v>
      </c>
      <c r="B354">
        <v>2693</v>
      </c>
      <c r="C354" s="7">
        <f t="shared" si="10"/>
        <v>1.454579982184971</v>
      </c>
      <c r="D354" t="s">
        <v>14</v>
      </c>
      <c r="E354">
        <v>24</v>
      </c>
      <c r="F354" s="7">
        <f t="shared" si="11"/>
        <v>-0.58502406160687082</v>
      </c>
    </row>
    <row r="355" spans="1:6" x14ac:dyDescent="0.2">
      <c r="A355" t="s">
        <v>20</v>
      </c>
      <c r="B355">
        <v>432</v>
      </c>
      <c r="C355" s="7">
        <f t="shared" si="10"/>
        <v>-0.33101591819423926</v>
      </c>
      <c r="D355" t="s">
        <v>14</v>
      </c>
      <c r="E355">
        <v>252</v>
      </c>
      <c r="F355" s="7">
        <f t="shared" si="11"/>
        <v>-0.34752079923147494</v>
      </c>
    </row>
    <row r="356" spans="1:6" x14ac:dyDescent="0.2">
      <c r="A356" t="s">
        <v>20</v>
      </c>
      <c r="B356">
        <v>189</v>
      </c>
      <c r="C356" s="7">
        <f t="shared" si="10"/>
        <v>-0.52292206759368554</v>
      </c>
      <c r="D356" t="s">
        <v>14</v>
      </c>
      <c r="E356">
        <v>67</v>
      </c>
      <c r="F356" s="7">
        <f t="shared" si="11"/>
        <v>-0.54023177966765135</v>
      </c>
    </row>
    <row r="357" spans="1:6" x14ac:dyDescent="0.2">
      <c r="A357" t="s">
        <v>20</v>
      </c>
      <c r="B357">
        <v>154</v>
      </c>
      <c r="C357" s="7">
        <f t="shared" si="10"/>
        <v>-0.55056287100512846</v>
      </c>
      <c r="D357" t="s">
        <v>14</v>
      </c>
      <c r="E357">
        <v>742</v>
      </c>
      <c r="F357" s="7">
        <f t="shared" si="11"/>
        <v>0.16290287868055991</v>
      </c>
    </row>
    <row r="358" spans="1:6" x14ac:dyDescent="0.2">
      <c r="A358" t="s">
        <v>20</v>
      </c>
      <c r="B358">
        <v>96</v>
      </c>
      <c r="C358" s="7">
        <f t="shared" si="10"/>
        <v>-0.59636763094409095</v>
      </c>
      <c r="D358" t="s">
        <v>14</v>
      </c>
      <c r="E358">
        <v>75</v>
      </c>
      <c r="F358" s="7">
        <f t="shared" si="11"/>
        <v>-0.5318983318650059</v>
      </c>
    </row>
    <row r="359" spans="1:6" x14ac:dyDescent="0.2">
      <c r="A359" t="s">
        <v>20</v>
      </c>
      <c r="B359">
        <v>3063</v>
      </c>
      <c r="C359" s="7">
        <f t="shared" si="10"/>
        <v>1.7467827611059383</v>
      </c>
      <c r="D359" t="s">
        <v>14</v>
      </c>
      <c r="E359">
        <v>4405</v>
      </c>
      <c r="F359" s="7">
        <f t="shared" si="11"/>
        <v>3.9785802913168533</v>
      </c>
    </row>
    <row r="360" spans="1:6" x14ac:dyDescent="0.2">
      <c r="A360" t="s">
        <v>20</v>
      </c>
      <c r="B360">
        <v>2266</v>
      </c>
      <c r="C360" s="7">
        <f t="shared" si="10"/>
        <v>1.1173621805653677</v>
      </c>
      <c r="D360" t="s">
        <v>14</v>
      </c>
      <c r="E360">
        <v>92</v>
      </c>
      <c r="F360" s="7">
        <f t="shared" si="11"/>
        <v>-0.51418975528438426</v>
      </c>
    </row>
    <row r="361" spans="1:6" x14ac:dyDescent="0.2">
      <c r="A361" t="s">
        <v>20</v>
      </c>
      <c r="B361">
        <v>194</v>
      </c>
      <c r="C361" s="7">
        <f t="shared" si="10"/>
        <v>-0.51897338139205085</v>
      </c>
      <c r="D361" t="s">
        <v>14</v>
      </c>
      <c r="E361">
        <v>64</v>
      </c>
      <c r="F361" s="7">
        <f t="shared" si="11"/>
        <v>-0.54335682259364348</v>
      </c>
    </row>
    <row r="362" spans="1:6" x14ac:dyDescent="0.2">
      <c r="A362" t="s">
        <v>20</v>
      </c>
      <c r="B362">
        <v>129</v>
      </c>
      <c r="C362" s="7">
        <f t="shared" si="10"/>
        <v>-0.5703063020133019</v>
      </c>
      <c r="D362" t="s">
        <v>14</v>
      </c>
      <c r="E362">
        <v>64</v>
      </c>
      <c r="F362" s="7">
        <f t="shared" si="11"/>
        <v>-0.54335682259364348</v>
      </c>
    </row>
    <row r="363" spans="1:6" x14ac:dyDescent="0.2">
      <c r="A363" t="s">
        <v>20</v>
      </c>
      <c r="B363">
        <v>375</v>
      </c>
      <c r="C363" s="7">
        <f t="shared" si="10"/>
        <v>-0.37603094089287481</v>
      </c>
      <c r="D363" t="s">
        <v>14</v>
      </c>
      <c r="E363">
        <v>842</v>
      </c>
      <c r="F363" s="7">
        <f t="shared" si="11"/>
        <v>0.26707097621362824</v>
      </c>
    </row>
    <row r="364" spans="1:6" x14ac:dyDescent="0.2">
      <c r="A364" t="s">
        <v>20</v>
      </c>
      <c r="B364">
        <v>409</v>
      </c>
      <c r="C364" s="7">
        <f t="shared" si="10"/>
        <v>-0.34917987472175882</v>
      </c>
      <c r="D364" t="s">
        <v>14</v>
      </c>
      <c r="E364">
        <v>112</v>
      </c>
      <c r="F364" s="7">
        <f t="shared" si="11"/>
        <v>-0.49335613577777065</v>
      </c>
    </row>
    <row r="365" spans="1:6" x14ac:dyDescent="0.2">
      <c r="A365" t="s">
        <v>20</v>
      </c>
      <c r="B365">
        <v>234</v>
      </c>
      <c r="C365" s="7">
        <f t="shared" si="10"/>
        <v>-0.48738389177897323</v>
      </c>
      <c r="D365" t="s">
        <v>14</v>
      </c>
      <c r="E365">
        <v>374</v>
      </c>
      <c r="F365" s="7">
        <f t="shared" si="11"/>
        <v>-0.22043572024113156</v>
      </c>
    </row>
    <row r="366" spans="1:6" x14ac:dyDescent="0.2">
      <c r="A366" t="s">
        <v>20</v>
      </c>
      <c r="B366">
        <v>3016</v>
      </c>
      <c r="C366" s="7">
        <f t="shared" si="10"/>
        <v>1.7096651108105723</v>
      </c>
      <c r="F366" s="7">
        <f t="shared" si="11"/>
        <v>-0.61002440501480715</v>
      </c>
    </row>
    <row r="367" spans="1:6" x14ac:dyDescent="0.2">
      <c r="A367" t="s">
        <v>20</v>
      </c>
      <c r="B367">
        <v>264</v>
      </c>
      <c r="C367" s="7">
        <f t="shared" si="10"/>
        <v>-0.46369177456916505</v>
      </c>
      <c r="F367" s="7">
        <f t="shared" si="11"/>
        <v>-0.61002440501480715</v>
      </c>
    </row>
    <row r="368" spans="1:6" x14ac:dyDescent="0.2">
      <c r="A368" t="s">
        <v>20</v>
      </c>
      <c r="B368">
        <v>272</v>
      </c>
      <c r="C368" s="7">
        <f t="shared" si="10"/>
        <v>-0.45737387664654955</v>
      </c>
      <c r="F368" s="7">
        <f t="shared" si="11"/>
        <v>-0.61002440501480715</v>
      </c>
    </row>
    <row r="369" spans="1:6" x14ac:dyDescent="0.2">
      <c r="A369" t="s">
        <v>20</v>
      </c>
      <c r="B369">
        <v>419</v>
      </c>
      <c r="C369" s="7">
        <f t="shared" si="10"/>
        <v>-0.34128250231848944</v>
      </c>
      <c r="F369" s="7">
        <f t="shared" si="11"/>
        <v>-0.61002440501480715</v>
      </c>
    </row>
    <row r="370" spans="1:6" x14ac:dyDescent="0.2">
      <c r="A370" t="s">
        <v>20</v>
      </c>
      <c r="B370">
        <v>1621</v>
      </c>
      <c r="C370" s="7">
        <f t="shared" si="10"/>
        <v>0.60798166055449177</v>
      </c>
      <c r="F370" s="7">
        <f t="shared" si="11"/>
        <v>-0.61002440501480715</v>
      </c>
    </row>
    <row r="371" spans="1:6" x14ac:dyDescent="0.2">
      <c r="A371" t="s">
        <v>20</v>
      </c>
      <c r="B371">
        <v>1101</v>
      </c>
      <c r="C371" s="7">
        <f t="shared" si="10"/>
        <v>0.19731829558448327</v>
      </c>
      <c r="F371" s="7">
        <f t="shared" si="11"/>
        <v>-0.61002440501480715</v>
      </c>
    </row>
    <row r="372" spans="1:6" x14ac:dyDescent="0.2">
      <c r="A372" t="s">
        <v>20</v>
      </c>
      <c r="B372">
        <v>1073</v>
      </c>
      <c r="C372" s="7">
        <f t="shared" si="10"/>
        <v>0.17520565285532896</v>
      </c>
      <c r="F372" s="7">
        <f t="shared" si="11"/>
        <v>-0.61002440501480715</v>
      </c>
    </row>
    <row r="373" spans="1:6" x14ac:dyDescent="0.2">
      <c r="A373" t="s">
        <v>20</v>
      </c>
      <c r="B373">
        <v>331</v>
      </c>
      <c r="C373" s="7">
        <f t="shared" si="10"/>
        <v>-0.41077937946726012</v>
      </c>
      <c r="F373" s="7">
        <f t="shared" si="11"/>
        <v>-0.61002440501480715</v>
      </c>
    </row>
    <row r="374" spans="1:6" x14ac:dyDescent="0.2">
      <c r="A374" t="s">
        <v>20</v>
      </c>
      <c r="B374">
        <v>1170</v>
      </c>
      <c r="C374" s="7">
        <f t="shared" si="10"/>
        <v>0.25181016516704208</v>
      </c>
      <c r="F374" s="7">
        <f t="shared" si="11"/>
        <v>-0.61002440501480715</v>
      </c>
    </row>
    <row r="375" spans="1:6" x14ac:dyDescent="0.2">
      <c r="A375" t="s">
        <v>20</v>
      </c>
      <c r="B375">
        <v>363</v>
      </c>
      <c r="C375" s="7">
        <f t="shared" si="10"/>
        <v>-0.38550778777679806</v>
      </c>
      <c r="F375" s="7">
        <f t="shared" si="11"/>
        <v>-0.61002440501480715</v>
      </c>
    </row>
    <row r="376" spans="1:6" x14ac:dyDescent="0.2">
      <c r="A376" t="s">
        <v>20</v>
      </c>
      <c r="B376">
        <v>103</v>
      </c>
      <c r="C376" s="7">
        <f t="shared" si="10"/>
        <v>-0.59083947026180228</v>
      </c>
      <c r="F376" s="7">
        <f t="shared" si="11"/>
        <v>-0.61002440501480715</v>
      </c>
    </row>
    <row r="377" spans="1:6" x14ac:dyDescent="0.2">
      <c r="A377" t="s">
        <v>20</v>
      </c>
      <c r="B377">
        <v>147</v>
      </c>
      <c r="C377" s="7">
        <f t="shared" si="10"/>
        <v>-0.55609103168741703</v>
      </c>
      <c r="F377" s="7">
        <f t="shared" si="11"/>
        <v>-0.61002440501480715</v>
      </c>
    </row>
    <row r="378" spans="1:6" x14ac:dyDescent="0.2">
      <c r="A378" t="s">
        <v>20</v>
      </c>
      <c r="B378">
        <v>110</v>
      </c>
      <c r="C378" s="7">
        <f t="shared" si="10"/>
        <v>-0.58531130957951372</v>
      </c>
      <c r="F378" s="7">
        <f t="shared" si="11"/>
        <v>-0.61002440501480715</v>
      </c>
    </row>
    <row r="379" spans="1:6" x14ac:dyDescent="0.2">
      <c r="A379" t="s">
        <v>20</v>
      </c>
      <c r="B379">
        <v>134</v>
      </c>
      <c r="C379" s="7">
        <f t="shared" si="10"/>
        <v>-0.56635761581166721</v>
      </c>
      <c r="F379" s="7">
        <f t="shared" si="11"/>
        <v>-0.61002440501480715</v>
      </c>
    </row>
    <row r="380" spans="1:6" x14ac:dyDescent="0.2">
      <c r="A380" t="s">
        <v>20</v>
      </c>
      <c r="B380">
        <v>269</v>
      </c>
      <c r="C380" s="7">
        <f t="shared" si="10"/>
        <v>-0.45974308836753036</v>
      </c>
      <c r="F380" s="7">
        <f t="shared" si="11"/>
        <v>-0.61002440501480715</v>
      </c>
    </row>
    <row r="381" spans="1:6" x14ac:dyDescent="0.2">
      <c r="A381" t="s">
        <v>20</v>
      </c>
      <c r="B381">
        <v>175</v>
      </c>
      <c r="C381" s="7">
        <f t="shared" si="10"/>
        <v>-0.53397838895826266</v>
      </c>
      <c r="F381" s="7">
        <f t="shared" si="11"/>
        <v>-0.61002440501480715</v>
      </c>
    </row>
    <row r="382" spans="1:6" x14ac:dyDescent="0.2">
      <c r="A382" t="s">
        <v>20</v>
      </c>
      <c r="B382">
        <v>69</v>
      </c>
      <c r="C382" s="7">
        <f t="shared" si="10"/>
        <v>-0.61769053643291827</v>
      </c>
      <c r="F382" s="7">
        <f t="shared" si="11"/>
        <v>-0.61002440501480715</v>
      </c>
    </row>
    <row r="383" spans="1:6" x14ac:dyDescent="0.2">
      <c r="A383" t="s">
        <v>20</v>
      </c>
      <c r="B383">
        <v>190</v>
      </c>
      <c r="C383" s="7">
        <f t="shared" si="10"/>
        <v>-0.5221323303533586</v>
      </c>
      <c r="F383" s="7">
        <f t="shared" si="11"/>
        <v>-0.61002440501480715</v>
      </c>
    </row>
    <row r="384" spans="1:6" x14ac:dyDescent="0.2">
      <c r="A384" t="s">
        <v>20</v>
      </c>
      <c r="B384">
        <v>237</v>
      </c>
      <c r="C384" s="7">
        <f t="shared" si="10"/>
        <v>-0.48501468005799242</v>
      </c>
      <c r="F384" s="7">
        <f t="shared" si="11"/>
        <v>-0.61002440501480715</v>
      </c>
    </row>
    <row r="385" spans="1:6" x14ac:dyDescent="0.2">
      <c r="A385" t="s">
        <v>20</v>
      </c>
      <c r="B385">
        <v>196</v>
      </c>
      <c r="C385" s="7">
        <f t="shared" si="10"/>
        <v>-0.51739390691139697</v>
      </c>
      <c r="F385" s="7">
        <f t="shared" si="11"/>
        <v>-0.61002440501480715</v>
      </c>
    </row>
    <row r="386" spans="1:6" x14ac:dyDescent="0.2">
      <c r="A386" t="s">
        <v>20</v>
      </c>
      <c r="B386">
        <v>7295</v>
      </c>
      <c r="C386" s="7">
        <f t="shared" si="10"/>
        <v>5.0889507621695467</v>
      </c>
      <c r="F386" s="7">
        <f t="shared" si="11"/>
        <v>-0.61002440501480715</v>
      </c>
    </row>
    <row r="387" spans="1:6" x14ac:dyDescent="0.2">
      <c r="A387" t="s">
        <v>20</v>
      </c>
      <c r="B387">
        <v>2893</v>
      </c>
      <c r="C387" s="7">
        <f t="shared" ref="C387:C450" si="12">(B387-$H$2)/$M$2</f>
        <v>1.6125274302503589</v>
      </c>
      <c r="F387" s="7">
        <f t="shared" ref="F387:F450" si="13">(E387-$H$3)/$M$3</f>
        <v>-0.61002440501480715</v>
      </c>
    </row>
    <row r="388" spans="1:6" x14ac:dyDescent="0.2">
      <c r="A388" t="s">
        <v>20</v>
      </c>
      <c r="B388">
        <v>820</v>
      </c>
      <c r="C388" s="7">
        <f t="shared" si="12"/>
        <v>-2.459786894738672E-2</v>
      </c>
      <c r="F388" s="7">
        <f t="shared" si="13"/>
        <v>-0.61002440501480715</v>
      </c>
    </row>
    <row r="389" spans="1:6" x14ac:dyDescent="0.2">
      <c r="A389" t="s">
        <v>20</v>
      </c>
      <c r="B389">
        <v>2038</v>
      </c>
      <c r="C389" s="7">
        <f t="shared" si="12"/>
        <v>0.93730208977082552</v>
      </c>
      <c r="F389" s="7">
        <f t="shared" si="13"/>
        <v>-0.61002440501480715</v>
      </c>
    </row>
    <row r="390" spans="1:6" x14ac:dyDescent="0.2">
      <c r="A390" t="s">
        <v>20</v>
      </c>
      <c r="B390">
        <v>116</v>
      </c>
      <c r="C390" s="7">
        <f t="shared" si="12"/>
        <v>-0.58057288613755209</v>
      </c>
      <c r="F390" s="7">
        <f t="shared" si="13"/>
        <v>-0.61002440501480715</v>
      </c>
    </row>
    <row r="391" spans="1:6" x14ac:dyDescent="0.2">
      <c r="A391" t="s">
        <v>20</v>
      </c>
      <c r="B391">
        <v>1345</v>
      </c>
      <c r="C391" s="7">
        <f t="shared" si="12"/>
        <v>0.39001418222425649</v>
      </c>
      <c r="F391" s="7">
        <f t="shared" si="13"/>
        <v>-0.61002440501480715</v>
      </c>
    </row>
    <row r="392" spans="1:6" x14ac:dyDescent="0.2">
      <c r="A392" t="s">
        <v>20</v>
      </c>
      <c r="B392">
        <v>168</v>
      </c>
      <c r="C392" s="7">
        <f t="shared" si="12"/>
        <v>-0.53950654964055123</v>
      </c>
      <c r="F392" s="7">
        <f t="shared" si="13"/>
        <v>-0.61002440501480715</v>
      </c>
    </row>
    <row r="393" spans="1:6" x14ac:dyDescent="0.2">
      <c r="A393" t="s">
        <v>20</v>
      </c>
      <c r="B393">
        <v>137</v>
      </c>
      <c r="C393" s="7">
        <f t="shared" si="12"/>
        <v>-0.5639884040906864</v>
      </c>
      <c r="F393" s="7">
        <f t="shared" si="13"/>
        <v>-0.61002440501480715</v>
      </c>
    </row>
    <row r="394" spans="1:6" x14ac:dyDescent="0.2">
      <c r="A394" t="s">
        <v>20</v>
      </c>
      <c r="B394">
        <v>186</v>
      </c>
      <c r="C394" s="7">
        <f t="shared" si="12"/>
        <v>-0.52529127931466635</v>
      </c>
      <c r="F394" s="7">
        <f t="shared" si="13"/>
        <v>-0.61002440501480715</v>
      </c>
    </row>
    <row r="395" spans="1:6" x14ac:dyDescent="0.2">
      <c r="A395" t="s">
        <v>20</v>
      </c>
      <c r="B395">
        <v>125</v>
      </c>
      <c r="C395" s="7">
        <f t="shared" si="12"/>
        <v>-0.57346525097460965</v>
      </c>
      <c r="F395" s="7">
        <f t="shared" si="13"/>
        <v>-0.61002440501480715</v>
      </c>
    </row>
    <row r="396" spans="1:6" x14ac:dyDescent="0.2">
      <c r="A396" t="s">
        <v>20</v>
      </c>
      <c r="B396">
        <v>202</v>
      </c>
      <c r="C396" s="7">
        <f t="shared" si="12"/>
        <v>-0.51265548346943535</v>
      </c>
      <c r="F396" s="7">
        <f t="shared" si="13"/>
        <v>-0.61002440501480715</v>
      </c>
    </row>
    <row r="397" spans="1:6" x14ac:dyDescent="0.2">
      <c r="A397" t="s">
        <v>20</v>
      </c>
      <c r="B397">
        <v>103</v>
      </c>
      <c r="C397" s="7">
        <f t="shared" si="12"/>
        <v>-0.59083947026180228</v>
      </c>
      <c r="F397" s="7">
        <f t="shared" si="13"/>
        <v>-0.61002440501480715</v>
      </c>
    </row>
    <row r="398" spans="1:6" x14ac:dyDescent="0.2">
      <c r="A398" t="s">
        <v>20</v>
      </c>
      <c r="B398">
        <v>1785</v>
      </c>
      <c r="C398" s="7">
        <f t="shared" si="12"/>
        <v>0.73749856796810986</v>
      </c>
      <c r="F398" s="7">
        <f t="shared" si="13"/>
        <v>-0.61002440501480715</v>
      </c>
    </row>
    <row r="399" spans="1:6" x14ac:dyDescent="0.2">
      <c r="A399" t="s">
        <v>20</v>
      </c>
      <c r="B399">
        <v>157</v>
      </c>
      <c r="C399" s="7">
        <f t="shared" si="12"/>
        <v>-0.54819365928414765</v>
      </c>
      <c r="F399" s="7">
        <f t="shared" si="13"/>
        <v>-0.61002440501480715</v>
      </c>
    </row>
    <row r="400" spans="1:6" x14ac:dyDescent="0.2">
      <c r="A400" t="s">
        <v>20</v>
      </c>
      <c r="B400">
        <v>555</v>
      </c>
      <c r="C400" s="7">
        <f t="shared" si="12"/>
        <v>-0.23387823763402568</v>
      </c>
      <c r="F400" s="7">
        <f t="shared" si="13"/>
        <v>-0.61002440501480715</v>
      </c>
    </row>
    <row r="401" spans="1:6" x14ac:dyDescent="0.2">
      <c r="A401" t="s">
        <v>20</v>
      </c>
      <c r="B401">
        <v>297</v>
      </c>
      <c r="C401" s="7">
        <f t="shared" si="12"/>
        <v>-0.43763044563837605</v>
      </c>
      <c r="F401" s="7">
        <f t="shared" si="13"/>
        <v>-0.61002440501480715</v>
      </c>
    </row>
    <row r="402" spans="1:6" x14ac:dyDescent="0.2">
      <c r="A402" t="s">
        <v>20</v>
      </c>
      <c r="B402">
        <v>123</v>
      </c>
      <c r="C402" s="7">
        <f t="shared" si="12"/>
        <v>-0.57504472545526353</v>
      </c>
      <c r="F402" s="7">
        <f t="shared" si="13"/>
        <v>-0.61002440501480715</v>
      </c>
    </row>
    <row r="403" spans="1:6" x14ac:dyDescent="0.2">
      <c r="A403" t="s">
        <v>20</v>
      </c>
      <c r="B403">
        <v>3036</v>
      </c>
      <c r="C403" s="7">
        <f t="shared" si="12"/>
        <v>1.725459855617111</v>
      </c>
      <c r="F403" s="7">
        <f t="shared" si="13"/>
        <v>-0.61002440501480715</v>
      </c>
    </row>
    <row r="404" spans="1:6" x14ac:dyDescent="0.2">
      <c r="A404" t="s">
        <v>20</v>
      </c>
      <c r="B404">
        <v>144</v>
      </c>
      <c r="C404" s="7">
        <f t="shared" si="12"/>
        <v>-0.55846024340839784</v>
      </c>
      <c r="F404" s="7">
        <f t="shared" si="13"/>
        <v>-0.61002440501480715</v>
      </c>
    </row>
    <row r="405" spans="1:6" x14ac:dyDescent="0.2">
      <c r="A405" t="s">
        <v>20</v>
      </c>
      <c r="B405">
        <v>121</v>
      </c>
      <c r="C405" s="7">
        <f t="shared" si="12"/>
        <v>-0.5766241999359174</v>
      </c>
      <c r="F405" s="7">
        <f t="shared" si="13"/>
        <v>-0.61002440501480715</v>
      </c>
    </row>
    <row r="406" spans="1:6" x14ac:dyDescent="0.2">
      <c r="A406" t="s">
        <v>20</v>
      </c>
      <c r="B406">
        <v>181</v>
      </c>
      <c r="C406" s="7">
        <f t="shared" si="12"/>
        <v>-0.52923996551630104</v>
      </c>
      <c r="F406" s="7">
        <f t="shared" si="13"/>
        <v>-0.61002440501480715</v>
      </c>
    </row>
    <row r="407" spans="1:6" x14ac:dyDescent="0.2">
      <c r="A407" t="s">
        <v>20</v>
      </c>
      <c r="B407">
        <v>122</v>
      </c>
      <c r="C407" s="7">
        <f t="shared" si="12"/>
        <v>-0.57583446269559047</v>
      </c>
      <c r="F407" s="7">
        <f t="shared" si="13"/>
        <v>-0.61002440501480715</v>
      </c>
    </row>
    <row r="408" spans="1:6" x14ac:dyDescent="0.2">
      <c r="A408" t="s">
        <v>20</v>
      </c>
      <c r="B408">
        <v>1071</v>
      </c>
      <c r="C408" s="7">
        <f t="shared" si="12"/>
        <v>0.17362617837467509</v>
      </c>
      <c r="F408" s="7">
        <f t="shared" si="13"/>
        <v>-0.61002440501480715</v>
      </c>
    </row>
    <row r="409" spans="1:6" x14ac:dyDescent="0.2">
      <c r="A409" t="s">
        <v>20</v>
      </c>
      <c r="B409">
        <v>980</v>
      </c>
      <c r="C409" s="7">
        <f t="shared" si="12"/>
        <v>0.1017600895049236</v>
      </c>
      <c r="F409" s="7">
        <f t="shared" si="13"/>
        <v>-0.61002440501480715</v>
      </c>
    </row>
    <row r="410" spans="1:6" x14ac:dyDescent="0.2">
      <c r="A410" t="s">
        <v>20</v>
      </c>
      <c r="B410">
        <v>536</v>
      </c>
      <c r="C410" s="7">
        <f t="shared" si="12"/>
        <v>-0.24888324520023752</v>
      </c>
      <c r="F410" s="7">
        <f t="shared" si="13"/>
        <v>-0.61002440501480715</v>
      </c>
    </row>
    <row r="411" spans="1:6" x14ac:dyDescent="0.2">
      <c r="A411" t="s">
        <v>20</v>
      </c>
      <c r="B411">
        <v>1991</v>
      </c>
      <c r="C411" s="7">
        <f t="shared" si="12"/>
        <v>0.90018443947545945</v>
      </c>
      <c r="F411" s="7">
        <f t="shared" si="13"/>
        <v>-0.61002440501480715</v>
      </c>
    </row>
    <row r="412" spans="1:6" x14ac:dyDescent="0.2">
      <c r="A412" t="s">
        <v>20</v>
      </c>
      <c r="B412">
        <v>180</v>
      </c>
      <c r="C412" s="7">
        <f t="shared" si="12"/>
        <v>-0.53002970275662797</v>
      </c>
      <c r="F412" s="7">
        <f t="shared" si="13"/>
        <v>-0.61002440501480715</v>
      </c>
    </row>
    <row r="413" spans="1:6" x14ac:dyDescent="0.2">
      <c r="A413" t="s">
        <v>20</v>
      </c>
      <c r="B413">
        <v>130</v>
      </c>
      <c r="C413" s="7">
        <f t="shared" si="12"/>
        <v>-0.56951656477297496</v>
      </c>
      <c r="F413" s="7">
        <f t="shared" si="13"/>
        <v>-0.61002440501480715</v>
      </c>
    </row>
    <row r="414" spans="1:6" x14ac:dyDescent="0.2">
      <c r="A414" t="s">
        <v>20</v>
      </c>
      <c r="B414">
        <v>122</v>
      </c>
      <c r="C414" s="7">
        <f t="shared" si="12"/>
        <v>-0.57583446269559047</v>
      </c>
      <c r="F414" s="7">
        <f t="shared" si="13"/>
        <v>-0.61002440501480715</v>
      </c>
    </row>
    <row r="415" spans="1:6" x14ac:dyDescent="0.2">
      <c r="A415" t="s">
        <v>20</v>
      </c>
      <c r="B415">
        <v>140</v>
      </c>
      <c r="C415" s="7">
        <f t="shared" si="12"/>
        <v>-0.56161919236970559</v>
      </c>
      <c r="F415" s="7">
        <f t="shared" si="13"/>
        <v>-0.61002440501480715</v>
      </c>
    </row>
    <row r="416" spans="1:6" x14ac:dyDescent="0.2">
      <c r="A416" t="s">
        <v>20</v>
      </c>
      <c r="B416">
        <v>3388</v>
      </c>
      <c r="C416" s="7">
        <f t="shared" si="12"/>
        <v>2.0034473642121937</v>
      </c>
      <c r="F416" s="7">
        <f t="shared" si="13"/>
        <v>-0.61002440501480715</v>
      </c>
    </row>
    <row r="417" spans="1:6" x14ac:dyDescent="0.2">
      <c r="A417" t="s">
        <v>20</v>
      </c>
      <c r="B417">
        <v>280</v>
      </c>
      <c r="C417" s="7">
        <f t="shared" si="12"/>
        <v>-0.45105597872393405</v>
      </c>
      <c r="F417" s="7">
        <f t="shared" si="13"/>
        <v>-0.61002440501480715</v>
      </c>
    </row>
    <row r="418" spans="1:6" x14ac:dyDescent="0.2">
      <c r="A418" t="s">
        <v>20</v>
      </c>
      <c r="B418">
        <v>366</v>
      </c>
      <c r="C418" s="7">
        <f t="shared" si="12"/>
        <v>-0.38313857605581725</v>
      </c>
      <c r="F418" s="7">
        <f t="shared" si="13"/>
        <v>-0.61002440501480715</v>
      </c>
    </row>
    <row r="419" spans="1:6" x14ac:dyDescent="0.2">
      <c r="A419" t="s">
        <v>20</v>
      </c>
      <c r="B419">
        <v>270</v>
      </c>
      <c r="C419" s="7">
        <f t="shared" si="12"/>
        <v>-0.45895335112720342</v>
      </c>
      <c r="F419" s="7">
        <f t="shared" si="13"/>
        <v>-0.61002440501480715</v>
      </c>
    </row>
    <row r="420" spans="1:6" x14ac:dyDescent="0.2">
      <c r="A420" t="s">
        <v>20</v>
      </c>
      <c r="B420">
        <v>137</v>
      </c>
      <c r="C420" s="7">
        <f t="shared" si="12"/>
        <v>-0.5639884040906864</v>
      </c>
      <c r="F420" s="7">
        <f t="shared" si="13"/>
        <v>-0.61002440501480715</v>
      </c>
    </row>
    <row r="421" spans="1:6" x14ac:dyDescent="0.2">
      <c r="A421" t="s">
        <v>20</v>
      </c>
      <c r="B421">
        <v>3205</v>
      </c>
      <c r="C421" s="7">
        <f t="shared" si="12"/>
        <v>1.8589254492323637</v>
      </c>
      <c r="F421" s="7">
        <f t="shared" si="13"/>
        <v>-0.61002440501480715</v>
      </c>
    </row>
    <row r="422" spans="1:6" x14ac:dyDescent="0.2">
      <c r="A422" t="s">
        <v>20</v>
      </c>
      <c r="B422">
        <v>288</v>
      </c>
      <c r="C422" s="7">
        <f t="shared" si="12"/>
        <v>-0.44473808080131855</v>
      </c>
      <c r="F422" s="7">
        <f t="shared" si="13"/>
        <v>-0.61002440501480715</v>
      </c>
    </row>
    <row r="423" spans="1:6" x14ac:dyDescent="0.2">
      <c r="A423" t="s">
        <v>20</v>
      </c>
      <c r="B423">
        <v>148</v>
      </c>
      <c r="C423" s="7">
        <f t="shared" si="12"/>
        <v>-0.55530129444709009</v>
      </c>
      <c r="F423" s="7">
        <f t="shared" si="13"/>
        <v>-0.61002440501480715</v>
      </c>
    </row>
    <row r="424" spans="1:6" x14ac:dyDescent="0.2">
      <c r="A424" t="s">
        <v>20</v>
      </c>
      <c r="B424">
        <v>114</v>
      </c>
      <c r="C424" s="7">
        <f t="shared" si="12"/>
        <v>-0.58215236061820597</v>
      </c>
      <c r="F424" s="7">
        <f t="shared" si="13"/>
        <v>-0.61002440501480715</v>
      </c>
    </row>
    <row r="425" spans="1:6" x14ac:dyDescent="0.2">
      <c r="A425" t="s">
        <v>20</v>
      </c>
      <c r="B425">
        <v>1518</v>
      </c>
      <c r="C425" s="7">
        <f t="shared" si="12"/>
        <v>0.52663872480081708</v>
      </c>
      <c r="F425" s="7">
        <f t="shared" si="13"/>
        <v>-0.61002440501480715</v>
      </c>
    </row>
    <row r="426" spans="1:6" x14ac:dyDescent="0.2">
      <c r="A426" t="s">
        <v>20</v>
      </c>
      <c r="B426">
        <v>166</v>
      </c>
      <c r="C426" s="7">
        <f t="shared" si="12"/>
        <v>-0.5410860241212051</v>
      </c>
      <c r="F426" s="7">
        <f t="shared" si="13"/>
        <v>-0.61002440501480715</v>
      </c>
    </row>
    <row r="427" spans="1:6" x14ac:dyDescent="0.2">
      <c r="A427" t="s">
        <v>20</v>
      </c>
      <c r="B427">
        <v>100</v>
      </c>
      <c r="C427" s="7">
        <f t="shared" si="12"/>
        <v>-0.59320868198278309</v>
      </c>
      <c r="F427" s="7">
        <f t="shared" si="13"/>
        <v>-0.61002440501480715</v>
      </c>
    </row>
    <row r="428" spans="1:6" x14ac:dyDescent="0.2">
      <c r="A428" t="s">
        <v>20</v>
      </c>
      <c r="B428">
        <v>235</v>
      </c>
      <c r="C428" s="7">
        <f t="shared" si="12"/>
        <v>-0.4865941545386463</v>
      </c>
      <c r="F428" s="7">
        <f t="shared" si="13"/>
        <v>-0.61002440501480715</v>
      </c>
    </row>
    <row r="429" spans="1:6" x14ac:dyDescent="0.2">
      <c r="A429" t="s">
        <v>20</v>
      </c>
      <c r="B429">
        <v>148</v>
      </c>
      <c r="C429" s="7">
        <f t="shared" si="12"/>
        <v>-0.55530129444709009</v>
      </c>
      <c r="F429" s="7">
        <f t="shared" si="13"/>
        <v>-0.61002440501480715</v>
      </c>
    </row>
    <row r="430" spans="1:6" x14ac:dyDescent="0.2">
      <c r="A430" t="s">
        <v>20</v>
      </c>
      <c r="B430">
        <v>198</v>
      </c>
      <c r="C430" s="7">
        <f t="shared" si="12"/>
        <v>-0.5158144324307431</v>
      </c>
      <c r="F430" s="7">
        <f t="shared" si="13"/>
        <v>-0.61002440501480715</v>
      </c>
    </row>
    <row r="431" spans="1:6" x14ac:dyDescent="0.2">
      <c r="A431" t="s">
        <v>20</v>
      </c>
      <c r="B431">
        <v>150</v>
      </c>
      <c r="C431" s="7">
        <f t="shared" si="12"/>
        <v>-0.55372181996643621</v>
      </c>
      <c r="F431" s="7">
        <f t="shared" si="13"/>
        <v>-0.61002440501480715</v>
      </c>
    </row>
    <row r="432" spans="1:6" x14ac:dyDescent="0.2">
      <c r="A432" t="s">
        <v>20</v>
      </c>
      <c r="B432">
        <v>216</v>
      </c>
      <c r="C432" s="7">
        <f t="shared" si="12"/>
        <v>-0.50159916210485822</v>
      </c>
      <c r="F432" s="7">
        <f t="shared" si="13"/>
        <v>-0.61002440501480715</v>
      </c>
    </row>
    <row r="433" spans="1:6" x14ac:dyDescent="0.2">
      <c r="A433" t="s">
        <v>20</v>
      </c>
      <c r="B433">
        <v>5139</v>
      </c>
      <c r="C433" s="7">
        <f t="shared" si="12"/>
        <v>3.3862772720246648</v>
      </c>
      <c r="F433" s="7">
        <f t="shared" si="13"/>
        <v>-0.61002440501480715</v>
      </c>
    </row>
    <row r="434" spans="1:6" x14ac:dyDescent="0.2">
      <c r="A434" t="s">
        <v>20</v>
      </c>
      <c r="B434">
        <v>2353</v>
      </c>
      <c r="C434" s="7">
        <f t="shared" si="12"/>
        <v>1.1860693204738115</v>
      </c>
      <c r="F434" s="7">
        <f t="shared" si="13"/>
        <v>-0.61002440501480715</v>
      </c>
    </row>
    <row r="435" spans="1:6" x14ac:dyDescent="0.2">
      <c r="A435" t="s">
        <v>20</v>
      </c>
      <c r="B435">
        <v>78</v>
      </c>
      <c r="C435" s="7">
        <f t="shared" si="12"/>
        <v>-0.61058290126997583</v>
      </c>
      <c r="F435" s="7">
        <f t="shared" si="13"/>
        <v>-0.61002440501480715</v>
      </c>
    </row>
    <row r="436" spans="1:6" x14ac:dyDescent="0.2">
      <c r="A436" t="s">
        <v>20</v>
      </c>
      <c r="B436">
        <v>174</v>
      </c>
      <c r="C436" s="7">
        <f t="shared" si="12"/>
        <v>-0.5347681261985896</v>
      </c>
      <c r="F436" s="7">
        <f t="shared" si="13"/>
        <v>-0.61002440501480715</v>
      </c>
    </row>
    <row r="437" spans="1:6" x14ac:dyDescent="0.2">
      <c r="A437" t="s">
        <v>20</v>
      </c>
      <c r="B437">
        <v>164</v>
      </c>
      <c r="C437" s="7">
        <f t="shared" si="12"/>
        <v>-0.54266549860185898</v>
      </c>
      <c r="F437" s="7">
        <f t="shared" si="13"/>
        <v>-0.61002440501480715</v>
      </c>
    </row>
    <row r="438" spans="1:6" x14ac:dyDescent="0.2">
      <c r="A438" t="s">
        <v>20</v>
      </c>
      <c r="B438">
        <v>161</v>
      </c>
      <c r="C438" s="7">
        <f t="shared" si="12"/>
        <v>-0.54503471032283979</v>
      </c>
      <c r="F438" s="7">
        <f t="shared" si="13"/>
        <v>-0.61002440501480715</v>
      </c>
    </row>
    <row r="439" spans="1:6" x14ac:dyDescent="0.2">
      <c r="A439" t="s">
        <v>20</v>
      </c>
      <c r="B439">
        <v>138</v>
      </c>
      <c r="C439" s="7">
        <f t="shared" si="12"/>
        <v>-0.56319866685035946</v>
      </c>
      <c r="F439" s="7">
        <f t="shared" si="13"/>
        <v>-0.61002440501480715</v>
      </c>
    </row>
    <row r="440" spans="1:6" x14ac:dyDescent="0.2">
      <c r="A440" t="s">
        <v>20</v>
      </c>
      <c r="B440">
        <v>3308</v>
      </c>
      <c r="C440" s="7">
        <f t="shared" si="12"/>
        <v>1.9402683849860385</v>
      </c>
      <c r="F440" s="7">
        <f t="shared" si="13"/>
        <v>-0.61002440501480715</v>
      </c>
    </row>
    <row r="441" spans="1:6" x14ac:dyDescent="0.2">
      <c r="A441" t="s">
        <v>20</v>
      </c>
      <c r="B441">
        <v>127</v>
      </c>
      <c r="C441" s="7">
        <f t="shared" si="12"/>
        <v>-0.57188577649395578</v>
      </c>
      <c r="F441" s="7">
        <f t="shared" si="13"/>
        <v>-0.61002440501480715</v>
      </c>
    </row>
    <row r="442" spans="1:6" x14ac:dyDescent="0.2">
      <c r="A442" t="s">
        <v>20</v>
      </c>
      <c r="B442">
        <v>207</v>
      </c>
      <c r="C442" s="7">
        <f t="shared" si="12"/>
        <v>-0.50870679726780066</v>
      </c>
      <c r="F442" s="7">
        <f t="shared" si="13"/>
        <v>-0.61002440501480715</v>
      </c>
    </row>
    <row r="443" spans="1:6" x14ac:dyDescent="0.2">
      <c r="A443" t="s">
        <v>20</v>
      </c>
      <c r="B443">
        <v>181</v>
      </c>
      <c r="C443" s="7">
        <f t="shared" si="12"/>
        <v>-0.52923996551630104</v>
      </c>
      <c r="F443" s="7">
        <f t="shared" si="13"/>
        <v>-0.61002440501480715</v>
      </c>
    </row>
    <row r="444" spans="1:6" x14ac:dyDescent="0.2">
      <c r="A444" t="s">
        <v>20</v>
      </c>
      <c r="B444">
        <v>110</v>
      </c>
      <c r="C444" s="7">
        <f t="shared" si="12"/>
        <v>-0.58531130957951372</v>
      </c>
      <c r="F444" s="7">
        <f t="shared" si="13"/>
        <v>-0.61002440501480715</v>
      </c>
    </row>
    <row r="445" spans="1:6" x14ac:dyDescent="0.2">
      <c r="A445" t="s">
        <v>20</v>
      </c>
      <c r="B445">
        <v>185</v>
      </c>
      <c r="C445" s="7">
        <f t="shared" si="12"/>
        <v>-0.52608101655499329</v>
      </c>
      <c r="F445" s="7">
        <f t="shared" si="13"/>
        <v>-0.61002440501480715</v>
      </c>
    </row>
    <row r="446" spans="1:6" x14ac:dyDescent="0.2">
      <c r="A446" t="s">
        <v>20</v>
      </c>
      <c r="B446">
        <v>121</v>
      </c>
      <c r="C446" s="7">
        <f t="shared" si="12"/>
        <v>-0.5766241999359174</v>
      </c>
      <c r="F446" s="7">
        <f t="shared" si="13"/>
        <v>-0.61002440501480715</v>
      </c>
    </row>
    <row r="447" spans="1:6" x14ac:dyDescent="0.2">
      <c r="A447" t="s">
        <v>20</v>
      </c>
      <c r="B447">
        <v>106</v>
      </c>
      <c r="C447" s="7">
        <f t="shared" si="12"/>
        <v>-0.58847025854082147</v>
      </c>
      <c r="F447" s="7">
        <f t="shared" si="13"/>
        <v>-0.61002440501480715</v>
      </c>
    </row>
    <row r="448" spans="1:6" x14ac:dyDescent="0.2">
      <c r="A448" t="s">
        <v>20</v>
      </c>
      <c r="B448">
        <v>142</v>
      </c>
      <c r="C448" s="7">
        <f t="shared" si="12"/>
        <v>-0.56003971788905171</v>
      </c>
      <c r="F448" s="7">
        <f t="shared" si="13"/>
        <v>-0.61002440501480715</v>
      </c>
    </row>
    <row r="449" spans="1:6" x14ac:dyDescent="0.2">
      <c r="A449" t="s">
        <v>20</v>
      </c>
      <c r="B449">
        <v>233</v>
      </c>
      <c r="C449" s="7">
        <f t="shared" si="12"/>
        <v>-0.48817362901930017</v>
      </c>
      <c r="F449" s="7">
        <f t="shared" si="13"/>
        <v>-0.61002440501480715</v>
      </c>
    </row>
    <row r="450" spans="1:6" x14ac:dyDescent="0.2">
      <c r="A450" t="s">
        <v>20</v>
      </c>
      <c r="B450">
        <v>218</v>
      </c>
      <c r="C450" s="7">
        <f t="shared" si="12"/>
        <v>-0.50001968762420423</v>
      </c>
      <c r="F450" s="7">
        <f t="shared" si="13"/>
        <v>-0.61002440501480715</v>
      </c>
    </row>
    <row r="451" spans="1:6" x14ac:dyDescent="0.2">
      <c r="A451" t="s">
        <v>20</v>
      </c>
      <c r="B451">
        <v>76</v>
      </c>
      <c r="C451" s="7">
        <f t="shared" ref="C451:C514" si="14">(B451-$H$2)/$M$2</f>
        <v>-0.61216237575062971</v>
      </c>
      <c r="F451" s="7">
        <f t="shared" ref="F451:F514" si="15">(E451-$H$3)/$M$3</f>
        <v>-0.61002440501480715</v>
      </c>
    </row>
    <row r="452" spans="1:6" x14ac:dyDescent="0.2">
      <c r="A452" t="s">
        <v>20</v>
      </c>
      <c r="B452">
        <v>43</v>
      </c>
      <c r="C452" s="7">
        <f t="shared" si="14"/>
        <v>-0.63822370468141865</v>
      </c>
      <c r="F452" s="7">
        <f t="shared" si="15"/>
        <v>-0.61002440501480715</v>
      </c>
    </row>
    <row r="453" spans="1:6" x14ac:dyDescent="0.2">
      <c r="A453" t="s">
        <v>20</v>
      </c>
      <c r="B453">
        <v>221</v>
      </c>
      <c r="C453" s="7">
        <f t="shared" si="14"/>
        <v>-0.49765047590322348</v>
      </c>
      <c r="F453" s="7">
        <f t="shared" si="15"/>
        <v>-0.61002440501480715</v>
      </c>
    </row>
    <row r="454" spans="1:6" x14ac:dyDescent="0.2">
      <c r="A454" t="s">
        <v>20</v>
      </c>
      <c r="B454">
        <v>2805</v>
      </c>
      <c r="C454" s="7">
        <f t="shared" si="14"/>
        <v>1.5430305531015882</v>
      </c>
      <c r="F454" s="7">
        <f t="shared" si="15"/>
        <v>-0.61002440501480715</v>
      </c>
    </row>
    <row r="455" spans="1:6" x14ac:dyDescent="0.2">
      <c r="A455" t="s">
        <v>20</v>
      </c>
      <c r="B455">
        <v>68</v>
      </c>
      <c r="C455" s="7">
        <f t="shared" si="14"/>
        <v>-0.61848027367324521</v>
      </c>
      <c r="F455" s="7">
        <f t="shared" si="15"/>
        <v>-0.61002440501480715</v>
      </c>
    </row>
    <row r="456" spans="1:6" x14ac:dyDescent="0.2">
      <c r="A456" t="s">
        <v>20</v>
      </c>
      <c r="B456">
        <v>183</v>
      </c>
      <c r="C456" s="7">
        <f t="shared" si="14"/>
        <v>-0.52766049103564716</v>
      </c>
      <c r="F456" s="7">
        <f t="shared" si="15"/>
        <v>-0.61002440501480715</v>
      </c>
    </row>
    <row r="457" spans="1:6" x14ac:dyDescent="0.2">
      <c r="A457" t="s">
        <v>20</v>
      </c>
      <c r="B457">
        <v>133</v>
      </c>
      <c r="C457" s="7">
        <f t="shared" si="14"/>
        <v>-0.56714735305199415</v>
      </c>
      <c r="F457" s="7">
        <f t="shared" si="15"/>
        <v>-0.61002440501480715</v>
      </c>
    </row>
    <row r="458" spans="1:6" x14ac:dyDescent="0.2">
      <c r="A458" t="s">
        <v>20</v>
      </c>
      <c r="B458">
        <v>2489</v>
      </c>
      <c r="C458" s="7">
        <f t="shared" si="14"/>
        <v>1.2934735851582753</v>
      </c>
      <c r="F458" s="7">
        <f t="shared" si="15"/>
        <v>-0.61002440501480715</v>
      </c>
    </row>
    <row r="459" spans="1:6" x14ac:dyDescent="0.2">
      <c r="A459" t="s">
        <v>20</v>
      </c>
      <c r="B459">
        <v>69</v>
      </c>
      <c r="C459" s="7">
        <f t="shared" si="14"/>
        <v>-0.61769053643291827</v>
      </c>
      <c r="F459" s="7">
        <f t="shared" si="15"/>
        <v>-0.61002440501480715</v>
      </c>
    </row>
    <row r="460" spans="1:6" x14ac:dyDescent="0.2">
      <c r="A460" t="s">
        <v>20</v>
      </c>
      <c r="B460">
        <v>279</v>
      </c>
      <c r="C460" s="7">
        <f t="shared" si="14"/>
        <v>-0.45184571596426099</v>
      </c>
      <c r="F460" s="7">
        <f t="shared" si="15"/>
        <v>-0.61002440501480715</v>
      </c>
    </row>
    <row r="461" spans="1:6" x14ac:dyDescent="0.2">
      <c r="A461" t="s">
        <v>20</v>
      </c>
      <c r="B461">
        <v>210</v>
      </c>
      <c r="C461" s="7">
        <f t="shared" si="14"/>
        <v>-0.50633758554681985</v>
      </c>
      <c r="F461" s="7">
        <f t="shared" si="15"/>
        <v>-0.61002440501480715</v>
      </c>
    </row>
    <row r="462" spans="1:6" x14ac:dyDescent="0.2">
      <c r="A462" t="s">
        <v>20</v>
      </c>
      <c r="B462">
        <v>2100</v>
      </c>
      <c r="C462" s="7">
        <f t="shared" si="14"/>
        <v>0.98626579867109587</v>
      </c>
      <c r="F462" s="7">
        <f t="shared" si="15"/>
        <v>-0.61002440501480715</v>
      </c>
    </row>
    <row r="463" spans="1:6" x14ac:dyDescent="0.2">
      <c r="A463" t="s">
        <v>20</v>
      </c>
      <c r="B463">
        <v>252</v>
      </c>
      <c r="C463" s="7">
        <f t="shared" si="14"/>
        <v>-0.47316862145308836</v>
      </c>
      <c r="F463" s="7">
        <f t="shared" si="15"/>
        <v>-0.61002440501480715</v>
      </c>
    </row>
    <row r="464" spans="1:6" x14ac:dyDescent="0.2">
      <c r="A464" t="s">
        <v>20</v>
      </c>
      <c r="B464">
        <v>1280</v>
      </c>
      <c r="C464" s="7">
        <f t="shared" si="14"/>
        <v>0.33868126160300543</v>
      </c>
      <c r="F464" s="7">
        <f t="shared" si="15"/>
        <v>-0.61002440501480715</v>
      </c>
    </row>
    <row r="465" spans="1:6" x14ac:dyDescent="0.2">
      <c r="A465" t="s">
        <v>20</v>
      </c>
      <c r="B465">
        <v>157</v>
      </c>
      <c r="C465" s="7">
        <f t="shared" si="14"/>
        <v>-0.54819365928414765</v>
      </c>
      <c r="F465" s="7">
        <f t="shared" si="15"/>
        <v>-0.61002440501480715</v>
      </c>
    </row>
    <row r="466" spans="1:6" x14ac:dyDescent="0.2">
      <c r="A466" t="s">
        <v>20</v>
      </c>
      <c r="B466">
        <v>194</v>
      </c>
      <c r="C466" s="7">
        <f t="shared" si="14"/>
        <v>-0.51897338139205085</v>
      </c>
      <c r="F466" s="7">
        <f t="shared" si="15"/>
        <v>-0.61002440501480715</v>
      </c>
    </row>
    <row r="467" spans="1:6" x14ac:dyDescent="0.2">
      <c r="A467" t="s">
        <v>20</v>
      </c>
      <c r="B467">
        <v>82</v>
      </c>
      <c r="C467" s="7">
        <f t="shared" si="14"/>
        <v>-0.60742395230866808</v>
      </c>
      <c r="F467" s="7">
        <f t="shared" si="15"/>
        <v>-0.61002440501480715</v>
      </c>
    </row>
    <row r="468" spans="1:6" x14ac:dyDescent="0.2">
      <c r="A468" t="s">
        <v>20</v>
      </c>
      <c r="B468">
        <v>4233</v>
      </c>
      <c r="C468" s="7">
        <f t="shared" si="14"/>
        <v>2.6707753322884575</v>
      </c>
      <c r="F468" s="7">
        <f t="shared" si="15"/>
        <v>-0.61002440501480715</v>
      </c>
    </row>
    <row r="469" spans="1:6" x14ac:dyDescent="0.2">
      <c r="A469" t="s">
        <v>20</v>
      </c>
      <c r="B469">
        <v>1297</v>
      </c>
      <c r="C469" s="7">
        <f t="shared" si="14"/>
        <v>0.35210679468856343</v>
      </c>
      <c r="F469" s="7">
        <f t="shared" si="15"/>
        <v>-0.61002440501480715</v>
      </c>
    </row>
    <row r="470" spans="1:6" x14ac:dyDescent="0.2">
      <c r="A470" t="s">
        <v>20</v>
      </c>
      <c r="B470">
        <v>165</v>
      </c>
      <c r="C470" s="7">
        <f t="shared" si="14"/>
        <v>-0.54187576136153204</v>
      </c>
      <c r="F470" s="7">
        <f t="shared" si="15"/>
        <v>-0.61002440501480715</v>
      </c>
    </row>
    <row r="471" spans="1:6" x14ac:dyDescent="0.2">
      <c r="A471" t="s">
        <v>20</v>
      </c>
      <c r="B471">
        <v>119</v>
      </c>
      <c r="C471" s="7">
        <f t="shared" si="14"/>
        <v>-0.57820367441657128</v>
      </c>
      <c r="F471" s="7">
        <f t="shared" si="15"/>
        <v>-0.61002440501480715</v>
      </c>
    </row>
    <row r="472" spans="1:6" x14ac:dyDescent="0.2">
      <c r="A472" t="s">
        <v>20</v>
      </c>
      <c r="B472">
        <v>1797</v>
      </c>
      <c r="C472" s="7">
        <f t="shared" si="14"/>
        <v>0.74697541485203311</v>
      </c>
      <c r="F472" s="7">
        <f t="shared" si="15"/>
        <v>-0.61002440501480715</v>
      </c>
    </row>
    <row r="473" spans="1:6" x14ac:dyDescent="0.2">
      <c r="A473" t="s">
        <v>20</v>
      </c>
      <c r="B473">
        <v>261</v>
      </c>
      <c r="C473" s="7">
        <f t="shared" si="14"/>
        <v>-0.46606098629014592</v>
      </c>
      <c r="F473" s="7">
        <f t="shared" si="15"/>
        <v>-0.61002440501480715</v>
      </c>
    </row>
    <row r="474" spans="1:6" x14ac:dyDescent="0.2">
      <c r="A474" t="s">
        <v>20</v>
      </c>
      <c r="B474">
        <v>157</v>
      </c>
      <c r="C474" s="7">
        <f t="shared" si="14"/>
        <v>-0.54819365928414765</v>
      </c>
      <c r="F474" s="7">
        <f t="shared" si="15"/>
        <v>-0.61002440501480715</v>
      </c>
    </row>
    <row r="475" spans="1:6" x14ac:dyDescent="0.2">
      <c r="A475" t="s">
        <v>20</v>
      </c>
      <c r="B475">
        <v>3533</v>
      </c>
      <c r="C475" s="7">
        <f t="shared" si="14"/>
        <v>2.1179592640595999</v>
      </c>
      <c r="F475" s="7">
        <f t="shared" si="15"/>
        <v>-0.61002440501480715</v>
      </c>
    </row>
    <row r="476" spans="1:6" x14ac:dyDescent="0.2">
      <c r="A476" t="s">
        <v>20</v>
      </c>
      <c r="B476">
        <v>155</v>
      </c>
      <c r="C476" s="7">
        <f t="shared" si="14"/>
        <v>-0.54977313376480152</v>
      </c>
      <c r="F476" s="7">
        <f t="shared" si="15"/>
        <v>-0.61002440501480715</v>
      </c>
    </row>
    <row r="477" spans="1:6" x14ac:dyDescent="0.2">
      <c r="A477" t="s">
        <v>20</v>
      </c>
      <c r="B477">
        <v>132</v>
      </c>
      <c r="C477" s="7">
        <f t="shared" si="14"/>
        <v>-0.56793709029232109</v>
      </c>
      <c r="F477" s="7">
        <f t="shared" si="15"/>
        <v>-0.61002440501480715</v>
      </c>
    </row>
    <row r="478" spans="1:6" x14ac:dyDescent="0.2">
      <c r="A478" t="s">
        <v>20</v>
      </c>
      <c r="B478">
        <v>1354</v>
      </c>
      <c r="C478" s="7">
        <f t="shared" si="14"/>
        <v>0.39712181738719898</v>
      </c>
      <c r="F478" s="7">
        <f t="shared" si="15"/>
        <v>-0.61002440501480715</v>
      </c>
    </row>
    <row r="479" spans="1:6" x14ac:dyDescent="0.2">
      <c r="A479" t="s">
        <v>20</v>
      </c>
      <c r="B479">
        <v>48</v>
      </c>
      <c r="C479" s="7">
        <f t="shared" si="14"/>
        <v>-0.63427501847978396</v>
      </c>
      <c r="F479" s="7">
        <f t="shared" si="15"/>
        <v>-0.61002440501480715</v>
      </c>
    </row>
    <row r="480" spans="1:6" x14ac:dyDescent="0.2">
      <c r="A480" t="s">
        <v>20</v>
      </c>
      <c r="B480">
        <v>110</v>
      </c>
      <c r="C480" s="7">
        <f t="shared" si="14"/>
        <v>-0.58531130957951372</v>
      </c>
      <c r="F480" s="7">
        <f t="shared" si="15"/>
        <v>-0.61002440501480715</v>
      </c>
    </row>
    <row r="481" spans="1:6" x14ac:dyDescent="0.2">
      <c r="A481" t="s">
        <v>20</v>
      </c>
      <c r="B481">
        <v>172</v>
      </c>
      <c r="C481" s="7">
        <f t="shared" si="14"/>
        <v>-0.53634760067924347</v>
      </c>
      <c r="F481" s="7">
        <f t="shared" si="15"/>
        <v>-0.61002440501480715</v>
      </c>
    </row>
    <row r="482" spans="1:6" x14ac:dyDescent="0.2">
      <c r="A482" t="s">
        <v>20</v>
      </c>
      <c r="B482">
        <v>307</v>
      </c>
      <c r="C482" s="7">
        <f t="shared" si="14"/>
        <v>-0.42973307323510668</v>
      </c>
      <c r="F482" s="7">
        <f t="shared" si="15"/>
        <v>-0.61002440501480715</v>
      </c>
    </row>
    <row r="483" spans="1:6" x14ac:dyDescent="0.2">
      <c r="A483" t="s">
        <v>20</v>
      </c>
      <c r="B483">
        <v>160</v>
      </c>
      <c r="C483" s="7">
        <f t="shared" si="14"/>
        <v>-0.54582444756316673</v>
      </c>
      <c r="F483" s="7">
        <f t="shared" si="15"/>
        <v>-0.61002440501480715</v>
      </c>
    </row>
    <row r="484" spans="1:6" x14ac:dyDescent="0.2">
      <c r="A484" t="s">
        <v>20</v>
      </c>
      <c r="B484">
        <v>1467</v>
      </c>
      <c r="C484" s="7">
        <f t="shared" si="14"/>
        <v>0.48636212554414315</v>
      </c>
      <c r="F484" s="7">
        <f t="shared" si="15"/>
        <v>-0.61002440501480715</v>
      </c>
    </row>
    <row r="485" spans="1:6" x14ac:dyDescent="0.2">
      <c r="A485" t="s">
        <v>20</v>
      </c>
      <c r="B485">
        <v>2662</v>
      </c>
      <c r="C485" s="7">
        <f t="shared" si="14"/>
        <v>1.4300981277348359</v>
      </c>
      <c r="F485" s="7">
        <f t="shared" si="15"/>
        <v>-0.61002440501480715</v>
      </c>
    </row>
    <row r="486" spans="1:6" x14ac:dyDescent="0.2">
      <c r="A486" t="s">
        <v>20</v>
      </c>
      <c r="B486">
        <v>452</v>
      </c>
      <c r="C486" s="7">
        <f t="shared" si="14"/>
        <v>-0.31522117338770045</v>
      </c>
      <c r="F486" s="7">
        <f t="shared" si="15"/>
        <v>-0.61002440501480715</v>
      </c>
    </row>
    <row r="487" spans="1:6" x14ac:dyDescent="0.2">
      <c r="A487" t="s">
        <v>20</v>
      </c>
      <c r="B487">
        <v>158</v>
      </c>
      <c r="C487" s="7">
        <f t="shared" si="14"/>
        <v>-0.54740392204382071</v>
      </c>
      <c r="F487" s="7">
        <f t="shared" si="15"/>
        <v>-0.61002440501480715</v>
      </c>
    </row>
    <row r="488" spans="1:6" x14ac:dyDescent="0.2">
      <c r="A488" t="s">
        <v>20</v>
      </c>
      <c r="B488">
        <v>225</v>
      </c>
      <c r="C488" s="7">
        <f t="shared" si="14"/>
        <v>-0.49449152694191573</v>
      </c>
      <c r="F488" s="7">
        <f t="shared" si="15"/>
        <v>-0.61002440501480715</v>
      </c>
    </row>
    <row r="489" spans="1:6" x14ac:dyDescent="0.2">
      <c r="A489" t="s">
        <v>20</v>
      </c>
      <c r="B489">
        <v>65</v>
      </c>
      <c r="C489" s="7">
        <f t="shared" si="14"/>
        <v>-0.62084948539422602</v>
      </c>
      <c r="F489" s="7">
        <f t="shared" si="15"/>
        <v>-0.61002440501480715</v>
      </c>
    </row>
    <row r="490" spans="1:6" x14ac:dyDescent="0.2">
      <c r="A490" t="s">
        <v>20</v>
      </c>
      <c r="B490">
        <v>163</v>
      </c>
      <c r="C490" s="7">
        <f t="shared" si="14"/>
        <v>-0.54345523584218591</v>
      </c>
      <c r="F490" s="7">
        <f t="shared" si="15"/>
        <v>-0.61002440501480715</v>
      </c>
    </row>
    <row r="491" spans="1:6" x14ac:dyDescent="0.2">
      <c r="A491" t="s">
        <v>20</v>
      </c>
      <c r="B491">
        <v>85</v>
      </c>
      <c r="C491" s="7">
        <f t="shared" si="14"/>
        <v>-0.60505474058768727</v>
      </c>
      <c r="F491" s="7">
        <f t="shared" si="15"/>
        <v>-0.61002440501480715</v>
      </c>
    </row>
    <row r="492" spans="1:6" x14ac:dyDescent="0.2">
      <c r="A492" t="s">
        <v>20</v>
      </c>
      <c r="B492">
        <v>217</v>
      </c>
      <c r="C492" s="7">
        <f t="shared" si="14"/>
        <v>-0.50080942486453117</v>
      </c>
      <c r="F492" s="7">
        <f t="shared" si="15"/>
        <v>-0.61002440501480715</v>
      </c>
    </row>
    <row r="493" spans="1:6" x14ac:dyDescent="0.2">
      <c r="A493" t="s">
        <v>20</v>
      </c>
      <c r="B493">
        <v>150</v>
      </c>
      <c r="C493" s="7">
        <f t="shared" si="14"/>
        <v>-0.55372181996643621</v>
      </c>
      <c r="F493" s="7">
        <f t="shared" si="15"/>
        <v>-0.61002440501480715</v>
      </c>
    </row>
    <row r="494" spans="1:6" x14ac:dyDescent="0.2">
      <c r="A494" t="s">
        <v>20</v>
      </c>
      <c r="B494">
        <v>3272</v>
      </c>
      <c r="C494" s="7">
        <f t="shared" si="14"/>
        <v>1.9118378443342687</v>
      </c>
      <c r="F494" s="7">
        <f t="shared" si="15"/>
        <v>-0.61002440501480715</v>
      </c>
    </row>
    <row r="495" spans="1:6" x14ac:dyDescent="0.2">
      <c r="A495" t="s">
        <v>20</v>
      </c>
      <c r="B495">
        <v>300</v>
      </c>
      <c r="C495" s="7">
        <f t="shared" si="14"/>
        <v>-0.43526123391739524</v>
      </c>
      <c r="F495" s="7">
        <f t="shared" si="15"/>
        <v>-0.61002440501480715</v>
      </c>
    </row>
    <row r="496" spans="1:6" x14ac:dyDescent="0.2">
      <c r="A496" t="s">
        <v>20</v>
      </c>
      <c r="B496">
        <v>126</v>
      </c>
      <c r="C496" s="7">
        <f t="shared" si="14"/>
        <v>-0.57267551373428272</v>
      </c>
      <c r="F496" s="7">
        <f t="shared" si="15"/>
        <v>-0.61002440501480715</v>
      </c>
    </row>
    <row r="497" spans="1:6" x14ac:dyDescent="0.2">
      <c r="A497" t="s">
        <v>20</v>
      </c>
      <c r="B497">
        <v>2320</v>
      </c>
      <c r="C497" s="7">
        <f t="shared" si="14"/>
        <v>1.1600079915430226</v>
      </c>
      <c r="F497" s="7">
        <f t="shared" si="15"/>
        <v>-0.61002440501480715</v>
      </c>
    </row>
    <row r="498" spans="1:6" x14ac:dyDescent="0.2">
      <c r="A498" t="s">
        <v>20</v>
      </c>
      <c r="B498">
        <v>81</v>
      </c>
      <c r="C498" s="7">
        <f t="shared" si="14"/>
        <v>-0.60821368954899502</v>
      </c>
      <c r="F498" s="7">
        <f t="shared" si="15"/>
        <v>-0.61002440501480715</v>
      </c>
    </row>
    <row r="499" spans="1:6" x14ac:dyDescent="0.2">
      <c r="A499" t="s">
        <v>20</v>
      </c>
      <c r="B499">
        <v>1887</v>
      </c>
      <c r="C499" s="7">
        <f t="shared" si="14"/>
        <v>0.81805176648145772</v>
      </c>
      <c r="F499" s="7">
        <f t="shared" si="15"/>
        <v>-0.61002440501480715</v>
      </c>
    </row>
    <row r="500" spans="1:6" x14ac:dyDescent="0.2">
      <c r="A500" t="s">
        <v>20</v>
      </c>
      <c r="B500">
        <v>4358</v>
      </c>
      <c r="C500" s="7">
        <f t="shared" si="14"/>
        <v>2.769492487329325</v>
      </c>
      <c r="F500" s="7">
        <f t="shared" si="15"/>
        <v>-0.61002440501480715</v>
      </c>
    </row>
    <row r="501" spans="1:6" x14ac:dyDescent="0.2">
      <c r="A501" t="s">
        <v>20</v>
      </c>
      <c r="B501">
        <v>53</v>
      </c>
      <c r="C501" s="7">
        <f t="shared" si="14"/>
        <v>-0.63032633227814927</v>
      </c>
      <c r="F501" s="7">
        <f t="shared" si="15"/>
        <v>-0.61002440501480715</v>
      </c>
    </row>
    <row r="502" spans="1:6" x14ac:dyDescent="0.2">
      <c r="A502" t="s">
        <v>20</v>
      </c>
      <c r="B502">
        <v>2414</v>
      </c>
      <c r="C502" s="7">
        <f t="shared" si="14"/>
        <v>1.2342432921337547</v>
      </c>
      <c r="F502" s="7">
        <f t="shared" si="15"/>
        <v>-0.61002440501480715</v>
      </c>
    </row>
    <row r="503" spans="1:6" x14ac:dyDescent="0.2">
      <c r="A503" t="s">
        <v>20</v>
      </c>
      <c r="B503">
        <v>80</v>
      </c>
      <c r="C503" s="7">
        <f t="shared" si="14"/>
        <v>-0.60900342678932196</v>
      </c>
      <c r="F503" s="7">
        <f t="shared" si="15"/>
        <v>-0.61002440501480715</v>
      </c>
    </row>
    <row r="504" spans="1:6" x14ac:dyDescent="0.2">
      <c r="A504" t="s">
        <v>20</v>
      </c>
      <c r="B504">
        <v>193</v>
      </c>
      <c r="C504" s="7">
        <f t="shared" si="14"/>
        <v>-0.51976311863237779</v>
      </c>
      <c r="F504" s="7">
        <f t="shared" si="15"/>
        <v>-0.61002440501480715</v>
      </c>
    </row>
    <row r="505" spans="1:6" x14ac:dyDescent="0.2">
      <c r="A505" t="s">
        <v>20</v>
      </c>
      <c r="B505">
        <v>52</v>
      </c>
      <c r="C505" s="7">
        <f t="shared" si="14"/>
        <v>-0.63111606951847621</v>
      </c>
      <c r="F505" s="7">
        <f t="shared" si="15"/>
        <v>-0.61002440501480715</v>
      </c>
    </row>
    <row r="506" spans="1:6" x14ac:dyDescent="0.2">
      <c r="A506" t="s">
        <v>20</v>
      </c>
      <c r="B506">
        <v>290</v>
      </c>
      <c r="C506" s="7">
        <f t="shared" si="14"/>
        <v>-0.44315860632066467</v>
      </c>
      <c r="F506" s="7">
        <f t="shared" si="15"/>
        <v>-0.61002440501480715</v>
      </c>
    </row>
    <row r="507" spans="1:6" x14ac:dyDescent="0.2">
      <c r="A507" t="s">
        <v>20</v>
      </c>
      <c r="B507">
        <v>122</v>
      </c>
      <c r="C507" s="7">
        <f t="shared" si="14"/>
        <v>-0.57583446269559047</v>
      </c>
      <c r="F507" s="7">
        <f t="shared" si="15"/>
        <v>-0.61002440501480715</v>
      </c>
    </row>
    <row r="508" spans="1:6" x14ac:dyDescent="0.2">
      <c r="A508" t="s">
        <v>20</v>
      </c>
      <c r="B508">
        <v>1470</v>
      </c>
      <c r="C508" s="7">
        <f t="shared" si="14"/>
        <v>0.48873133726512397</v>
      </c>
      <c r="F508" s="7">
        <f t="shared" si="15"/>
        <v>-0.61002440501480715</v>
      </c>
    </row>
    <row r="509" spans="1:6" x14ac:dyDescent="0.2">
      <c r="A509" t="s">
        <v>20</v>
      </c>
      <c r="B509">
        <v>165</v>
      </c>
      <c r="C509" s="7">
        <f t="shared" si="14"/>
        <v>-0.54187576136153204</v>
      </c>
      <c r="F509" s="7">
        <f t="shared" si="15"/>
        <v>-0.61002440501480715</v>
      </c>
    </row>
    <row r="510" spans="1:6" x14ac:dyDescent="0.2">
      <c r="A510" t="s">
        <v>20</v>
      </c>
      <c r="B510">
        <v>182</v>
      </c>
      <c r="C510" s="7">
        <f t="shared" si="14"/>
        <v>-0.5284502282759741</v>
      </c>
      <c r="F510" s="7">
        <f t="shared" si="15"/>
        <v>-0.61002440501480715</v>
      </c>
    </row>
    <row r="511" spans="1:6" x14ac:dyDescent="0.2">
      <c r="A511" t="s">
        <v>20</v>
      </c>
      <c r="B511">
        <v>199</v>
      </c>
      <c r="C511" s="7">
        <f t="shared" si="14"/>
        <v>-0.51502469519041616</v>
      </c>
      <c r="F511" s="7">
        <f t="shared" si="15"/>
        <v>-0.61002440501480715</v>
      </c>
    </row>
    <row r="512" spans="1:6" x14ac:dyDescent="0.2">
      <c r="A512" t="s">
        <v>20</v>
      </c>
      <c r="B512">
        <v>56</v>
      </c>
      <c r="C512" s="7">
        <f t="shared" si="14"/>
        <v>-0.62795712055716846</v>
      </c>
      <c r="F512" s="7">
        <f t="shared" si="15"/>
        <v>-0.61002440501480715</v>
      </c>
    </row>
    <row r="513" spans="1:6" x14ac:dyDescent="0.2">
      <c r="A513" t="s">
        <v>20</v>
      </c>
      <c r="B513">
        <v>1460</v>
      </c>
      <c r="C513" s="7">
        <f t="shared" si="14"/>
        <v>0.48083396486185453</v>
      </c>
      <c r="F513" s="7">
        <f t="shared" si="15"/>
        <v>-0.61002440501480715</v>
      </c>
    </row>
    <row r="514" spans="1:6" x14ac:dyDescent="0.2">
      <c r="A514" t="s">
        <v>20</v>
      </c>
      <c r="B514">
        <v>123</v>
      </c>
      <c r="C514" s="7">
        <f t="shared" si="14"/>
        <v>-0.57504472545526353</v>
      </c>
      <c r="F514" s="7">
        <f t="shared" si="15"/>
        <v>-0.61002440501480715</v>
      </c>
    </row>
    <row r="515" spans="1:6" x14ac:dyDescent="0.2">
      <c r="A515" t="s">
        <v>20</v>
      </c>
      <c r="B515">
        <v>159</v>
      </c>
      <c r="C515" s="7">
        <f t="shared" ref="C515:C566" si="16">(B515-$H$2)/$M$2</f>
        <v>-0.54661418480349366</v>
      </c>
      <c r="F515" s="7">
        <f t="shared" ref="F515:F566" si="17">(E515-$H$3)/$M$3</f>
        <v>-0.61002440501480715</v>
      </c>
    </row>
    <row r="516" spans="1:6" x14ac:dyDescent="0.2">
      <c r="A516" t="s">
        <v>20</v>
      </c>
      <c r="B516">
        <v>110</v>
      </c>
      <c r="C516" s="7">
        <f t="shared" si="16"/>
        <v>-0.58531130957951372</v>
      </c>
      <c r="F516" s="7">
        <f t="shared" si="17"/>
        <v>-0.61002440501480715</v>
      </c>
    </row>
    <row r="517" spans="1:6" x14ac:dyDescent="0.2">
      <c r="A517" t="s">
        <v>20</v>
      </c>
      <c r="B517">
        <v>236</v>
      </c>
      <c r="C517" s="7">
        <f t="shared" si="16"/>
        <v>-0.48580441729831936</v>
      </c>
      <c r="F517" s="7">
        <f t="shared" si="17"/>
        <v>-0.61002440501480715</v>
      </c>
    </row>
    <row r="518" spans="1:6" x14ac:dyDescent="0.2">
      <c r="A518" t="s">
        <v>20</v>
      </c>
      <c r="B518">
        <v>191</v>
      </c>
      <c r="C518" s="7">
        <f t="shared" si="16"/>
        <v>-0.52134259311303166</v>
      </c>
      <c r="F518" s="7">
        <f t="shared" si="17"/>
        <v>-0.61002440501480715</v>
      </c>
    </row>
    <row r="519" spans="1:6" x14ac:dyDescent="0.2">
      <c r="A519" t="s">
        <v>20</v>
      </c>
      <c r="B519">
        <v>3934</v>
      </c>
      <c r="C519" s="7">
        <f t="shared" si="16"/>
        <v>2.4346438974307025</v>
      </c>
      <c r="F519" s="7">
        <f t="shared" si="17"/>
        <v>-0.61002440501480715</v>
      </c>
    </row>
    <row r="520" spans="1:6" x14ac:dyDescent="0.2">
      <c r="A520" t="s">
        <v>20</v>
      </c>
      <c r="B520">
        <v>80</v>
      </c>
      <c r="C520" s="7">
        <f t="shared" si="16"/>
        <v>-0.60900342678932196</v>
      </c>
      <c r="F520" s="7">
        <f t="shared" si="17"/>
        <v>-0.61002440501480715</v>
      </c>
    </row>
    <row r="521" spans="1:6" x14ac:dyDescent="0.2">
      <c r="A521" t="s">
        <v>20</v>
      </c>
      <c r="B521">
        <v>462</v>
      </c>
      <c r="C521" s="7">
        <f t="shared" si="16"/>
        <v>-0.30732380098443107</v>
      </c>
      <c r="F521" s="7">
        <f t="shared" si="17"/>
        <v>-0.61002440501480715</v>
      </c>
    </row>
    <row r="522" spans="1:6" x14ac:dyDescent="0.2">
      <c r="A522" t="s">
        <v>20</v>
      </c>
      <c r="B522">
        <v>179</v>
      </c>
      <c r="C522" s="7">
        <f t="shared" si="16"/>
        <v>-0.53081943999695491</v>
      </c>
      <c r="F522" s="7">
        <f t="shared" si="17"/>
        <v>-0.61002440501480715</v>
      </c>
    </row>
    <row r="523" spans="1:6" x14ac:dyDescent="0.2">
      <c r="A523" t="s">
        <v>20</v>
      </c>
      <c r="B523">
        <v>1866</v>
      </c>
      <c r="C523" s="7">
        <f t="shared" si="16"/>
        <v>0.80146728443459203</v>
      </c>
      <c r="F523" s="7">
        <f t="shared" si="17"/>
        <v>-0.61002440501480715</v>
      </c>
    </row>
    <row r="524" spans="1:6" x14ac:dyDescent="0.2">
      <c r="A524" t="s">
        <v>20</v>
      </c>
      <c r="B524">
        <v>156</v>
      </c>
      <c r="C524" s="7">
        <f t="shared" si="16"/>
        <v>-0.54898339652447459</v>
      </c>
      <c r="F524" s="7">
        <f t="shared" si="17"/>
        <v>-0.61002440501480715</v>
      </c>
    </row>
    <row r="525" spans="1:6" x14ac:dyDescent="0.2">
      <c r="A525" t="s">
        <v>20</v>
      </c>
      <c r="B525">
        <v>255</v>
      </c>
      <c r="C525" s="7">
        <f t="shared" si="16"/>
        <v>-0.47079940973210754</v>
      </c>
      <c r="F525" s="7">
        <f t="shared" si="17"/>
        <v>-0.61002440501480715</v>
      </c>
    </row>
    <row r="526" spans="1:6" x14ac:dyDescent="0.2">
      <c r="A526" t="s">
        <v>20</v>
      </c>
      <c r="B526">
        <v>2261</v>
      </c>
      <c r="C526" s="7">
        <f t="shared" si="16"/>
        <v>1.113413494363733</v>
      </c>
      <c r="F526" s="7">
        <f t="shared" si="17"/>
        <v>-0.61002440501480715</v>
      </c>
    </row>
    <row r="527" spans="1:6" x14ac:dyDescent="0.2">
      <c r="A527" t="s">
        <v>20</v>
      </c>
      <c r="B527">
        <v>40</v>
      </c>
      <c r="C527" s="7">
        <f t="shared" si="16"/>
        <v>-0.64059291640239957</v>
      </c>
      <c r="F527" s="7">
        <f t="shared" si="17"/>
        <v>-0.61002440501480715</v>
      </c>
    </row>
    <row r="528" spans="1:6" x14ac:dyDescent="0.2">
      <c r="A528" t="s">
        <v>20</v>
      </c>
      <c r="B528">
        <v>2289</v>
      </c>
      <c r="C528" s="7">
        <f t="shared" si="16"/>
        <v>1.1355261370928873</v>
      </c>
      <c r="F528" s="7">
        <f t="shared" si="17"/>
        <v>-0.61002440501480715</v>
      </c>
    </row>
    <row r="529" spans="1:6" x14ac:dyDescent="0.2">
      <c r="A529" t="s">
        <v>20</v>
      </c>
      <c r="B529">
        <v>65</v>
      </c>
      <c r="C529" s="7">
        <f t="shared" si="16"/>
        <v>-0.62084948539422602</v>
      </c>
      <c r="F529" s="7">
        <f t="shared" si="17"/>
        <v>-0.61002440501480715</v>
      </c>
    </row>
    <row r="530" spans="1:6" x14ac:dyDescent="0.2">
      <c r="A530" t="s">
        <v>20</v>
      </c>
      <c r="B530">
        <v>3777</v>
      </c>
      <c r="C530" s="7">
        <f t="shared" si="16"/>
        <v>2.3106551506993731</v>
      </c>
      <c r="F530" s="7">
        <f t="shared" si="17"/>
        <v>-0.61002440501480715</v>
      </c>
    </row>
    <row r="531" spans="1:6" x14ac:dyDescent="0.2">
      <c r="A531" t="s">
        <v>20</v>
      </c>
      <c r="B531">
        <v>184</v>
      </c>
      <c r="C531" s="7">
        <f t="shared" si="16"/>
        <v>-0.52687075379532022</v>
      </c>
      <c r="F531" s="7">
        <f t="shared" si="17"/>
        <v>-0.61002440501480715</v>
      </c>
    </row>
    <row r="532" spans="1:6" x14ac:dyDescent="0.2">
      <c r="A532" t="s">
        <v>20</v>
      </c>
      <c r="B532">
        <v>85</v>
      </c>
      <c r="C532" s="7">
        <f t="shared" si="16"/>
        <v>-0.60505474058768727</v>
      </c>
      <c r="F532" s="7">
        <f t="shared" si="17"/>
        <v>-0.61002440501480715</v>
      </c>
    </row>
    <row r="533" spans="1:6" x14ac:dyDescent="0.2">
      <c r="A533" t="s">
        <v>20</v>
      </c>
      <c r="B533">
        <v>144</v>
      </c>
      <c r="C533" s="7">
        <f t="shared" si="16"/>
        <v>-0.55846024340839784</v>
      </c>
      <c r="F533" s="7">
        <f t="shared" si="17"/>
        <v>-0.61002440501480715</v>
      </c>
    </row>
    <row r="534" spans="1:6" x14ac:dyDescent="0.2">
      <c r="A534" t="s">
        <v>20</v>
      </c>
      <c r="B534">
        <v>1902</v>
      </c>
      <c r="C534" s="7">
        <f t="shared" si="16"/>
        <v>0.82989782508636178</v>
      </c>
      <c r="F534" s="7">
        <f t="shared" si="17"/>
        <v>-0.61002440501480715</v>
      </c>
    </row>
    <row r="535" spans="1:6" x14ac:dyDescent="0.2">
      <c r="A535" t="s">
        <v>20</v>
      </c>
      <c r="B535">
        <v>105</v>
      </c>
      <c r="C535" s="7">
        <f t="shared" si="16"/>
        <v>-0.5892599957811484</v>
      </c>
      <c r="F535" s="7">
        <f t="shared" si="17"/>
        <v>-0.61002440501480715</v>
      </c>
    </row>
    <row r="536" spans="1:6" x14ac:dyDescent="0.2">
      <c r="A536" t="s">
        <v>20</v>
      </c>
      <c r="B536">
        <v>132</v>
      </c>
      <c r="C536" s="7">
        <f t="shared" si="16"/>
        <v>-0.56793709029232109</v>
      </c>
      <c r="F536" s="7">
        <f t="shared" si="17"/>
        <v>-0.61002440501480715</v>
      </c>
    </row>
    <row r="537" spans="1:6" x14ac:dyDescent="0.2">
      <c r="A537" t="s">
        <v>20</v>
      </c>
      <c r="B537">
        <v>96</v>
      </c>
      <c r="C537" s="7">
        <f t="shared" si="16"/>
        <v>-0.59636763094409095</v>
      </c>
      <c r="F537" s="7">
        <f t="shared" si="17"/>
        <v>-0.61002440501480715</v>
      </c>
    </row>
    <row r="538" spans="1:6" x14ac:dyDescent="0.2">
      <c r="A538" t="s">
        <v>20</v>
      </c>
      <c r="B538">
        <v>114</v>
      </c>
      <c r="C538" s="7">
        <f t="shared" si="16"/>
        <v>-0.58215236061820597</v>
      </c>
      <c r="F538" s="7">
        <f t="shared" si="17"/>
        <v>-0.61002440501480715</v>
      </c>
    </row>
    <row r="539" spans="1:6" x14ac:dyDescent="0.2">
      <c r="A539" t="s">
        <v>20</v>
      </c>
      <c r="B539">
        <v>203</v>
      </c>
      <c r="C539" s="7">
        <f t="shared" si="16"/>
        <v>-0.51186574622910841</v>
      </c>
      <c r="F539" s="7">
        <f t="shared" si="17"/>
        <v>-0.61002440501480715</v>
      </c>
    </row>
    <row r="540" spans="1:6" x14ac:dyDescent="0.2">
      <c r="A540" t="s">
        <v>20</v>
      </c>
      <c r="B540">
        <v>1559</v>
      </c>
      <c r="C540" s="7">
        <f t="shared" si="16"/>
        <v>0.55901795165422152</v>
      </c>
      <c r="F540" s="7">
        <f t="shared" si="17"/>
        <v>-0.61002440501480715</v>
      </c>
    </row>
    <row r="541" spans="1:6" x14ac:dyDescent="0.2">
      <c r="A541" t="s">
        <v>20</v>
      </c>
      <c r="B541">
        <v>1548</v>
      </c>
      <c r="C541" s="7">
        <f t="shared" si="16"/>
        <v>0.55033084201062521</v>
      </c>
      <c r="F541" s="7">
        <f t="shared" si="17"/>
        <v>-0.61002440501480715</v>
      </c>
    </row>
    <row r="542" spans="1:6" x14ac:dyDescent="0.2">
      <c r="A542" t="s">
        <v>20</v>
      </c>
      <c r="B542">
        <v>80</v>
      </c>
      <c r="C542" s="7">
        <f t="shared" si="16"/>
        <v>-0.60900342678932196</v>
      </c>
      <c r="F542" s="7">
        <f t="shared" si="17"/>
        <v>-0.61002440501480715</v>
      </c>
    </row>
    <row r="543" spans="1:6" x14ac:dyDescent="0.2">
      <c r="A543" t="s">
        <v>20</v>
      </c>
      <c r="B543">
        <v>131</v>
      </c>
      <c r="C543" s="7">
        <f t="shared" si="16"/>
        <v>-0.56872682753264803</v>
      </c>
      <c r="F543" s="7">
        <f t="shared" si="17"/>
        <v>-0.61002440501480715</v>
      </c>
    </row>
    <row r="544" spans="1:6" x14ac:dyDescent="0.2">
      <c r="A544" t="s">
        <v>20</v>
      </c>
      <c r="B544">
        <v>112</v>
      </c>
      <c r="C544" s="7">
        <f t="shared" si="16"/>
        <v>-0.58373183509885984</v>
      </c>
      <c r="F544" s="7">
        <f t="shared" si="17"/>
        <v>-0.61002440501480715</v>
      </c>
    </row>
    <row r="545" spans="1:6" x14ac:dyDescent="0.2">
      <c r="A545" t="s">
        <v>20</v>
      </c>
      <c r="B545">
        <v>155</v>
      </c>
      <c r="C545" s="7">
        <f t="shared" si="16"/>
        <v>-0.54977313376480152</v>
      </c>
      <c r="F545" s="7">
        <f t="shared" si="17"/>
        <v>-0.61002440501480715</v>
      </c>
    </row>
    <row r="546" spans="1:6" x14ac:dyDescent="0.2">
      <c r="A546" t="s">
        <v>20</v>
      </c>
      <c r="B546">
        <v>266</v>
      </c>
      <c r="C546" s="7">
        <f t="shared" si="16"/>
        <v>-0.46211230008851117</v>
      </c>
      <c r="F546" s="7">
        <f t="shared" si="17"/>
        <v>-0.61002440501480715</v>
      </c>
    </row>
    <row r="547" spans="1:6" x14ac:dyDescent="0.2">
      <c r="A547" t="s">
        <v>20</v>
      </c>
      <c r="B547">
        <v>155</v>
      </c>
      <c r="C547" s="7">
        <f t="shared" si="16"/>
        <v>-0.54977313376480152</v>
      </c>
      <c r="F547" s="7">
        <f t="shared" si="17"/>
        <v>-0.61002440501480715</v>
      </c>
    </row>
    <row r="548" spans="1:6" x14ac:dyDescent="0.2">
      <c r="A548" t="s">
        <v>20</v>
      </c>
      <c r="B548">
        <v>207</v>
      </c>
      <c r="C548" s="7">
        <f t="shared" si="16"/>
        <v>-0.50870679726780066</v>
      </c>
      <c r="F548" s="7">
        <f t="shared" si="17"/>
        <v>-0.61002440501480715</v>
      </c>
    </row>
    <row r="549" spans="1:6" x14ac:dyDescent="0.2">
      <c r="A549" t="s">
        <v>20</v>
      </c>
      <c r="B549">
        <v>245</v>
      </c>
      <c r="C549" s="7">
        <f t="shared" si="16"/>
        <v>-0.47869678213537692</v>
      </c>
      <c r="F549" s="7">
        <f t="shared" si="17"/>
        <v>-0.61002440501480715</v>
      </c>
    </row>
    <row r="550" spans="1:6" x14ac:dyDescent="0.2">
      <c r="A550" t="s">
        <v>20</v>
      </c>
      <c r="B550">
        <v>1573</v>
      </c>
      <c r="C550" s="7">
        <f t="shared" si="16"/>
        <v>0.57007427301879876</v>
      </c>
      <c r="F550" s="7">
        <f t="shared" si="17"/>
        <v>-0.61002440501480715</v>
      </c>
    </row>
    <row r="551" spans="1:6" x14ac:dyDescent="0.2">
      <c r="A551" t="s">
        <v>20</v>
      </c>
      <c r="B551">
        <v>114</v>
      </c>
      <c r="C551" s="7">
        <f t="shared" si="16"/>
        <v>-0.58215236061820597</v>
      </c>
      <c r="F551" s="7">
        <f t="shared" si="17"/>
        <v>-0.61002440501480715</v>
      </c>
    </row>
    <row r="552" spans="1:6" x14ac:dyDescent="0.2">
      <c r="A552" t="s">
        <v>20</v>
      </c>
      <c r="B552">
        <v>93</v>
      </c>
      <c r="C552" s="7">
        <f t="shared" si="16"/>
        <v>-0.59873684266507177</v>
      </c>
      <c r="F552" s="7">
        <f t="shared" si="17"/>
        <v>-0.61002440501480715</v>
      </c>
    </row>
    <row r="553" spans="1:6" x14ac:dyDescent="0.2">
      <c r="A553" t="s">
        <v>20</v>
      </c>
      <c r="B553">
        <v>1681</v>
      </c>
      <c r="C553" s="7">
        <f t="shared" si="16"/>
        <v>0.65536589497410813</v>
      </c>
      <c r="F553" s="7">
        <f t="shared" si="17"/>
        <v>-0.61002440501480715</v>
      </c>
    </row>
    <row r="554" spans="1:6" x14ac:dyDescent="0.2">
      <c r="A554" t="s">
        <v>20</v>
      </c>
      <c r="B554">
        <v>32</v>
      </c>
      <c r="C554" s="7">
        <f t="shared" si="16"/>
        <v>-0.64691081432501507</v>
      </c>
      <c r="F554" s="7">
        <f t="shared" si="17"/>
        <v>-0.61002440501480715</v>
      </c>
    </row>
    <row r="555" spans="1:6" x14ac:dyDescent="0.2">
      <c r="A555" t="s">
        <v>20</v>
      </c>
      <c r="B555">
        <v>135</v>
      </c>
      <c r="C555" s="7">
        <f t="shared" si="16"/>
        <v>-0.56556787857134028</v>
      </c>
      <c r="F555" s="7">
        <f t="shared" si="17"/>
        <v>-0.61002440501480715</v>
      </c>
    </row>
    <row r="556" spans="1:6" x14ac:dyDescent="0.2">
      <c r="A556" t="s">
        <v>20</v>
      </c>
      <c r="B556">
        <v>140</v>
      </c>
      <c r="C556" s="7">
        <f t="shared" si="16"/>
        <v>-0.56161919236970559</v>
      </c>
      <c r="F556" s="7">
        <f t="shared" si="17"/>
        <v>-0.61002440501480715</v>
      </c>
    </row>
    <row r="557" spans="1:6" x14ac:dyDescent="0.2">
      <c r="A557" t="s">
        <v>20</v>
      </c>
      <c r="B557">
        <v>92</v>
      </c>
      <c r="C557" s="7">
        <f t="shared" si="16"/>
        <v>-0.5995265799053987</v>
      </c>
      <c r="F557" s="7">
        <f t="shared" si="17"/>
        <v>-0.61002440501480715</v>
      </c>
    </row>
    <row r="558" spans="1:6" x14ac:dyDescent="0.2">
      <c r="A558" t="s">
        <v>20</v>
      </c>
      <c r="B558">
        <v>1015</v>
      </c>
      <c r="C558" s="7">
        <f t="shared" si="16"/>
        <v>0.12940089291636647</v>
      </c>
      <c r="F558" s="7">
        <f t="shared" si="17"/>
        <v>-0.61002440501480715</v>
      </c>
    </row>
    <row r="559" spans="1:6" x14ac:dyDescent="0.2">
      <c r="A559" t="s">
        <v>20</v>
      </c>
      <c r="B559">
        <v>323</v>
      </c>
      <c r="C559" s="7">
        <f t="shared" si="16"/>
        <v>-0.41709727738987562</v>
      </c>
      <c r="F559" s="7">
        <f t="shared" si="17"/>
        <v>-0.61002440501480715</v>
      </c>
    </row>
    <row r="560" spans="1:6" x14ac:dyDescent="0.2">
      <c r="A560" t="s">
        <v>20</v>
      </c>
      <c r="B560">
        <v>2326</v>
      </c>
      <c r="C560" s="7">
        <f t="shared" si="16"/>
        <v>1.1647464149849842</v>
      </c>
      <c r="F560" s="7">
        <f t="shared" si="17"/>
        <v>-0.61002440501480715</v>
      </c>
    </row>
    <row r="561" spans="1:6" x14ac:dyDescent="0.2">
      <c r="A561" t="s">
        <v>20</v>
      </c>
      <c r="B561">
        <v>381</v>
      </c>
      <c r="C561" s="7">
        <f t="shared" si="16"/>
        <v>-0.37129251745091313</v>
      </c>
      <c r="F561" s="7">
        <f t="shared" si="17"/>
        <v>-0.61002440501480715</v>
      </c>
    </row>
    <row r="562" spans="1:6" x14ac:dyDescent="0.2">
      <c r="A562" t="s">
        <v>20</v>
      </c>
      <c r="B562">
        <v>480</v>
      </c>
      <c r="C562" s="7">
        <f t="shared" si="16"/>
        <v>-0.29310853065854614</v>
      </c>
      <c r="F562" s="7">
        <f t="shared" si="17"/>
        <v>-0.61002440501480715</v>
      </c>
    </row>
    <row r="563" spans="1:6" x14ac:dyDescent="0.2">
      <c r="A563" t="s">
        <v>20</v>
      </c>
      <c r="B563">
        <v>226</v>
      </c>
      <c r="C563" s="7">
        <f t="shared" si="16"/>
        <v>-0.49370178970158879</v>
      </c>
      <c r="F563" s="7">
        <f t="shared" si="17"/>
        <v>-0.61002440501480715</v>
      </c>
    </row>
    <row r="564" spans="1:6" x14ac:dyDescent="0.2">
      <c r="A564" t="s">
        <v>20</v>
      </c>
      <c r="B564">
        <v>241</v>
      </c>
      <c r="C564" s="7">
        <f t="shared" si="16"/>
        <v>-0.48185573109668467</v>
      </c>
      <c r="F564" s="7">
        <f t="shared" si="17"/>
        <v>-0.61002440501480715</v>
      </c>
    </row>
    <row r="565" spans="1:6" x14ac:dyDescent="0.2">
      <c r="A565" t="s">
        <v>20</v>
      </c>
      <c r="B565">
        <v>132</v>
      </c>
      <c r="C565" s="7">
        <f t="shared" si="16"/>
        <v>-0.56793709029232109</v>
      </c>
      <c r="F565" s="7">
        <f t="shared" si="17"/>
        <v>-0.61002440501480715</v>
      </c>
    </row>
    <row r="566" spans="1:6" x14ac:dyDescent="0.2">
      <c r="A566" t="s">
        <v>20</v>
      </c>
      <c r="B566">
        <v>2043</v>
      </c>
      <c r="C566" s="7">
        <f t="shared" si="16"/>
        <v>0.94125077597246032</v>
      </c>
      <c r="F566" s="7">
        <f t="shared" si="17"/>
        <v>-0.61002440501480715</v>
      </c>
    </row>
  </sheetData>
  <conditionalFormatting sqref="A1:A566">
    <cfRule type="containsText" dxfId="15" priority="16" operator="containsText" text="failed">
      <formula>NOT(ISERROR(SEARCH("failed",A1)))</formula>
    </cfRule>
    <cfRule type="containsText" dxfId="14" priority="15" operator="containsText" text="successful">
      <formula>NOT(ISERROR(SEARCH("successful",A1)))</formula>
    </cfRule>
    <cfRule type="containsText" dxfId="13" priority="14" operator="containsText" text="canceled">
      <formula>NOT(ISERROR(SEARCH("canceled",A1)))</formula>
    </cfRule>
    <cfRule type="containsText" dxfId="12" priority="13" operator="containsText" text="live">
      <formula>NOT(ISERROR(SEARCH("live",A1)))</formula>
    </cfRule>
  </conditionalFormatting>
  <conditionalFormatting sqref="D1:D1047940">
    <cfRule type="containsText" dxfId="11" priority="9" operator="containsText" text="live">
      <formula>NOT(ISERROR(SEARCH("live",D1)))</formula>
    </cfRule>
    <cfRule type="containsText" dxfId="10" priority="11" operator="containsText" text="successful">
      <formula>NOT(ISERROR(SEARCH("successful",D1)))</formula>
    </cfRule>
    <cfRule type="containsText" dxfId="9" priority="12" operator="containsText" text="failed">
      <formula>NOT(ISERROR(SEARCH("failed",D1)))</formula>
    </cfRule>
    <cfRule type="containsText" dxfId="8" priority="10" operator="containsText" text="canceled">
      <formula>NOT(ISERROR(SEARCH("canceled",D1)))</formula>
    </cfRule>
  </conditionalFormatting>
  <conditionalFormatting sqref="G2:G3">
    <cfRule type="containsText" dxfId="7" priority="1" operator="containsText" text="live">
      <formula>NOT(ISERROR(SEARCH("live",G2)))</formula>
    </cfRule>
    <cfRule type="containsText" dxfId="6" priority="4" operator="containsText" text="failed">
      <formula>NOT(ISERROR(SEARCH("failed",G2)))</formula>
    </cfRule>
    <cfRule type="containsText" dxfId="5" priority="2" operator="containsText" text="canceled">
      <formula>NOT(ISERROR(SEARCH("canceled",G2)))</formula>
    </cfRule>
    <cfRule type="containsText" dxfId="4" priority="3" operator="containsText" text="successful">
      <formula>NOT(ISERROR(SEARCH("successful",G2)))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bestFit="1" customWidth="1"/>
    <col min="12" max="13" width="11.1640625" bestFit="1" customWidth="1"/>
    <col min="14" max="15" width="11.1640625" style="11" customWidth="1"/>
    <col min="18" max="18" width="28" bestFit="1" customWidth="1"/>
    <col min="19" max="19" width="28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1">
        <f>(L2/86400)+DATE(1970,1,1)</f>
        <v>42336.25</v>
      </c>
      <c r="O2" s="11">
        <f>(M2/86400)+DATE(1970,1,1)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(L3/86400)+DATE(1970,1,1)</f>
        <v>41870.208333333336</v>
      </c>
      <c r="O3" s="11">
        <f t="shared" ref="O3:O66" si="3">(M3/86400)+DATE(1970,1,1)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(L67/86400)+DATE(1970,1,1)</f>
        <v>40570.25</v>
      </c>
      <c r="O67" s="11">
        <f t="shared" ref="O67:O130" si="9">(M67/86400)+DATE(1970,1,1)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RIGHT(R67,LEN(R67)-SEARCH("/",R67,1))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(L131/86400)+DATE(1970,1,1)</f>
        <v>42038.25</v>
      </c>
      <c r="O131" s="11">
        <f t="shared" ref="O131:O194" si="15">(M131/86400)+DATE(1970,1,1)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RIGHT(R131,LEN(R131)-SEARCH("/",R131,1))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(L195/86400)+DATE(1970,1,1)</f>
        <v>43198.208333333328</v>
      </c>
      <c r="O195" s="11">
        <f t="shared" ref="O195:O258" si="21">(M195/86400)+DATE(1970,1,1)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RIGHT(R195,LEN(R195)-SEARCH("/",R195,1))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(L259/86400)+DATE(1970,1,1)</f>
        <v>41338.25</v>
      </c>
      <c r="O259" s="11">
        <f t="shared" ref="O259:O322" si="27">(M259/86400)+DATE(1970,1,1)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RIGHT(R259,LEN(R259)-SEARCH("/",R259,1))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(L323/86400)+DATE(1970,1,1)</f>
        <v>40634.208333333336</v>
      </c>
      <c r="O323" s="11">
        <f t="shared" ref="O323:O386" si="33">(M323/86400)+DATE(1970,1,1)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RIGHT(R323,LEN(R323)-SEARCH("/",R323,1))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(L387/86400)+DATE(1970,1,1)</f>
        <v>43553.208333333328</v>
      </c>
      <c r="O387" s="11">
        <f t="shared" ref="O387:O450" si="39">(M387/86400)+DATE(1970,1,1)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RIGHT(R387,LEN(R387)-SEARCH("/",R387,1))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(L451/86400)+DATE(1970,1,1)</f>
        <v>43530.25</v>
      </c>
      <c r="O451" s="11">
        <f t="shared" ref="O451:O514" si="45">(M451/86400)+DATE(1970,1,1)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RIGHT(R451,LEN(R451)-SEARCH("/",R451,1))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(L515/86400)+DATE(1970,1,1)</f>
        <v>40430.208333333336</v>
      </c>
      <c r="O515" s="11">
        <f t="shared" ref="O515:O578" si="51">(M515/86400)+DATE(1970,1,1)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RIGHT(R515,LEN(R515)-SEARCH("/",R515,1))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(L579/86400)+DATE(1970,1,1)</f>
        <v>40613.25</v>
      </c>
      <c r="O579" s="11">
        <f t="shared" ref="O579:O642" si="57">(M579/86400)+DATE(1970,1,1)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RIGHT(R579,LEN(R579)-SEARCH("/",R579,1))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(L643/86400)+DATE(1970,1,1)</f>
        <v>42786.25</v>
      </c>
      <c r="O643" s="11">
        <f t="shared" ref="O643:O706" si="63">(M643/86400)+DATE(1970,1,1)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RIGHT(R643,LEN(R643)-SEARCH("/",R643,1))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(L707/86400)+DATE(1970,1,1)</f>
        <v>41619.25</v>
      </c>
      <c r="O707" s="11">
        <f t="shared" ref="O707:O770" si="69">(M707/86400)+DATE(1970,1,1)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RIGHT(R707,LEN(R707)-SEARCH("/",R707,1))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(L771/86400)+DATE(1970,1,1)</f>
        <v>41501.208333333336</v>
      </c>
      <c r="O771" s="11">
        <f t="shared" ref="O771:O834" si="75">(M771/86400)+DATE(1970,1,1)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RIGHT(R771,LEN(R771)-SEARCH("/",R771,1))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(L835/86400)+DATE(1970,1,1)</f>
        <v>40588.25</v>
      </c>
      <c r="O835" s="11">
        <f t="shared" ref="O835:O898" si="81">(M835/86400)+DATE(1970,1,1)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RIGHT(R835,LEN(R835)-SEARCH("/",R835,1))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(L899/86400)+DATE(1970,1,1)</f>
        <v>43583.208333333328</v>
      </c>
      <c r="O899" s="11">
        <f t="shared" ref="O899:O962" si="87">(M899/86400)+DATE(1970,1,1)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RIGHT(R899,LEN(R899)-SEARCH("/",R899,1))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(L963/86400)+DATE(1970,1,1)</f>
        <v>40591.25</v>
      </c>
      <c r="O963" s="11">
        <f t="shared" ref="O963:O1001" si="93">(M963/86400)+DATE(1970,1,1)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RIGHT(R963,LEN(R963)-SEARCH("/",R963,1))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Parent Category</vt:lpstr>
      <vt:lpstr>Outcomes by Sub-Category</vt:lpstr>
      <vt:lpstr>Outcomes by Month</vt:lpstr>
      <vt:lpstr>Outcomes by Goal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2023-03-24T03:14:20Z</dcterms:modified>
</cp:coreProperties>
</file>