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1a33ce23efc281/Desktop/"/>
    </mc:Choice>
  </mc:AlternateContent>
  <xr:revisionPtr revIDLastSave="7" documentId="8_{A0649F42-8444-48C9-9D8D-E64736D73143}" xr6:coauthVersionLast="47" xr6:coauthVersionMax="47" xr10:uidLastSave="{AF610984-9C4A-4640-BAB8-E36F08137BC4}"/>
  <bookViews>
    <workbookView xWindow="-98" yWindow="-98" windowWidth="20715" windowHeight="13276" xr2:uid="{F1124753-866D-4480-BE66-4DD7854E99D5}"/>
  </bookViews>
  <sheets>
    <sheet name="نسبت ها" sheetId="1" r:id="rId1"/>
    <sheet name="نمودار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C21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C20" i="1"/>
  <c r="C19" i="1"/>
  <c r="C18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C17" i="1"/>
  <c r="D16" i="1"/>
  <c r="E16" i="1"/>
  <c r="F16" i="1"/>
  <c r="G16" i="1"/>
  <c r="H16" i="1"/>
  <c r="I16" i="1"/>
  <c r="K16" i="1"/>
  <c r="L16" i="1"/>
  <c r="M16" i="1"/>
  <c r="N16" i="1"/>
  <c r="O16" i="1"/>
  <c r="P16" i="1"/>
  <c r="Q16" i="1"/>
  <c r="R16" i="1"/>
  <c r="S16" i="1"/>
  <c r="T16" i="1"/>
  <c r="U16" i="1"/>
  <c r="V16" i="1"/>
  <c r="C16" i="1"/>
  <c r="A21" i="1"/>
  <c r="V8" i="1"/>
  <c r="J9" i="1"/>
  <c r="G8" i="1"/>
  <c r="F6" i="1"/>
  <c r="AT20" i="1"/>
  <c r="T14" i="1" s="1"/>
  <c r="AU20" i="1"/>
  <c r="U14" i="1" s="1"/>
  <c r="AV20" i="1"/>
  <c r="V14" i="1" s="1"/>
  <c r="AS20" i="1"/>
  <c r="S14" i="1" s="1"/>
  <c r="AO20" i="1"/>
  <c r="AP20" i="1"/>
  <c r="AQ20" i="1"/>
  <c r="AN20" i="1"/>
  <c r="AJ20" i="1"/>
  <c r="P14" i="1" s="1"/>
  <c r="AK20" i="1"/>
  <c r="Q14" i="1" s="1"/>
  <c r="AL20" i="1"/>
  <c r="R14" i="1" s="1"/>
  <c r="AI20" i="1"/>
  <c r="O14" i="1" s="1"/>
  <c r="AE20" i="1"/>
  <c r="H14" i="1" s="1"/>
  <c r="AF20" i="1"/>
  <c r="I14" i="1" s="1"/>
  <c r="AG20" i="1"/>
  <c r="J14" i="1" s="1"/>
  <c r="AD20" i="1"/>
  <c r="G14" i="1" s="1"/>
  <c r="Z20" i="1"/>
  <c r="D14" i="1" s="1"/>
  <c r="AA20" i="1"/>
  <c r="E14" i="1" s="1"/>
  <c r="AB20" i="1"/>
  <c r="F14" i="1" s="1"/>
  <c r="Y20" i="1"/>
  <c r="C14" i="1" s="1"/>
  <c r="U13" i="1"/>
  <c r="T12" i="1"/>
  <c r="U12" i="1"/>
  <c r="V12" i="1"/>
  <c r="S12" i="1"/>
  <c r="U11" i="1"/>
  <c r="T10" i="1"/>
  <c r="U10" i="1"/>
  <c r="V10" i="1"/>
  <c r="S10" i="1"/>
  <c r="T9" i="1"/>
  <c r="U9" i="1"/>
  <c r="V9" i="1"/>
  <c r="S9" i="1"/>
  <c r="T8" i="1"/>
  <c r="U8" i="1"/>
  <c r="S8" i="1"/>
  <c r="T7" i="1"/>
  <c r="U7" i="1"/>
  <c r="V7" i="1"/>
  <c r="S7" i="1"/>
  <c r="T6" i="1"/>
  <c r="U6" i="1"/>
  <c r="V6" i="1"/>
  <c r="S6" i="1"/>
  <c r="T5" i="1"/>
  <c r="U5" i="1"/>
  <c r="V5" i="1"/>
  <c r="S5" i="1"/>
  <c r="T4" i="1"/>
  <c r="U4" i="1"/>
  <c r="V4" i="1"/>
  <c r="S4" i="1"/>
  <c r="T3" i="1"/>
  <c r="U3" i="1"/>
  <c r="V3" i="1"/>
  <c r="S3" i="1"/>
  <c r="AT19" i="1"/>
  <c r="T13" i="1" s="1"/>
  <c r="AU19" i="1"/>
  <c r="AV19" i="1"/>
  <c r="V13" i="1" s="1"/>
  <c r="AS19" i="1"/>
  <c r="S13" i="1" s="1"/>
  <c r="AT18" i="1"/>
  <c r="T11" i="1" s="1"/>
  <c r="AU18" i="1"/>
  <c r="AV18" i="1"/>
  <c r="V11" i="1" s="1"/>
  <c r="AW18" i="1"/>
  <c r="AS18" i="1"/>
  <c r="S11" i="1" s="1"/>
  <c r="P12" i="1"/>
  <c r="Q12" i="1"/>
  <c r="R12" i="1"/>
  <c r="O12" i="1"/>
  <c r="P10" i="1"/>
  <c r="Q10" i="1"/>
  <c r="R10" i="1"/>
  <c r="O10" i="1"/>
  <c r="P9" i="1"/>
  <c r="Q9" i="1"/>
  <c r="R9" i="1"/>
  <c r="O9" i="1"/>
  <c r="P8" i="1"/>
  <c r="Q8" i="1"/>
  <c r="R8" i="1"/>
  <c r="O8" i="1"/>
  <c r="P7" i="1"/>
  <c r="Q7" i="1"/>
  <c r="R7" i="1"/>
  <c r="O7" i="1"/>
  <c r="P6" i="1"/>
  <c r="Q6" i="1"/>
  <c r="R6" i="1"/>
  <c r="O6" i="1"/>
  <c r="P5" i="1"/>
  <c r="Q5" i="1"/>
  <c r="R5" i="1"/>
  <c r="O5" i="1"/>
  <c r="P4" i="1"/>
  <c r="Q4" i="1"/>
  <c r="R4" i="1"/>
  <c r="O4" i="1"/>
  <c r="P3" i="1"/>
  <c r="Q3" i="1"/>
  <c r="R3" i="1"/>
  <c r="O3" i="1"/>
  <c r="AO19" i="1"/>
  <c r="P13" i="1" s="1"/>
  <c r="AP19" i="1"/>
  <c r="Q13" i="1" s="1"/>
  <c r="AQ19" i="1"/>
  <c r="R13" i="1" s="1"/>
  <c r="AN19" i="1"/>
  <c r="O13" i="1" s="1"/>
  <c r="AO18" i="1"/>
  <c r="P11" i="1" s="1"/>
  <c r="AP18" i="1"/>
  <c r="Q11" i="1" s="1"/>
  <c r="AQ18" i="1"/>
  <c r="R11" i="1" s="1"/>
  <c r="AR18" i="1"/>
  <c r="AN18" i="1"/>
  <c r="O11" i="1" s="1"/>
  <c r="L12" i="1"/>
  <c r="M12" i="1"/>
  <c r="N12" i="1"/>
  <c r="K12" i="1"/>
  <c r="L10" i="1"/>
  <c r="M10" i="1"/>
  <c r="N10" i="1"/>
  <c r="K10" i="1"/>
  <c r="L9" i="1"/>
  <c r="M9" i="1"/>
  <c r="N9" i="1"/>
  <c r="K9" i="1"/>
  <c r="L8" i="1"/>
  <c r="M8" i="1"/>
  <c r="N8" i="1"/>
  <c r="K8" i="1"/>
  <c r="L7" i="1"/>
  <c r="M7" i="1"/>
  <c r="N7" i="1"/>
  <c r="K7" i="1"/>
  <c r="L6" i="1"/>
  <c r="M6" i="1"/>
  <c r="N6" i="1"/>
  <c r="K6" i="1"/>
  <c r="L5" i="1"/>
  <c r="M5" i="1"/>
  <c r="N5" i="1"/>
  <c r="K5" i="1"/>
  <c r="L4" i="1"/>
  <c r="M4" i="1"/>
  <c r="N4" i="1"/>
  <c r="K4" i="1"/>
  <c r="L3" i="1"/>
  <c r="M3" i="1"/>
  <c r="N3" i="1"/>
  <c r="K3" i="1"/>
  <c r="AJ19" i="1"/>
  <c r="L13" i="1" s="1"/>
  <c r="AK19" i="1"/>
  <c r="M13" i="1" s="1"/>
  <c r="AL19" i="1"/>
  <c r="N13" i="1" s="1"/>
  <c r="AI19" i="1"/>
  <c r="K13" i="1" s="1"/>
  <c r="AJ18" i="1"/>
  <c r="L11" i="1" s="1"/>
  <c r="AK18" i="1"/>
  <c r="M11" i="1" s="1"/>
  <c r="AL18" i="1"/>
  <c r="N11" i="1" s="1"/>
  <c r="AM18" i="1"/>
  <c r="AI18" i="1"/>
  <c r="K11" i="1" s="1"/>
  <c r="H12" i="1"/>
  <c r="I12" i="1"/>
  <c r="J12" i="1"/>
  <c r="G12" i="1"/>
  <c r="H10" i="1"/>
  <c r="I10" i="1"/>
  <c r="J10" i="1"/>
  <c r="G10" i="1"/>
  <c r="H9" i="1"/>
  <c r="I9" i="1"/>
  <c r="G9" i="1"/>
  <c r="H8" i="1"/>
  <c r="I8" i="1"/>
  <c r="J8" i="1"/>
  <c r="H7" i="1"/>
  <c r="I7" i="1"/>
  <c r="J7" i="1"/>
  <c r="G7" i="1"/>
  <c r="H6" i="1"/>
  <c r="I6" i="1"/>
  <c r="J6" i="1"/>
  <c r="G6" i="1"/>
  <c r="F8" i="1"/>
  <c r="H5" i="1"/>
  <c r="I5" i="1"/>
  <c r="J5" i="1"/>
  <c r="G5" i="1"/>
  <c r="H4" i="1"/>
  <c r="I4" i="1"/>
  <c r="J4" i="1"/>
  <c r="G4" i="1"/>
  <c r="H3" i="1"/>
  <c r="I3" i="1"/>
  <c r="J3" i="1"/>
  <c r="G3" i="1"/>
  <c r="AE19" i="1"/>
  <c r="H13" i="1" s="1"/>
  <c r="AF19" i="1"/>
  <c r="I13" i="1" s="1"/>
  <c r="AG19" i="1"/>
  <c r="J13" i="1" s="1"/>
  <c r="AD19" i="1"/>
  <c r="G13" i="1" s="1"/>
  <c r="AE18" i="1"/>
  <c r="H11" i="1" s="1"/>
  <c r="AF18" i="1"/>
  <c r="I11" i="1" s="1"/>
  <c r="AG18" i="1"/>
  <c r="J11" i="1" s="1"/>
  <c r="AH18" i="1"/>
  <c r="AD18" i="1"/>
  <c r="G11" i="1" s="1"/>
  <c r="Z19" i="1"/>
  <c r="D13" i="1" s="1"/>
  <c r="AA19" i="1"/>
  <c r="E13" i="1" s="1"/>
  <c r="AB19" i="1"/>
  <c r="F13" i="1" s="1"/>
  <c r="Y19" i="1"/>
  <c r="C13" i="1" s="1"/>
  <c r="D12" i="1"/>
  <c r="E12" i="1"/>
  <c r="F12" i="1"/>
  <c r="C12" i="1"/>
  <c r="Z18" i="1"/>
  <c r="D11" i="1" s="1"/>
  <c r="AA18" i="1"/>
  <c r="E11" i="1" s="1"/>
  <c r="AB18" i="1"/>
  <c r="F11" i="1" s="1"/>
  <c r="AC18" i="1"/>
  <c r="Y18" i="1"/>
  <c r="C11" i="1" s="1"/>
  <c r="D10" i="1"/>
  <c r="E10" i="1"/>
  <c r="F10" i="1"/>
  <c r="C10" i="1"/>
  <c r="D9" i="1"/>
  <c r="E9" i="1"/>
  <c r="F9" i="1"/>
  <c r="C9" i="1"/>
  <c r="D8" i="1"/>
  <c r="E8" i="1"/>
  <c r="C8" i="1"/>
  <c r="D7" i="1"/>
  <c r="E7" i="1"/>
  <c r="F7" i="1"/>
  <c r="C7" i="1"/>
  <c r="D6" i="1"/>
  <c r="E6" i="1"/>
  <c r="C6" i="1"/>
  <c r="D5" i="1"/>
  <c r="E5" i="1"/>
  <c r="F5" i="1"/>
  <c r="C5" i="1"/>
  <c r="D4" i="1"/>
  <c r="E4" i="1"/>
  <c r="F4" i="1"/>
  <c r="C4" i="1"/>
  <c r="D3" i="1"/>
  <c r="E3" i="1"/>
  <c r="F3" i="1"/>
  <c r="C3" i="1"/>
  <c r="M14" i="1" l="1"/>
  <c r="K14" i="1"/>
  <c r="N14" i="1"/>
  <c r="L14" i="1"/>
</calcChain>
</file>

<file path=xl/sharedStrings.xml><?xml version="1.0" encoding="utf-8"?>
<sst xmlns="http://schemas.openxmlformats.org/spreadsheetml/2006/main" count="48" uniqueCount="38">
  <si>
    <t>نسبت ها</t>
  </si>
  <si>
    <t>نیرو ترانس (بنیرو)</t>
  </si>
  <si>
    <t>نیرو محرکه (خمحرکه)</t>
  </si>
  <si>
    <t>نورد آلومینیوم (فنوال)</t>
  </si>
  <si>
    <t>نورد و تولید قطعات فولادی (فنورد)</t>
  </si>
  <si>
    <t>داده پردازی ایران (مداران)</t>
  </si>
  <si>
    <t>متغیر ها</t>
  </si>
  <si>
    <t>وجه نقد</t>
  </si>
  <si>
    <t>حساب دریافتنی</t>
  </si>
  <si>
    <t>موجودی کالا</t>
  </si>
  <si>
    <t xml:space="preserve">سرمایه گذاری کوتاه مدت </t>
  </si>
  <si>
    <t xml:space="preserve">دارایی جاری </t>
  </si>
  <si>
    <t xml:space="preserve">کل دارایی ها </t>
  </si>
  <si>
    <t>بدهی جاری</t>
  </si>
  <si>
    <t xml:space="preserve">کل بدهی ها </t>
  </si>
  <si>
    <t>حقوق صاحبان سهام</t>
  </si>
  <si>
    <t xml:space="preserve">فروش </t>
  </si>
  <si>
    <t>بهای تمام شده کالای فروش رفته</t>
  </si>
  <si>
    <t>سود ناخالص</t>
  </si>
  <si>
    <t>سود عملیاتی</t>
  </si>
  <si>
    <t xml:space="preserve">سود خالص </t>
  </si>
  <si>
    <t xml:space="preserve">هزینه مالیات </t>
  </si>
  <si>
    <t>نسبت جاری</t>
  </si>
  <si>
    <t>نسبت آنی</t>
  </si>
  <si>
    <t>نسبت وجه نقد</t>
  </si>
  <si>
    <t>بازده دارایی ها</t>
  </si>
  <si>
    <t>بازده حقوق صاحبان سهام</t>
  </si>
  <si>
    <t>حاشیه سود خالص</t>
  </si>
  <si>
    <t>حاشیه سود عملیاتی</t>
  </si>
  <si>
    <t>حاشیه سود ناخالص</t>
  </si>
  <si>
    <t>متوسط فروش روزانه</t>
  </si>
  <si>
    <t>دوره وصول مطالبات</t>
  </si>
  <si>
    <t>نسبت بدهی به دارایی</t>
  </si>
  <si>
    <t>گردش حساب دریافتنی</t>
  </si>
  <si>
    <t>میانگین حساب دریافتنی</t>
  </si>
  <si>
    <t>گردش موجودی کالا</t>
  </si>
  <si>
    <t>میانگین موجودی کالا</t>
  </si>
  <si>
    <t>جمع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</si>
</sst>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B Titr"/>
      <charset val="178"/>
    </font>
    <font>
      <sz val="11"/>
      <color theme="1"/>
      <name val="2  Titr"/>
      <charset val="178"/>
    </font>
    <font>
      <sz val="14"/>
      <color theme="1"/>
      <name val="B Titr"/>
      <charset val="178"/>
    </font>
  </fonts>
  <fills count="2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6BBFB"/>
        <bgColor indexed="64"/>
      </patternFill>
    </fill>
    <fill>
      <patternFill patternType="solid">
        <fgColor rgb="FFE4B7FB"/>
        <bgColor indexed="64"/>
      </patternFill>
    </fill>
    <fill>
      <patternFill patternType="solid">
        <fgColor rgb="FFCC8FF5"/>
        <bgColor indexed="64"/>
      </patternFill>
    </fill>
    <fill>
      <patternFill patternType="solid">
        <fgColor rgb="FF9E6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DBFD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/>
      <right style="double">
        <color auto="1"/>
      </right>
      <top style="thick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ck">
        <color auto="1"/>
      </bottom>
      <diagonal/>
    </border>
  </borders>
  <cellStyleXfs count="1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</cellStyleXfs>
  <cellXfs count="7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2" applyFont="1" applyBorder="1" applyAlignment="1">
      <alignment horizontal="center" vertical="center"/>
    </xf>
    <xf numFmtId="0" fontId="4" fillId="4" borderId="1" xfId="3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4" fillId="12" borderId="1" xfId="11" applyFont="1" applyBorder="1" applyAlignment="1">
      <alignment horizontal="center" vertical="center"/>
    </xf>
    <xf numFmtId="0" fontId="4" fillId="13" borderId="1" xfId="12" applyFont="1" applyBorder="1" applyAlignment="1">
      <alignment horizontal="center" vertical="center"/>
    </xf>
    <xf numFmtId="0" fontId="4" fillId="17" borderId="1" xfId="16" applyFont="1" applyBorder="1" applyAlignment="1">
      <alignment horizontal="center" vertical="center"/>
    </xf>
    <xf numFmtId="0" fontId="4" fillId="16" borderId="1" xfId="15" applyFont="1" applyBorder="1" applyAlignment="1">
      <alignment horizontal="center" vertical="center"/>
    </xf>
    <xf numFmtId="0" fontId="4" fillId="15" borderId="1" xfId="14" applyFont="1" applyBorder="1" applyAlignment="1">
      <alignment horizontal="center" vertical="center"/>
    </xf>
    <xf numFmtId="0" fontId="4" fillId="7" borderId="1" xfId="6" applyFont="1" applyBorder="1" applyAlignment="1">
      <alignment horizontal="center" vertical="center"/>
    </xf>
    <xf numFmtId="0" fontId="4" fillId="8" borderId="1" xfId="7" applyFont="1" applyBorder="1" applyAlignment="1">
      <alignment horizontal="center" vertical="center"/>
    </xf>
    <xf numFmtId="0" fontId="4" fillId="9" borderId="1" xfId="8" applyFont="1" applyBorder="1" applyAlignment="1">
      <alignment horizontal="center" vertical="center"/>
    </xf>
    <xf numFmtId="0" fontId="4" fillId="11" borderId="1" xfId="10" applyFont="1" applyBorder="1" applyAlignment="1">
      <alignment horizontal="center" vertical="center"/>
    </xf>
    <xf numFmtId="0" fontId="4" fillId="14" borderId="1" xfId="13" applyFont="1" applyBorder="1" applyAlignment="1">
      <alignment horizontal="center" vertical="center"/>
    </xf>
    <xf numFmtId="0" fontId="4" fillId="6" borderId="1" xfId="5" applyFont="1" applyBorder="1" applyAlignment="1">
      <alignment horizontal="center" vertical="center"/>
    </xf>
    <xf numFmtId="0" fontId="4" fillId="10" borderId="1" xfId="9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7" fontId="3" fillId="0" borderId="1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7" fontId="3" fillId="0" borderId="8" xfId="0" applyNumberFormat="1" applyFont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37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22" borderId="11" xfId="0" applyNumberFormat="1" applyFont="1" applyFill="1" applyBorder="1" applyAlignment="1">
      <alignment horizontal="center" vertical="center"/>
    </xf>
    <xf numFmtId="2" fontId="3" fillId="22" borderId="9" xfId="0" applyNumberFormat="1" applyFont="1" applyFill="1" applyBorder="1" applyAlignment="1">
      <alignment horizontal="center" vertical="center"/>
    </xf>
    <xf numFmtId="2" fontId="3" fillId="22" borderId="16" xfId="0" applyNumberFormat="1" applyFont="1" applyFill="1" applyBorder="1" applyAlignment="1">
      <alignment horizontal="center" vertical="center"/>
    </xf>
    <xf numFmtId="2" fontId="3" fillId="23" borderId="18" xfId="0" applyNumberFormat="1" applyFont="1" applyFill="1" applyBorder="1" applyAlignment="1">
      <alignment horizontal="center" vertical="center"/>
    </xf>
    <xf numFmtId="2" fontId="3" fillId="23" borderId="19" xfId="0" applyNumberFormat="1" applyFont="1" applyFill="1" applyBorder="1" applyAlignment="1">
      <alignment horizontal="center" vertical="center"/>
    </xf>
    <xf numFmtId="2" fontId="3" fillId="23" borderId="20" xfId="0" applyNumberFormat="1" applyFont="1" applyFill="1" applyBorder="1" applyAlignment="1">
      <alignment horizontal="center" vertical="center"/>
    </xf>
    <xf numFmtId="2" fontId="3" fillId="24" borderId="18" xfId="0" applyNumberFormat="1" applyFont="1" applyFill="1" applyBorder="1" applyAlignment="1">
      <alignment horizontal="center" vertical="center"/>
    </xf>
    <xf numFmtId="2" fontId="3" fillId="24" borderId="19" xfId="0" applyNumberFormat="1" applyFont="1" applyFill="1" applyBorder="1" applyAlignment="1">
      <alignment horizontal="center" vertical="center"/>
    </xf>
    <xf numFmtId="2" fontId="3" fillId="24" borderId="20" xfId="0" applyNumberFormat="1" applyFont="1" applyFill="1" applyBorder="1" applyAlignment="1">
      <alignment horizontal="center" vertical="center"/>
    </xf>
    <xf numFmtId="2" fontId="3" fillId="27" borderId="18" xfId="0" applyNumberFormat="1" applyFont="1" applyFill="1" applyBorder="1" applyAlignment="1">
      <alignment horizontal="center" vertical="center"/>
    </xf>
    <xf numFmtId="2" fontId="3" fillId="27" borderId="19" xfId="0" applyNumberFormat="1" applyFont="1" applyFill="1" applyBorder="1" applyAlignment="1">
      <alignment horizontal="center" vertical="center"/>
    </xf>
    <xf numFmtId="2" fontId="3" fillId="27" borderId="20" xfId="0" applyNumberFormat="1" applyFont="1" applyFill="1" applyBorder="1" applyAlignment="1">
      <alignment horizontal="center" vertical="center"/>
    </xf>
    <xf numFmtId="2" fontId="3" fillId="26" borderId="18" xfId="0" applyNumberFormat="1" applyFont="1" applyFill="1" applyBorder="1" applyAlignment="1">
      <alignment horizontal="center" vertical="center"/>
    </xf>
    <xf numFmtId="2" fontId="3" fillId="26" borderId="19" xfId="0" applyNumberFormat="1" applyFont="1" applyFill="1" applyBorder="1" applyAlignment="1">
      <alignment horizontal="center" vertical="center"/>
    </xf>
    <xf numFmtId="2" fontId="3" fillId="26" borderId="20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 readingOrder="2"/>
    </xf>
    <xf numFmtId="0" fontId="5" fillId="0" borderId="0" xfId="0" applyFont="1" applyAlignment="1">
      <alignment wrapText="1"/>
    </xf>
  </cellXfs>
  <cellStyles count="17">
    <cellStyle name="20% - Accent2" xfId="2" builtinId="34"/>
    <cellStyle name="20% - Accent4" xfId="6" builtinId="42"/>
    <cellStyle name="20% - Accent5" xfId="10" builtinId="46"/>
    <cellStyle name="20% - Accent6" xfId="14" builtinId="50"/>
    <cellStyle name="40% - Accent2" xfId="3" builtinId="35"/>
    <cellStyle name="40% - Accent4" xfId="7" builtinId="43"/>
    <cellStyle name="40% - Accent5" xfId="11" builtinId="47"/>
    <cellStyle name="40% - Accent6" xfId="15" builtinId="51"/>
    <cellStyle name="60% - Accent2" xfId="4" builtinId="36"/>
    <cellStyle name="60% - Accent4" xfId="8" builtinId="44"/>
    <cellStyle name="60% - Accent5" xfId="12" builtinId="48"/>
    <cellStyle name="60% - Accent6" xfId="16" builtinId="52"/>
    <cellStyle name="Accent2" xfId="1" builtinId="33"/>
    <cellStyle name="Accent4" xfId="5" builtinId="41"/>
    <cellStyle name="Accent5" xfId="9" builtinId="45"/>
    <cellStyle name="Accent6" xfId="13" builtinId="49"/>
    <cellStyle name="Normal" xfId="0" builtinId="0"/>
  </cellStyles>
  <dxfs count="0"/>
  <tableStyles count="0" defaultTableStyle="TableStyleMedium2" defaultPivotStyle="PivotStyleLight16"/>
  <colors>
    <mruColors>
      <color rgb="FFF2DBFD"/>
      <color rgb="FF9E60C0"/>
      <color rgb="FF66CCFF"/>
      <color rgb="FFE4B7FB"/>
      <color rgb="FFCC8FF5"/>
      <color rgb="FFD87AF6"/>
      <color rgb="FFEAB8FA"/>
      <color rgb="FFD6BBFB"/>
      <color rgb="FFCC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بازده دارایی بنیرو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'نسبت ها'!$C$2:$F$2</c:f>
              <c:numCache>
                <c:formatCode>General</c:formatCode>
                <c:ptCount val="4"/>
                <c:pt idx="0">
                  <c:v>1402</c:v>
                </c:pt>
                <c:pt idx="1">
                  <c:v>1401</c:v>
                </c:pt>
                <c:pt idx="2">
                  <c:v>1400</c:v>
                </c:pt>
                <c:pt idx="3">
                  <c:v>1399</c:v>
                </c:pt>
              </c:numCache>
            </c:numRef>
          </c:cat>
          <c:val>
            <c:numRef>
              <c:f>'نسبت ها'!$C$6:$F$6</c:f>
              <c:numCache>
                <c:formatCode>0.00</c:formatCode>
                <c:ptCount val="4"/>
                <c:pt idx="0">
                  <c:v>0.17987496328576005</c:v>
                </c:pt>
                <c:pt idx="1">
                  <c:v>0.15080576846137309</c:v>
                </c:pt>
                <c:pt idx="2">
                  <c:v>0.17114884367218811</c:v>
                </c:pt>
                <c:pt idx="3">
                  <c:v>0.28619773770117035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C-48E8-B040-AF776DC16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278304"/>
        <c:axId val="653276864"/>
      </c:lineChart>
      <c:catAx>
        <c:axId val="65327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76864"/>
        <c:crosses val="autoZero"/>
        <c:auto val="1"/>
        <c:lblAlgn val="ctr"/>
        <c:lblOffset val="100"/>
        <c:noMultiLvlLbl val="0"/>
      </c:catAx>
      <c:valAx>
        <c:axId val="6532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78304"/>
        <c:crosses val="autoZero"/>
        <c:crossBetween val="between"/>
      </c:valAx>
      <c:spPr>
        <a:noFill/>
        <a:ln>
          <a:solidFill>
            <a:srgbClr val="00B0F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نسبت بدهی به دارایی خمحرکه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'نسبت ها'!$G$2:$J$2</c:f>
              <c:numCache>
                <c:formatCode>General</c:formatCode>
                <c:ptCount val="4"/>
                <c:pt idx="0">
                  <c:v>1402</c:v>
                </c:pt>
                <c:pt idx="1">
                  <c:v>1401</c:v>
                </c:pt>
                <c:pt idx="2">
                  <c:v>1400</c:v>
                </c:pt>
                <c:pt idx="3">
                  <c:v>1399</c:v>
                </c:pt>
              </c:numCache>
            </c:numRef>
          </c:cat>
          <c:val>
            <c:numRef>
              <c:f>'نسبت ها'!$G$12:$J$12</c:f>
              <c:numCache>
                <c:formatCode>0.00</c:formatCode>
                <c:ptCount val="4"/>
                <c:pt idx="0">
                  <c:v>0.68813631493862026</c:v>
                </c:pt>
                <c:pt idx="1">
                  <c:v>0.68432537046543995</c:v>
                </c:pt>
                <c:pt idx="2">
                  <c:v>0.59087694528235069</c:v>
                </c:pt>
                <c:pt idx="3">
                  <c:v>0.59048790449555555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A-4E56-B42D-881995BB2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278784"/>
        <c:axId val="653279264"/>
      </c:lineChart>
      <c:catAx>
        <c:axId val="6532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79264"/>
        <c:crosses val="autoZero"/>
        <c:auto val="1"/>
        <c:lblAlgn val="ctr"/>
        <c:lblOffset val="100"/>
        <c:noMultiLvlLbl val="0"/>
      </c:catAx>
      <c:valAx>
        <c:axId val="6532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78784"/>
        <c:crosses val="autoZero"/>
        <c:crossBetween val="between"/>
      </c:valAx>
      <c:spPr>
        <a:noFill/>
        <a:ln>
          <a:solidFill>
            <a:schemeClr val="accent6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بازده دارایی ها فنوال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'نسبت ها'!$K$2:$N$2</c:f>
              <c:numCache>
                <c:formatCode>General</c:formatCode>
                <c:ptCount val="4"/>
                <c:pt idx="0">
                  <c:v>1402</c:v>
                </c:pt>
                <c:pt idx="1">
                  <c:v>1401</c:v>
                </c:pt>
                <c:pt idx="2">
                  <c:v>1400</c:v>
                </c:pt>
                <c:pt idx="3">
                  <c:v>1399</c:v>
                </c:pt>
              </c:numCache>
            </c:numRef>
          </c:cat>
          <c:val>
            <c:numRef>
              <c:f>'نسبت ها'!$K$6:$N$6</c:f>
              <c:numCache>
                <c:formatCode>0.00</c:formatCode>
                <c:ptCount val="4"/>
                <c:pt idx="0">
                  <c:v>0.36722326643828823</c:v>
                </c:pt>
                <c:pt idx="1">
                  <c:v>0.31387979930975035</c:v>
                </c:pt>
                <c:pt idx="2">
                  <c:v>0.42487354172670322</c:v>
                </c:pt>
                <c:pt idx="3">
                  <c:v>0.4397016933771884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2-4985-8AE1-B097531F8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176640"/>
        <c:axId val="405177600"/>
      </c:lineChart>
      <c:catAx>
        <c:axId val="4051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77600"/>
        <c:crosses val="autoZero"/>
        <c:auto val="1"/>
        <c:lblAlgn val="ctr"/>
        <c:lblOffset val="100"/>
        <c:noMultiLvlLbl val="0"/>
      </c:catAx>
      <c:valAx>
        <c:axId val="4051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76640"/>
        <c:crosses val="autoZero"/>
        <c:crossBetween val="between"/>
      </c:valAx>
      <c:spPr>
        <a:noFill/>
        <a:ln>
          <a:solidFill>
            <a:schemeClr val="accent4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حاشیه سود خالص فنوال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'نسبت ها'!$K$2:$N$2</c:f>
              <c:numCache>
                <c:formatCode>General</c:formatCode>
                <c:ptCount val="4"/>
                <c:pt idx="0">
                  <c:v>1402</c:v>
                </c:pt>
                <c:pt idx="1">
                  <c:v>1401</c:v>
                </c:pt>
                <c:pt idx="2">
                  <c:v>1400</c:v>
                </c:pt>
                <c:pt idx="3">
                  <c:v>1399</c:v>
                </c:pt>
              </c:numCache>
            </c:numRef>
          </c:cat>
          <c:val>
            <c:numRef>
              <c:f>'نسبت ها'!$K$8:$N$8</c:f>
              <c:numCache>
                <c:formatCode>0.00</c:formatCode>
                <c:ptCount val="4"/>
                <c:pt idx="0">
                  <c:v>0.31238991170029545</c:v>
                </c:pt>
                <c:pt idx="1">
                  <c:v>0.26698796875365516</c:v>
                </c:pt>
                <c:pt idx="2">
                  <c:v>0.34292539267157918</c:v>
                </c:pt>
                <c:pt idx="3">
                  <c:v>0.27862700149148711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8-4112-B2BD-F1FEFA271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51280"/>
        <c:axId val="581649840"/>
      </c:lineChart>
      <c:catAx>
        <c:axId val="5816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49840"/>
        <c:crosses val="autoZero"/>
        <c:auto val="1"/>
        <c:lblAlgn val="ctr"/>
        <c:lblOffset val="100"/>
        <c:noMultiLvlLbl val="0"/>
      </c:catAx>
      <c:valAx>
        <c:axId val="5816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51280"/>
        <c:crosses val="autoZero"/>
        <c:crossBetween val="between"/>
      </c:valAx>
      <c:spPr>
        <a:noFill/>
        <a:ln>
          <a:solidFill>
            <a:schemeClr val="accent2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حاشیه</a:t>
            </a:r>
            <a:r>
              <a:rPr lang="fa-IR" baseline="0"/>
              <a:t> سود عملیاتی فنوال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'نسبت ها'!$K$2:$N$2</c:f>
              <c:numCache>
                <c:formatCode>General</c:formatCode>
                <c:ptCount val="4"/>
                <c:pt idx="0">
                  <c:v>1402</c:v>
                </c:pt>
                <c:pt idx="1">
                  <c:v>1401</c:v>
                </c:pt>
                <c:pt idx="2">
                  <c:v>1400</c:v>
                </c:pt>
                <c:pt idx="3">
                  <c:v>1399</c:v>
                </c:pt>
              </c:numCache>
            </c:numRef>
          </c:cat>
          <c:val>
            <c:numRef>
              <c:f>'نسبت ها'!$K$9:$N$9</c:f>
              <c:numCache>
                <c:formatCode>0.00</c:formatCode>
                <c:ptCount val="4"/>
                <c:pt idx="0">
                  <c:v>0.36967227509536016</c:v>
                </c:pt>
                <c:pt idx="1">
                  <c:v>0.28487026854590541</c:v>
                </c:pt>
                <c:pt idx="2">
                  <c:v>0.35779653242144016</c:v>
                </c:pt>
                <c:pt idx="3">
                  <c:v>0.36457660365835387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5-4BA7-A87F-EBCA36F3F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66960"/>
        <c:axId val="567066480"/>
      </c:lineChart>
      <c:catAx>
        <c:axId val="56706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66480"/>
        <c:crosses val="autoZero"/>
        <c:auto val="1"/>
        <c:lblAlgn val="ctr"/>
        <c:lblOffset val="100"/>
        <c:noMultiLvlLbl val="0"/>
      </c:catAx>
      <c:valAx>
        <c:axId val="5670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66960"/>
        <c:crosses val="autoZero"/>
        <c:crossBetween val="between"/>
      </c:valAx>
      <c:spPr>
        <a:noFill/>
        <a:ln>
          <a:solidFill>
            <a:schemeClr val="accent4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حاشیه سود ناخالص فنوال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'نسبت ها'!$K$2:$N$2</c:f>
              <c:numCache>
                <c:formatCode>General</c:formatCode>
                <c:ptCount val="4"/>
                <c:pt idx="0">
                  <c:v>1402</c:v>
                </c:pt>
                <c:pt idx="1">
                  <c:v>1401</c:v>
                </c:pt>
                <c:pt idx="2">
                  <c:v>1400</c:v>
                </c:pt>
                <c:pt idx="3">
                  <c:v>1399</c:v>
                </c:pt>
              </c:numCache>
            </c:numRef>
          </c:cat>
          <c:val>
            <c:numRef>
              <c:f>'نسبت ها'!$K$10:$N$10</c:f>
              <c:numCache>
                <c:formatCode>0.00</c:formatCode>
                <c:ptCount val="4"/>
                <c:pt idx="0">
                  <c:v>0.40798616496387219</c:v>
                </c:pt>
                <c:pt idx="1">
                  <c:v>0.31951722439339031</c:v>
                </c:pt>
                <c:pt idx="2">
                  <c:v>0.38989615604168709</c:v>
                </c:pt>
                <c:pt idx="3">
                  <c:v>0.39170998352148662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B-4343-8A7C-941C0E5C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8432"/>
        <c:axId val="14819872"/>
      </c:lineChart>
      <c:catAx>
        <c:axId val="148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872"/>
        <c:crosses val="autoZero"/>
        <c:auto val="1"/>
        <c:lblAlgn val="ctr"/>
        <c:lblOffset val="100"/>
        <c:noMultiLvlLbl val="0"/>
      </c:catAx>
      <c:valAx>
        <c:axId val="148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432"/>
        <c:crosses val="autoZero"/>
        <c:crossBetween val="between"/>
      </c:valAx>
      <c:spPr>
        <a:noFill/>
        <a:ln>
          <a:solidFill>
            <a:schemeClr val="accent4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نسبت بدهی به دارایی فنوال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'نسبت ها'!$K$2:$N$2</c:f>
              <c:numCache>
                <c:formatCode>General</c:formatCode>
                <c:ptCount val="4"/>
                <c:pt idx="0">
                  <c:v>1402</c:v>
                </c:pt>
                <c:pt idx="1">
                  <c:v>1401</c:v>
                </c:pt>
                <c:pt idx="2">
                  <c:v>1400</c:v>
                </c:pt>
                <c:pt idx="3">
                  <c:v>1399</c:v>
                </c:pt>
              </c:numCache>
            </c:numRef>
          </c:cat>
          <c:val>
            <c:numRef>
              <c:f>'نسبت ها'!$K$12:$N$12</c:f>
              <c:numCache>
                <c:formatCode>0.00</c:formatCode>
                <c:ptCount val="4"/>
                <c:pt idx="0">
                  <c:v>0.35292897013585439</c:v>
                </c:pt>
                <c:pt idx="1">
                  <c:v>0.4320434506610944</c:v>
                </c:pt>
                <c:pt idx="2">
                  <c:v>0.32690336709865375</c:v>
                </c:pt>
                <c:pt idx="3">
                  <c:v>0.42234470004717478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1-473A-A729-E6D2ECD76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046240"/>
        <c:axId val="401046720"/>
      </c:lineChart>
      <c:catAx>
        <c:axId val="4010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46720"/>
        <c:crosses val="autoZero"/>
        <c:auto val="1"/>
        <c:lblAlgn val="ctr"/>
        <c:lblOffset val="100"/>
        <c:noMultiLvlLbl val="0"/>
      </c:catAx>
      <c:valAx>
        <c:axId val="4010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46240"/>
        <c:crosses val="autoZero"/>
        <c:crossBetween val="between"/>
      </c:valAx>
      <c:spPr>
        <a:noFill/>
        <a:ln>
          <a:solidFill>
            <a:schemeClr val="accent4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بازده دارایی ها فنورد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'نسبت ها'!$O$2:$R$2</c:f>
              <c:numCache>
                <c:formatCode>General</c:formatCode>
                <c:ptCount val="4"/>
                <c:pt idx="0">
                  <c:v>1402</c:v>
                </c:pt>
                <c:pt idx="1">
                  <c:v>1401</c:v>
                </c:pt>
                <c:pt idx="2">
                  <c:v>1400</c:v>
                </c:pt>
                <c:pt idx="3">
                  <c:v>1399</c:v>
                </c:pt>
              </c:numCache>
            </c:numRef>
          </c:cat>
          <c:val>
            <c:numRef>
              <c:f>'نسبت ها'!$O$6:$R$6</c:f>
              <c:numCache>
                <c:formatCode>0.00</c:formatCode>
                <c:ptCount val="4"/>
                <c:pt idx="0">
                  <c:v>0.3653752294334392</c:v>
                </c:pt>
                <c:pt idx="1">
                  <c:v>0.30659868327006812</c:v>
                </c:pt>
                <c:pt idx="2">
                  <c:v>0.49594870847004258</c:v>
                </c:pt>
                <c:pt idx="3">
                  <c:v>0.6738462464933983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3-4043-9C9C-41C833E17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302192"/>
        <c:axId val="574305552"/>
      </c:lineChart>
      <c:catAx>
        <c:axId val="5743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05552"/>
        <c:crosses val="autoZero"/>
        <c:auto val="1"/>
        <c:lblAlgn val="ctr"/>
        <c:lblOffset val="100"/>
        <c:noMultiLvlLbl val="0"/>
      </c:catAx>
      <c:valAx>
        <c:axId val="5743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02192"/>
        <c:crosses val="autoZero"/>
        <c:crossBetween val="between"/>
      </c:valAx>
      <c:spPr>
        <a:noFill/>
        <a:ln>
          <a:solidFill>
            <a:srgbClr val="7030A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حاشیه سود خالص فنورد</a:t>
            </a:r>
            <a:r>
              <a:rPr lang="fa-IR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'نسبت ها'!$O$2:$R$2</c:f>
              <c:numCache>
                <c:formatCode>General</c:formatCode>
                <c:ptCount val="4"/>
                <c:pt idx="0">
                  <c:v>1402</c:v>
                </c:pt>
                <c:pt idx="1">
                  <c:v>1401</c:v>
                </c:pt>
                <c:pt idx="2">
                  <c:v>1400</c:v>
                </c:pt>
                <c:pt idx="3">
                  <c:v>1399</c:v>
                </c:pt>
              </c:numCache>
            </c:numRef>
          </c:cat>
          <c:val>
            <c:numRef>
              <c:f>'نسبت ها'!$O$8:$R$8</c:f>
              <c:numCache>
                <c:formatCode>0.00</c:formatCode>
                <c:ptCount val="4"/>
                <c:pt idx="0">
                  <c:v>0.17476391126255766</c:v>
                </c:pt>
                <c:pt idx="1">
                  <c:v>0.11733585602405433</c:v>
                </c:pt>
                <c:pt idx="2">
                  <c:v>0.19380620919503955</c:v>
                </c:pt>
                <c:pt idx="3">
                  <c:v>0.20819459413510336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1-4AB6-95C0-B3C30C52D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883536"/>
        <c:axId val="652884976"/>
      </c:lineChart>
      <c:catAx>
        <c:axId val="65288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84976"/>
        <c:crosses val="autoZero"/>
        <c:auto val="1"/>
        <c:lblAlgn val="ctr"/>
        <c:lblOffset val="100"/>
        <c:noMultiLvlLbl val="0"/>
      </c:catAx>
      <c:valAx>
        <c:axId val="6528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83536"/>
        <c:crosses val="autoZero"/>
        <c:crossBetween val="between"/>
      </c:valAx>
      <c:spPr>
        <a:noFill/>
        <a:ln>
          <a:solidFill>
            <a:srgbClr val="7030A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حاشیه سود عملیاتی فنورد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'نسبت ها'!$O$2:$R$2</c:f>
              <c:numCache>
                <c:formatCode>General</c:formatCode>
                <c:ptCount val="4"/>
                <c:pt idx="0">
                  <c:v>1402</c:v>
                </c:pt>
                <c:pt idx="1">
                  <c:v>1401</c:v>
                </c:pt>
                <c:pt idx="2">
                  <c:v>1400</c:v>
                </c:pt>
                <c:pt idx="3">
                  <c:v>1399</c:v>
                </c:pt>
              </c:numCache>
            </c:numRef>
          </c:cat>
          <c:val>
            <c:numRef>
              <c:f>'نسبت ها'!$O$9:$R$9</c:f>
              <c:numCache>
                <c:formatCode>0.00</c:formatCode>
                <c:ptCount val="4"/>
                <c:pt idx="0">
                  <c:v>0.18834651923362616</c:v>
                </c:pt>
                <c:pt idx="1">
                  <c:v>0.13693661328359502</c:v>
                </c:pt>
                <c:pt idx="2">
                  <c:v>0.20778012135976359</c:v>
                </c:pt>
                <c:pt idx="3">
                  <c:v>0.21263780185253667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2-426C-9639-7181E2FC9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788496"/>
        <c:axId val="580787536"/>
      </c:lineChart>
      <c:catAx>
        <c:axId val="5807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87536"/>
        <c:crosses val="autoZero"/>
        <c:auto val="1"/>
        <c:lblAlgn val="ctr"/>
        <c:lblOffset val="100"/>
        <c:noMultiLvlLbl val="0"/>
      </c:catAx>
      <c:valAx>
        <c:axId val="5807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88496"/>
        <c:crosses val="autoZero"/>
        <c:crossBetween val="between"/>
      </c:valAx>
      <c:spPr>
        <a:noFill/>
        <a:ln>
          <a:solidFill>
            <a:srgbClr val="7030A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حاشیه سود ناخالص فنورد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'نسبت ها'!$O$2:$R$2</c:f>
              <c:numCache>
                <c:formatCode>General</c:formatCode>
                <c:ptCount val="4"/>
                <c:pt idx="0">
                  <c:v>1402</c:v>
                </c:pt>
                <c:pt idx="1">
                  <c:v>1401</c:v>
                </c:pt>
                <c:pt idx="2">
                  <c:v>1400</c:v>
                </c:pt>
                <c:pt idx="3">
                  <c:v>1399</c:v>
                </c:pt>
              </c:numCache>
            </c:numRef>
          </c:cat>
          <c:val>
            <c:numRef>
              <c:f>'نسبت ها'!$O$10:$R$10</c:f>
              <c:numCache>
                <c:formatCode>0.00</c:formatCode>
                <c:ptCount val="4"/>
                <c:pt idx="0">
                  <c:v>0.19474581290328333</c:v>
                </c:pt>
                <c:pt idx="1">
                  <c:v>0.1378765227782846</c:v>
                </c:pt>
                <c:pt idx="2">
                  <c:v>0.20510606187191349</c:v>
                </c:pt>
                <c:pt idx="3">
                  <c:v>0.21822521894687483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2-4B60-B4F6-3848EA5FE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054720"/>
        <c:axId val="395057120"/>
      </c:lineChart>
      <c:catAx>
        <c:axId val="39505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57120"/>
        <c:crosses val="autoZero"/>
        <c:auto val="1"/>
        <c:lblAlgn val="ctr"/>
        <c:lblOffset val="100"/>
        <c:noMultiLvlLbl val="0"/>
      </c:catAx>
      <c:valAx>
        <c:axId val="3950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54720"/>
        <c:crosses val="autoZero"/>
        <c:crossBetween val="between"/>
      </c:valAx>
      <c:spPr>
        <a:noFill/>
        <a:ln>
          <a:solidFill>
            <a:srgbClr val="7030A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حاشیه</a:t>
            </a:r>
            <a:r>
              <a:rPr lang="fa-IR" baseline="0"/>
              <a:t> سود خالص بنیرو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'نسبت ها'!$C$2:$F$2</c:f>
              <c:numCache>
                <c:formatCode>General</c:formatCode>
                <c:ptCount val="4"/>
                <c:pt idx="0">
                  <c:v>1402</c:v>
                </c:pt>
                <c:pt idx="1">
                  <c:v>1401</c:v>
                </c:pt>
                <c:pt idx="2">
                  <c:v>1400</c:v>
                </c:pt>
                <c:pt idx="3">
                  <c:v>1399</c:v>
                </c:pt>
              </c:numCache>
            </c:numRef>
          </c:cat>
          <c:val>
            <c:numRef>
              <c:f>'نسبت ها'!$C$8:$F$8</c:f>
              <c:numCache>
                <c:formatCode>0.00</c:formatCode>
                <c:ptCount val="4"/>
                <c:pt idx="0">
                  <c:v>0.42385181347853762</c:v>
                </c:pt>
                <c:pt idx="1">
                  <c:v>0.37742580992217106</c:v>
                </c:pt>
                <c:pt idx="2">
                  <c:v>0.39165078955464466</c:v>
                </c:pt>
                <c:pt idx="3">
                  <c:v>0.45625548267347699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4-477C-849C-148B0EF5C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635664"/>
        <c:axId val="395055200"/>
      </c:lineChart>
      <c:catAx>
        <c:axId val="65263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55200"/>
        <c:crosses val="autoZero"/>
        <c:auto val="1"/>
        <c:lblAlgn val="ctr"/>
        <c:lblOffset val="100"/>
        <c:noMultiLvlLbl val="0"/>
      </c:catAx>
      <c:valAx>
        <c:axId val="3950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35664"/>
        <c:crosses val="autoZero"/>
        <c:crossBetween val="between"/>
      </c:valAx>
      <c:spPr>
        <a:noFill/>
        <a:ln>
          <a:solidFill>
            <a:srgbClr val="00B0F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نسبت بدهی به دارایی فنورد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'نسبت ها'!$O$2:$R$2</c:f>
              <c:numCache>
                <c:formatCode>General</c:formatCode>
                <c:ptCount val="4"/>
                <c:pt idx="0">
                  <c:v>1402</c:v>
                </c:pt>
                <c:pt idx="1">
                  <c:v>1401</c:v>
                </c:pt>
                <c:pt idx="2">
                  <c:v>1400</c:v>
                </c:pt>
                <c:pt idx="3">
                  <c:v>1399</c:v>
                </c:pt>
              </c:numCache>
            </c:numRef>
          </c:cat>
          <c:val>
            <c:numRef>
              <c:f>'نسبت ها'!$O$12:$R$12</c:f>
              <c:numCache>
                <c:formatCode>0.00</c:formatCode>
                <c:ptCount val="4"/>
                <c:pt idx="0">
                  <c:v>0.48962590843548159</c:v>
                </c:pt>
                <c:pt idx="1">
                  <c:v>0.60118300611091646</c:v>
                </c:pt>
                <c:pt idx="2">
                  <c:v>0.49720382141060504</c:v>
                </c:pt>
                <c:pt idx="3">
                  <c:v>0.35383460382301135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7-4DFD-8184-E3D1BB6C0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3088"/>
        <c:axId val="12004048"/>
      </c:lineChart>
      <c:catAx>
        <c:axId val="120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048"/>
        <c:crosses val="autoZero"/>
        <c:auto val="1"/>
        <c:lblAlgn val="ctr"/>
        <c:lblOffset val="100"/>
        <c:noMultiLvlLbl val="0"/>
      </c:catAx>
      <c:valAx>
        <c:axId val="120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3088"/>
        <c:crosses val="autoZero"/>
        <c:crossBetween val="between"/>
      </c:valAx>
      <c:spPr>
        <a:noFill/>
        <a:ln>
          <a:solidFill>
            <a:srgbClr val="7030A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بازده دارایی مداران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'نسبت ها'!$S$2:$V$2</c:f>
              <c:numCache>
                <c:formatCode>General</c:formatCode>
                <c:ptCount val="4"/>
                <c:pt idx="0">
                  <c:v>1402</c:v>
                </c:pt>
                <c:pt idx="1">
                  <c:v>1401</c:v>
                </c:pt>
                <c:pt idx="2">
                  <c:v>1400</c:v>
                </c:pt>
                <c:pt idx="3">
                  <c:v>1399</c:v>
                </c:pt>
              </c:numCache>
            </c:numRef>
          </c:cat>
          <c:val>
            <c:numRef>
              <c:f>'نسبت ها'!$S$6:$V$6</c:f>
              <c:numCache>
                <c:formatCode>0.00</c:formatCode>
                <c:ptCount val="4"/>
                <c:pt idx="0">
                  <c:v>0.25177102272583807</c:v>
                </c:pt>
                <c:pt idx="1">
                  <c:v>0.19505894659047451</c:v>
                </c:pt>
                <c:pt idx="2">
                  <c:v>0.22231246667759727</c:v>
                </c:pt>
                <c:pt idx="3">
                  <c:v>0.15865879417849668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0-44F5-8C7A-218ECCBD4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762736"/>
        <c:axId val="406764176"/>
      </c:lineChart>
      <c:catAx>
        <c:axId val="40676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4176"/>
        <c:crosses val="autoZero"/>
        <c:auto val="1"/>
        <c:lblAlgn val="ctr"/>
        <c:lblOffset val="100"/>
        <c:noMultiLvlLbl val="0"/>
      </c:catAx>
      <c:valAx>
        <c:axId val="4067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2736"/>
        <c:crosses val="autoZero"/>
        <c:crossBetween val="between"/>
      </c:valAx>
      <c:spPr>
        <a:noFill/>
        <a:ln>
          <a:solidFill>
            <a:srgbClr val="C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حاشیه</a:t>
            </a:r>
            <a:r>
              <a:rPr lang="fa-IR" baseline="0"/>
              <a:t> سود خالص مداران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'نسبت ها'!$S$2:$V$2</c:f>
              <c:numCache>
                <c:formatCode>General</c:formatCode>
                <c:ptCount val="4"/>
                <c:pt idx="0">
                  <c:v>1402</c:v>
                </c:pt>
                <c:pt idx="1">
                  <c:v>1401</c:v>
                </c:pt>
                <c:pt idx="2">
                  <c:v>1400</c:v>
                </c:pt>
                <c:pt idx="3">
                  <c:v>1399</c:v>
                </c:pt>
              </c:numCache>
            </c:numRef>
          </c:cat>
          <c:val>
            <c:numRef>
              <c:f>'نسبت ها'!$S$8:$V$8</c:f>
              <c:numCache>
                <c:formatCode>0.00</c:formatCode>
                <c:ptCount val="4"/>
                <c:pt idx="0">
                  <c:v>0.15345547262950349</c:v>
                </c:pt>
                <c:pt idx="1">
                  <c:v>0.16118754124546411</c:v>
                </c:pt>
                <c:pt idx="2">
                  <c:v>0.13418302151263489</c:v>
                </c:pt>
                <c:pt idx="3">
                  <c:v>0.18331519663305973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A-48E4-A6CC-B62CE9DBD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835264"/>
        <c:axId val="654836704"/>
      </c:lineChart>
      <c:catAx>
        <c:axId val="6548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36704"/>
        <c:crosses val="autoZero"/>
        <c:auto val="1"/>
        <c:lblAlgn val="ctr"/>
        <c:lblOffset val="100"/>
        <c:noMultiLvlLbl val="0"/>
      </c:catAx>
      <c:valAx>
        <c:axId val="6548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35264"/>
        <c:crosses val="autoZero"/>
        <c:crossBetween val="between"/>
      </c:valAx>
      <c:spPr>
        <a:noFill/>
        <a:ln>
          <a:solidFill>
            <a:srgbClr val="C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حاشیه سود عملیاتی مداران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'نسبت ها'!$S$2:$V$2</c:f>
              <c:numCache>
                <c:formatCode>General</c:formatCode>
                <c:ptCount val="4"/>
                <c:pt idx="0">
                  <c:v>1402</c:v>
                </c:pt>
                <c:pt idx="1">
                  <c:v>1401</c:v>
                </c:pt>
                <c:pt idx="2">
                  <c:v>1400</c:v>
                </c:pt>
                <c:pt idx="3">
                  <c:v>1399</c:v>
                </c:pt>
              </c:numCache>
            </c:numRef>
          </c:cat>
          <c:val>
            <c:numRef>
              <c:f>'نسبت ها'!$S$9:$V$9</c:f>
              <c:numCache>
                <c:formatCode>0.00</c:formatCode>
                <c:ptCount val="4"/>
                <c:pt idx="0">
                  <c:v>0.19078479431293155</c:v>
                </c:pt>
                <c:pt idx="1">
                  <c:v>0.18346921624612689</c:v>
                </c:pt>
                <c:pt idx="2">
                  <c:v>0.19897941278560707</c:v>
                </c:pt>
                <c:pt idx="3">
                  <c:v>0.23994619462992828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F-4FF5-931C-C653A5822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95984"/>
        <c:axId val="580894544"/>
      </c:lineChart>
      <c:catAx>
        <c:axId val="58089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4544"/>
        <c:crosses val="autoZero"/>
        <c:auto val="1"/>
        <c:lblAlgn val="ctr"/>
        <c:lblOffset val="100"/>
        <c:noMultiLvlLbl val="0"/>
      </c:catAx>
      <c:valAx>
        <c:axId val="5808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5984"/>
        <c:crosses val="autoZero"/>
        <c:crossBetween val="between"/>
      </c:valAx>
      <c:spPr>
        <a:noFill/>
        <a:ln>
          <a:solidFill>
            <a:srgbClr val="C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حاشیه سود ناخالص مداران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'نسبت ها'!$S$2:$V$2</c:f>
              <c:numCache>
                <c:formatCode>General</c:formatCode>
                <c:ptCount val="4"/>
                <c:pt idx="0">
                  <c:v>1402</c:v>
                </c:pt>
                <c:pt idx="1">
                  <c:v>1401</c:v>
                </c:pt>
                <c:pt idx="2">
                  <c:v>1400</c:v>
                </c:pt>
                <c:pt idx="3">
                  <c:v>1399</c:v>
                </c:pt>
              </c:numCache>
            </c:numRef>
          </c:cat>
          <c:val>
            <c:numRef>
              <c:f>'نسبت ها'!$S$10:$V$10</c:f>
              <c:numCache>
                <c:formatCode>0.00</c:formatCode>
                <c:ptCount val="4"/>
                <c:pt idx="0">
                  <c:v>0.32364826796904655</c:v>
                </c:pt>
                <c:pt idx="1">
                  <c:v>0.31085363651397113</c:v>
                </c:pt>
                <c:pt idx="2">
                  <c:v>0.24014764850890225</c:v>
                </c:pt>
                <c:pt idx="3">
                  <c:v>0.42445581282549322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C-437F-A29B-BED86153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936864"/>
        <c:axId val="578937344"/>
      </c:lineChart>
      <c:catAx>
        <c:axId val="57893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37344"/>
        <c:crosses val="autoZero"/>
        <c:auto val="1"/>
        <c:lblAlgn val="ctr"/>
        <c:lblOffset val="100"/>
        <c:noMultiLvlLbl val="0"/>
      </c:catAx>
      <c:valAx>
        <c:axId val="5789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36864"/>
        <c:crosses val="autoZero"/>
        <c:crossBetween val="between"/>
      </c:valAx>
      <c:spPr>
        <a:noFill/>
        <a:ln>
          <a:solidFill>
            <a:srgbClr val="C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نسبت بدهی به دارایی</a:t>
            </a:r>
            <a:r>
              <a:rPr lang="fa-IR" baseline="0"/>
              <a:t> مداران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'نسبت ها'!$S$2:$V$2</c:f>
              <c:numCache>
                <c:formatCode>General</c:formatCode>
                <c:ptCount val="4"/>
                <c:pt idx="0">
                  <c:v>1402</c:v>
                </c:pt>
                <c:pt idx="1">
                  <c:v>1401</c:v>
                </c:pt>
                <c:pt idx="2">
                  <c:v>1400</c:v>
                </c:pt>
                <c:pt idx="3">
                  <c:v>1399</c:v>
                </c:pt>
              </c:numCache>
            </c:numRef>
          </c:cat>
          <c:val>
            <c:numRef>
              <c:f>'نسبت ها'!$S$12:$V$12</c:f>
              <c:numCache>
                <c:formatCode>0.00</c:formatCode>
                <c:ptCount val="4"/>
                <c:pt idx="0">
                  <c:v>0.39236281708798876</c:v>
                </c:pt>
                <c:pt idx="1">
                  <c:v>0.55899270043807692</c:v>
                </c:pt>
                <c:pt idx="2">
                  <c:v>0.58031745710294402</c:v>
                </c:pt>
                <c:pt idx="3">
                  <c:v>0.64871335707720124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3-46D3-BC07-CF60ECA1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269248"/>
        <c:axId val="401270208"/>
      </c:lineChart>
      <c:catAx>
        <c:axId val="4012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70208"/>
        <c:crosses val="autoZero"/>
        <c:auto val="1"/>
        <c:lblAlgn val="ctr"/>
        <c:lblOffset val="100"/>
        <c:noMultiLvlLbl val="0"/>
      </c:catAx>
      <c:valAx>
        <c:axId val="4012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69248"/>
        <c:crosses val="autoZero"/>
        <c:crossBetween val="between"/>
      </c:valAx>
      <c:spPr>
        <a:noFill/>
        <a:ln>
          <a:solidFill>
            <a:srgbClr val="C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حاشیه</a:t>
            </a:r>
            <a:r>
              <a:rPr lang="fa-IR" baseline="0"/>
              <a:t> سود عملیاتی بنیرو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'نسبت ها'!$C$2:$F$2</c:f>
              <c:numCache>
                <c:formatCode>General</c:formatCode>
                <c:ptCount val="4"/>
                <c:pt idx="0">
                  <c:v>1402</c:v>
                </c:pt>
                <c:pt idx="1">
                  <c:v>1401</c:v>
                </c:pt>
                <c:pt idx="2">
                  <c:v>1400</c:v>
                </c:pt>
                <c:pt idx="3">
                  <c:v>1399</c:v>
                </c:pt>
              </c:numCache>
            </c:numRef>
          </c:cat>
          <c:val>
            <c:numRef>
              <c:f>'نسبت ها'!$C$9:$F$9</c:f>
              <c:numCache>
                <c:formatCode>0.00</c:formatCode>
                <c:ptCount val="4"/>
                <c:pt idx="0">
                  <c:v>0.45832169223530494</c:v>
                </c:pt>
                <c:pt idx="1">
                  <c:v>0.41209763667623978</c:v>
                </c:pt>
                <c:pt idx="2">
                  <c:v>0.477820877330768</c:v>
                </c:pt>
                <c:pt idx="3">
                  <c:v>0.47952858342932725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2-40F5-8A00-43B60516D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66960"/>
        <c:axId val="567066480"/>
      </c:lineChart>
      <c:catAx>
        <c:axId val="56706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66480"/>
        <c:crosses val="autoZero"/>
        <c:auto val="1"/>
        <c:lblAlgn val="ctr"/>
        <c:lblOffset val="100"/>
        <c:noMultiLvlLbl val="0"/>
      </c:catAx>
      <c:valAx>
        <c:axId val="5670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66960"/>
        <c:crosses val="autoZero"/>
        <c:crossBetween val="between"/>
      </c:valAx>
      <c:spPr>
        <a:noFill/>
        <a:ln>
          <a:solidFill>
            <a:srgbClr val="00B0F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حاشیه</a:t>
            </a:r>
            <a:r>
              <a:rPr lang="fa-IR" baseline="0"/>
              <a:t> سودناخالص بنیرو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'نسبت ها'!$C$2:$F$2</c:f>
              <c:numCache>
                <c:formatCode>General</c:formatCode>
                <c:ptCount val="4"/>
                <c:pt idx="0">
                  <c:v>1402</c:v>
                </c:pt>
                <c:pt idx="1">
                  <c:v>1401</c:v>
                </c:pt>
                <c:pt idx="2">
                  <c:v>1400</c:v>
                </c:pt>
                <c:pt idx="3">
                  <c:v>1399</c:v>
                </c:pt>
              </c:numCache>
            </c:numRef>
          </c:cat>
          <c:val>
            <c:numRef>
              <c:f>'نسبت ها'!$C$10:$F$10</c:f>
              <c:numCache>
                <c:formatCode>0.00</c:formatCode>
                <c:ptCount val="4"/>
                <c:pt idx="0">
                  <c:v>0.53436386860799279</c:v>
                </c:pt>
                <c:pt idx="1">
                  <c:v>0.47236371142623518</c:v>
                </c:pt>
                <c:pt idx="2">
                  <c:v>0.53666683715169883</c:v>
                </c:pt>
                <c:pt idx="3">
                  <c:v>0.54657079283920285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F-4904-A1BD-37801849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638544"/>
        <c:axId val="655006912"/>
      </c:lineChart>
      <c:catAx>
        <c:axId val="65263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06912"/>
        <c:crosses val="autoZero"/>
        <c:auto val="1"/>
        <c:lblAlgn val="ctr"/>
        <c:lblOffset val="100"/>
        <c:noMultiLvlLbl val="0"/>
      </c:catAx>
      <c:valAx>
        <c:axId val="6550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38544"/>
        <c:crosses val="autoZero"/>
        <c:crossBetween val="between"/>
      </c:valAx>
      <c:spPr>
        <a:noFill/>
        <a:ln>
          <a:solidFill>
            <a:srgbClr val="00B0F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نسبت</a:t>
            </a:r>
            <a:r>
              <a:rPr lang="fa-IR" baseline="0"/>
              <a:t> بدهی به دارایی بنیرو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'نسبت ها'!$C$2:$F$2</c:f>
              <c:numCache>
                <c:formatCode>General</c:formatCode>
                <c:ptCount val="4"/>
                <c:pt idx="0">
                  <c:v>1402</c:v>
                </c:pt>
                <c:pt idx="1">
                  <c:v>1401</c:v>
                </c:pt>
                <c:pt idx="2">
                  <c:v>1400</c:v>
                </c:pt>
                <c:pt idx="3">
                  <c:v>1399</c:v>
                </c:pt>
              </c:numCache>
            </c:numRef>
          </c:cat>
          <c:val>
            <c:numRef>
              <c:f>'نسبت ها'!$C$12:$F$12</c:f>
              <c:numCache>
                <c:formatCode>0.00</c:formatCode>
                <c:ptCount val="4"/>
                <c:pt idx="0">
                  <c:v>0.34488404588435007</c:v>
                </c:pt>
                <c:pt idx="1">
                  <c:v>0.31769903686751211</c:v>
                </c:pt>
                <c:pt idx="2">
                  <c:v>0.29841979072130986</c:v>
                </c:pt>
                <c:pt idx="3">
                  <c:v>0.44403742660592194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0-415B-9DE8-9C4CC8029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901904"/>
        <c:axId val="397928752"/>
      </c:lineChart>
      <c:catAx>
        <c:axId val="65290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28752"/>
        <c:crosses val="autoZero"/>
        <c:auto val="1"/>
        <c:lblAlgn val="ctr"/>
        <c:lblOffset val="100"/>
        <c:noMultiLvlLbl val="0"/>
      </c:catAx>
      <c:valAx>
        <c:axId val="3979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01904"/>
        <c:crosses val="autoZero"/>
        <c:crossBetween val="between"/>
      </c:valAx>
      <c:spPr>
        <a:noFill/>
        <a:ln>
          <a:solidFill>
            <a:srgbClr val="00B0F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بازده دارایی</a:t>
            </a:r>
            <a:r>
              <a:rPr lang="fa-IR" baseline="0"/>
              <a:t> خمحرکه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'نسبت ها'!$G$2:$J$2</c:f>
              <c:numCache>
                <c:formatCode>General</c:formatCode>
                <c:ptCount val="4"/>
                <c:pt idx="0">
                  <c:v>1402</c:v>
                </c:pt>
                <c:pt idx="1">
                  <c:v>1401</c:v>
                </c:pt>
                <c:pt idx="2">
                  <c:v>1400</c:v>
                </c:pt>
                <c:pt idx="3">
                  <c:v>1399</c:v>
                </c:pt>
              </c:numCache>
            </c:numRef>
          </c:cat>
          <c:val>
            <c:numRef>
              <c:f>'نسبت ها'!$G$6:$J$6</c:f>
              <c:numCache>
                <c:formatCode>0.00</c:formatCode>
                <c:ptCount val="4"/>
                <c:pt idx="0">
                  <c:v>8.2741071318069445E-2</c:v>
                </c:pt>
                <c:pt idx="1">
                  <c:v>6.1900016362704424E-2</c:v>
                </c:pt>
                <c:pt idx="2">
                  <c:v>7.6812386061335905E-2</c:v>
                </c:pt>
                <c:pt idx="3">
                  <c:v>0.33962661229223762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5-4025-BBF3-BA6CE56F6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180960"/>
        <c:axId val="405180000"/>
      </c:lineChart>
      <c:catAx>
        <c:axId val="4051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80000"/>
        <c:crosses val="autoZero"/>
        <c:auto val="1"/>
        <c:lblAlgn val="ctr"/>
        <c:lblOffset val="100"/>
        <c:noMultiLvlLbl val="0"/>
      </c:catAx>
      <c:valAx>
        <c:axId val="4051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80960"/>
        <c:crosses val="autoZero"/>
        <c:crossBetween val="between"/>
      </c:valAx>
      <c:spPr>
        <a:noFill/>
        <a:ln>
          <a:solidFill>
            <a:schemeClr val="accent6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حاشیه سود خالص خمحرکه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'نسبت ها'!$G$2:$J$2</c:f>
              <c:numCache>
                <c:formatCode>General</c:formatCode>
                <c:ptCount val="4"/>
                <c:pt idx="0">
                  <c:v>1402</c:v>
                </c:pt>
                <c:pt idx="1">
                  <c:v>1401</c:v>
                </c:pt>
                <c:pt idx="2">
                  <c:v>1400</c:v>
                </c:pt>
                <c:pt idx="3">
                  <c:v>1399</c:v>
                </c:pt>
              </c:numCache>
            </c:numRef>
          </c:cat>
          <c:val>
            <c:numRef>
              <c:f>'نسبت ها'!$G$8:$J$8</c:f>
              <c:numCache>
                <c:formatCode>0.00</c:formatCode>
                <c:ptCount val="4"/>
                <c:pt idx="0">
                  <c:v>2.9369332346971293E-2</c:v>
                </c:pt>
                <c:pt idx="1">
                  <c:v>2.6310565111818892E-2</c:v>
                </c:pt>
                <c:pt idx="2">
                  <c:v>3.4830231187741173E-2</c:v>
                </c:pt>
                <c:pt idx="3">
                  <c:v>0.32547712407324997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1-431B-B6E2-8C69D925B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425120"/>
        <c:axId val="407425600"/>
      </c:lineChart>
      <c:catAx>
        <c:axId val="40742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25600"/>
        <c:crosses val="autoZero"/>
        <c:auto val="1"/>
        <c:lblAlgn val="ctr"/>
        <c:lblOffset val="100"/>
        <c:noMultiLvlLbl val="0"/>
      </c:catAx>
      <c:valAx>
        <c:axId val="4074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25120"/>
        <c:crosses val="autoZero"/>
        <c:crossBetween val="between"/>
      </c:valAx>
      <c:spPr>
        <a:noFill/>
        <a:ln>
          <a:solidFill>
            <a:schemeClr val="accent6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حاشیه سود عملیاتی خمحرکه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'نسبت ها'!$G$2:$J$2</c:f>
              <c:numCache>
                <c:formatCode>General</c:formatCode>
                <c:ptCount val="4"/>
                <c:pt idx="0">
                  <c:v>1402</c:v>
                </c:pt>
                <c:pt idx="1">
                  <c:v>1401</c:v>
                </c:pt>
                <c:pt idx="2">
                  <c:v>1400</c:v>
                </c:pt>
                <c:pt idx="3">
                  <c:v>1399</c:v>
                </c:pt>
              </c:numCache>
            </c:numRef>
          </c:cat>
          <c:val>
            <c:numRef>
              <c:f>'نسبت ها'!$G$9:$J$9</c:f>
              <c:numCache>
                <c:formatCode>0.00</c:formatCode>
                <c:ptCount val="4"/>
                <c:pt idx="0">
                  <c:v>4.4114072422812324E-2</c:v>
                </c:pt>
                <c:pt idx="1">
                  <c:v>3.6753567009515389E-2</c:v>
                </c:pt>
                <c:pt idx="2">
                  <c:v>4.2269640416783029E-2</c:v>
                </c:pt>
                <c:pt idx="3">
                  <c:v>0.29630643414302388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0-471A-8FC1-13003F70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582368"/>
        <c:axId val="406584288"/>
      </c:lineChart>
      <c:catAx>
        <c:axId val="40658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84288"/>
        <c:crosses val="autoZero"/>
        <c:auto val="1"/>
        <c:lblAlgn val="ctr"/>
        <c:lblOffset val="100"/>
        <c:noMultiLvlLbl val="0"/>
      </c:catAx>
      <c:valAx>
        <c:axId val="4065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82368"/>
        <c:crosses val="autoZero"/>
        <c:crossBetween val="between"/>
      </c:valAx>
      <c:spPr>
        <a:noFill/>
        <a:ln>
          <a:solidFill>
            <a:schemeClr val="accent6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حاشیه</a:t>
            </a:r>
            <a:r>
              <a:rPr lang="fa-IR" baseline="0"/>
              <a:t> سود ناخالص خمحرکه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'نسبت ها'!$G$2:$J$2</c:f>
              <c:numCache>
                <c:formatCode>General</c:formatCode>
                <c:ptCount val="4"/>
                <c:pt idx="0">
                  <c:v>1402</c:v>
                </c:pt>
                <c:pt idx="1">
                  <c:v>1401</c:v>
                </c:pt>
                <c:pt idx="2">
                  <c:v>1400</c:v>
                </c:pt>
                <c:pt idx="3">
                  <c:v>1399</c:v>
                </c:pt>
              </c:numCache>
            </c:numRef>
          </c:cat>
          <c:val>
            <c:numRef>
              <c:f>'نسبت ها'!$G$10:$J$10</c:f>
              <c:numCache>
                <c:formatCode>0.00</c:formatCode>
                <c:ptCount val="4"/>
                <c:pt idx="0">
                  <c:v>0.10464061798693836</c:v>
                </c:pt>
                <c:pt idx="1">
                  <c:v>0.10407641165459117</c:v>
                </c:pt>
                <c:pt idx="2">
                  <c:v>9.116029944869361E-2</c:v>
                </c:pt>
                <c:pt idx="3">
                  <c:v>0.41027044727495615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C-4E6E-B5E7-6858C8C60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731232"/>
        <c:axId val="403729792"/>
      </c:lineChart>
      <c:catAx>
        <c:axId val="40373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29792"/>
        <c:crosses val="autoZero"/>
        <c:auto val="1"/>
        <c:lblAlgn val="ctr"/>
        <c:lblOffset val="100"/>
        <c:noMultiLvlLbl val="0"/>
      </c:catAx>
      <c:valAx>
        <c:axId val="4037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31232"/>
        <c:crosses val="autoZero"/>
        <c:crossBetween val="between"/>
      </c:valAx>
      <c:spPr>
        <a:noFill/>
        <a:ln>
          <a:solidFill>
            <a:schemeClr val="accent6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148824</xdr:colOff>
      <xdr:row>27</xdr:row>
      <xdr:rowOff>152198</xdr:rowOff>
    </xdr:from>
    <xdr:to>
      <xdr:col>22</xdr:col>
      <xdr:colOff>1448595</xdr:colOff>
      <xdr:row>115</xdr:row>
      <xdr:rowOff>158747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4D836E-6C5E-933D-90A0-C024DD37F998}"/>
            </a:ext>
          </a:extLst>
        </xdr:cNvPr>
        <xdr:cNvSpPr txBox="1"/>
      </xdr:nvSpPr>
      <xdr:spPr>
        <a:xfrm>
          <a:off x="10726499376" y="8069856"/>
          <a:ext cx="13741800" cy="24454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تحلیل و مقایسه پنج شرکت برای انتخاب گزینه مناسب سرمایه‌گذاری</a:t>
          </a:r>
        </a:p>
        <a:p>
          <a:pPr algn="ctr" rtl="1"/>
          <a:endParaRPr lang="fa-IR" sz="2400">
            <a:solidFill>
              <a:schemeClr val="dk1"/>
            </a:solidFill>
            <a:latin typeface="+mn-lt"/>
            <a:ea typeface="+mn-ea"/>
            <a:cs typeface="B Titr" panose="00000700000000000000" pitchFamily="2" charset="-78"/>
          </a:endParaRP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۱. نیرو ترانس (بنیرو)</a:t>
          </a: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نسبت جاری و آنی: در سال ۱۴۰۲ کاهش شدید داشتن (به‌ترتیب ۱.۲۳ و ۰.۷۳)، که نشون‌دهنده ضعف نقدینگیه.</a:t>
          </a: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بازده دارایی و حقوق سهامداران: در سال ۱۴۰۲ نسبت به ۱۴۰۱ افت کرده (بازده دارایی: ۰.۰۶ و بازده حقوق: ۰.۰۹).</a:t>
          </a: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حاشیه سود: بسیار پایین و کاهشی (حاشیه خالص ۰.۰۳).</a:t>
          </a: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دوره وصول مطالبات: ۱۸۹.۶ روز در ۱۴۰۲، خیلی بالاست و نقدشوندگی ضعیفه.</a:t>
          </a: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نتیجه: شرکت سودآوری پایینی داره و گردش وجوه نامناسبه؛ گزینه مناسبی برای سرمایه‌گذاری نیست.</a:t>
          </a:r>
        </a:p>
        <a:p>
          <a:pPr algn="ctr" rtl="1"/>
          <a:endParaRPr lang="fa-IR" sz="2400">
            <a:solidFill>
              <a:schemeClr val="dk1"/>
            </a:solidFill>
            <a:latin typeface="+mn-lt"/>
            <a:ea typeface="+mn-ea"/>
            <a:cs typeface="B Titr" panose="00000700000000000000" pitchFamily="2" charset="-78"/>
          </a:endParaRPr>
        </a:p>
        <a:p>
          <a:pPr algn="ctr" rtl="1"/>
          <a:endParaRPr lang="fa-IR" sz="2400">
            <a:solidFill>
              <a:schemeClr val="dk1"/>
            </a:solidFill>
            <a:latin typeface="+mn-lt"/>
            <a:ea typeface="+mn-ea"/>
            <a:cs typeface="B Titr" panose="00000700000000000000" pitchFamily="2" charset="-78"/>
          </a:endParaRP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۲. نیرو محرکه (خمحرکه)</a:t>
          </a: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نقدینگی: نسبت‌های جاری و آنی مناسبه و در حال رشده (جاری: ۲.۴۷، آنی: ۱.۶۶ در ۱۴۰۲).</a:t>
          </a: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بازدهی: بازده دارایی و حقوق صاحبان سهام رشد خوبی داشتن (۰.۲۹ و ۰.۴۱ در ۱۴۰۲).</a:t>
          </a: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حاشیه سود: هم ناخالص و هم خالص خوب و در حال رشده (خالص ۰.۲۴).</a:t>
          </a: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گردش موجودی کالا و مطالبات: خیلی خوبه، گردش بالا و دوره وصول پایین (گردش کالا: ۵.۲۹).</a:t>
          </a: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نتیجه: شرکت قوی از نظر سودآوری و بهره‌وری؛ گزینه بسیار خوب برای سرمایه‌گذاری.</a:t>
          </a:r>
        </a:p>
        <a:p>
          <a:pPr algn="ctr" rtl="1"/>
          <a:endParaRPr lang="fa-IR" sz="2400">
            <a:solidFill>
              <a:schemeClr val="dk1"/>
            </a:solidFill>
            <a:latin typeface="+mn-lt"/>
            <a:ea typeface="+mn-ea"/>
            <a:cs typeface="B Titr" panose="00000700000000000000" pitchFamily="2" charset="-78"/>
          </a:endParaRPr>
        </a:p>
        <a:p>
          <a:pPr algn="ctr" rtl="1"/>
          <a:endParaRPr lang="fa-IR" sz="2400">
            <a:solidFill>
              <a:schemeClr val="dk1"/>
            </a:solidFill>
            <a:latin typeface="+mn-lt"/>
            <a:ea typeface="+mn-ea"/>
            <a:cs typeface="B Titr" panose="00000700000000000000" pitchFamily="2" charset="-78"/>
          </a:endParaRP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۳. نورد  آلومینیوم (فنوال)</a:t>
          </a: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نقدینگی: متوسط و کمی نزولی، ولی هنوز در حد قابل قبوله.</a:t>
          </a: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بازدهی: بازده دارایی و حقوق در ۱۴۰۲ کاهش چشمگیر داشتن (۰.۰۶ و ۰.۰۹).</a:t>
          </a: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حاشیه سود: کاهشی و ضعیف شده (خالص: ۰.۰۵).</a:t>
          </a: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دوره وصول مطالبات: خیلی بالاست (۲۳۹.۲ روز در ۱۴۰۲).</a:t>
          </a: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نتیجه: به دلیل افت شدید سودآوری و نقدشوندگی پایین، برای سرمایه‌گذاری توصیه نمی‌شود.</a:t>
          </a:r>
        </a:p>
        <a:p>
          <a:pPr algn="ctr" rtl="1"/>
          <a:endParaRPr lang="fa-IR" sz="2400">
            <a:solidFill>
              <a:schemeClr val="dk1"/>
            </a:solidFill>
            <a:latin typeface="+mn-lt"/>
            <a:ea typeface="+mn-ea"/>
            <a:cs typeface="B Titr" panose="00000700000000000000" pitchFamily="2" charset="-78"/>
          </a:endParaRPr>
        </a:p>
        <a:p>
          <a:pPr algn="ctr" rtl="1"/>
          <a:endParaRPr lang="fa-IR" sz="2400">
            <a:solidFill>
              <a:schemeClr val="dk1"/>
            </a:solidFill>
            <a:latin typeface="+mn-lt"/>
            <a:ea typeface="+mn-ea"/>
            <a:cs typeface="B Titr" panose="00000700000000000000" pitchFamily="2" charset="-78"/>
          </a:endParaRP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۴. </a:t>
          </a:r>
          <a:r>
            <a:rPr lang="fa-IR" sz="2400">
              <a:solidFill>
                <a:schemeClr val="dk1"/>
              </a:solidFill>
              <a:effectLst/>
              <a:latin typeface="+mn-lt"/>
              <a:ea typeface="+mn-ea"/>
              <a:cs typeface="B Titr" panose="00000700000000000000" pitchFamily="2" charset="-78"/>
            </a:rPr>
            <a:t>تولید قطعات فولادی</a:t>
          </a:r>
          <a:r>
            <a:rPr lang="fa-IR" sz="48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 </a:t>
          </a:r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(فنورد)</a:t>
          </a: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نقدینگی: نسبت‌های جاری و آنی خیلی خوبه و ثبات داره (۲.۸۱ و ۱.۹۹ در ۱۴۰۲).</a:t>
          </a: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بازدهی: فوق‌العاده بالاست (دارایی ۰.۵۵ و حقوق ۰.۸۲).</a:t>
          </a: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حاشیه سود: بسیار عالیه (حاشیه خالص ۰.۴۲ در ۱۴۰۲).</a:t>
          </a: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دوره وصول مطالبات: ۱۲۲.۸ روز، نسبت به بقیه شرکت‌ها مناسب‌تره.</a:t>
          </a: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نتیجه: از همه نظر (نقدینگی، سودآوری، کارایی) عالیه؛ بهترین گزینه برای سرمایه‌گذاری.</a:t>
          </a:r>
        </a:p>
        <a:p>
          <a:pPr algn="ctr" rtl="1"/>
          <a:endParaRPr lang="fa-IR" sz="2400">
            <a:solidFill>
              <a:schemeClr val="dk1"/>
            </a:solidFill>
            <a:latin typeface="+mn-lt"/>
            <a:ea typeface="+mn-ea"/>
            <a:cs typeface="B Titr" panose="00000700000000000000" pitchFamily="2" charset="-78"/>
          </a:endParaRPr>
        </a:p>
        <a:p>
          <a:pPr algn="ctr" rtl="1"/>
          <a:endParaRPr lang="fa-IR" sz="2400">
            <a:solidFill>
              <a:schemeClr val="dk1"/>
            </a:solidFill>
            <a:latin typeface="+mn-lt"/>
            <a:ea typeface="+mn-ea"/>
            <a:cs typeface="B Titr" panose="00000700000000000000" pitchFamily="2" charset="-78"/>
          </a:endParaRP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۵. داده پردازی ایران (مداران)</a:t>
          </a: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نسبت جاری و آنی: بسیار خوب و با ثبات (۱.۹۴ و ۱.۵۴ در ۱۴۰۲).</a:t>
          </a: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بازدهی: خوبه اما در ۱۴۰۲ نسبت به قبل افت داشته (۰.۱۴ و ۰.۲۲).</a:t>
          </a: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حاشیه سود: متوسط ولی در حال افزایش (خالص ۰.۲۵).</a:t>
          </a: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دوره مطالبات: بالا ولی نه در حد بحرانی (۲۰۱.۴۸ روز).</a:t>
          </a:r>
        </a:p>
        <a:p>
          <a:pPr algn="ctr" rtl="1"/>
          <a:r>
            <a:rPr lang="fa-IR" sz="2400">
              <a:solidFill>
                <a:schemeClr val="dk1"/>
              </a:solidFill>
              <a:latin typeface="+mn-lt"/>
              <a:ea typeface="+mn-ea"/>
              <a:cs typeface="B Titr" panose="00000700000000000000" pitchFamily="2" charset="-78"/>
            </a:rPr>
            <a:t>نتیجه: شرکت خوبیه با نقدینگی مناسب و سودآوری متوسط؛ گزینه نسبتاً مناسبیه.</a:t>
          </a:r>
          <a:endParaRPr lang="en-US" sz="2400">
            <a:solidFill>
              <a:schemeClr val="dk1"/>
            </a:solidFill>
            <a:latin typeface="+mn-lt"/>
            <a:ea typeface="+mn-ea"/>
            <a:cs typeface="B Titr" panose="000007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</xdr:row>
      <xdr:rowOff>66676</xdr:rowOff>
    </xdr:from>
    <xdr:to>
      <xdr:col>7</xdr:col>
      <xdr:colOff>352425</xdr:colOff>
      <xdr:row>17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0596EF-AE30-49A2-B4CE-2B47480FE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19050</xdr:rowOff>
    </xdr:from>
    <xdr:to>
      <xdr:col>15</xdr:col>
      <xdr:colOff>38100</xdr:colOff>
      <xdr:row>17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AE90C3-DB4A-48EB-A763-8B5903F8B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495300</xdr:colOff>
      <xdr:row>1</xdr:row>
      <xdr:rowOff>171449</xdr:rowOff>
    </xdr:from>
    <xdr:to>
      <xdr:col>22</xdr:col>
      <xdr:colOff>533400</xdr:colOff>
      <xdr:row>17</xdr:row>
      <xdr:rowOff>19049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079225-CE2E-461B-B249-CBA7BB4E9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333375</xdr:colOff>
      <xdr:row>1</xdr:row>
      <xdr:rowOff>171450</xdr:rowOff>
    </xdr:from>
    <xdr:to>
      <xdr:col>30</xdr:col>
      <xdr:colOff>371475</xdr:colOff>
      <xdr:row>17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7126C8-586F-4C09-81D7-2BB5D3C47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104775</xdr:colOff>
      <xdr:row>1</xdr:row>
      <xdr:rowOff>171449</xdr:rowOff>
    </xdr:from>
    <xdr:to>
      <xdr:col>38</xdr:col>
      <xdr:colOff>142875</xdr:colOff>
      <xdr:row>17</xdr:row>
      <xdr:rowOff>19049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F52996-6E7C-4E7D-A429-1DF63B6F7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342900</xdr:colOff>
      <xdr:row>21</xdr:row>
      <xdr:rowOff>57149</xdr:rowOff>
    </xdr:from>
    <xdr:to>
      <xdr:col>7</xdr:col>
      <xdr:colOff>381000</xdr:colOff>
      <xdr:row>36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502FCC-990F-45C0-BCED-97672756D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</xdr:colOff>
      <xdr:row>21</xdr:row>
      <xdr:rowOff>152400</xdr:rowOff>
    </xdr:from>
    <xdr:to>
      <xdr:col>15</xdr:col>
      <xdr:colOff>57150</xdr:colOff>
      <xdr:row>37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EF8F4F-AA41-4D8C-8E3E-F0B49D43C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571500</xdr:colOff>
      <xdr:row>21</xdr:row>
      <xdr:rowOff>161925</xdr:rowOff>
    </xdr:from>
    <xdr:to>
      <xdr:col>22</xdr:col>
      <xdr:colOff>609600</xdr:colOff>
      <xdr:row>37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9CAF6D7-1B9B-4947-9ECD-0BC205008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390525</xdr:colOff>
      <xdr:row>22</xdr:row>
      <xdr:rowOff>28576</xdr:rowOff>
    </xdr:from>
    <xdr:to>
      <xdr:col>30</xdr:col>
      <xdr:colOff>428625</xdr:colOff>
      <xdr:row>37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58CB299-F527-40B9-91A5-FD2821E92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152400</xdr:colOff>
      <xdr:row>22</xdr:row>
      <xdr:rowOff>28576</xdr:rowOff>
    </xdr:from>
    <xdr:to>
      <xdr:col>38</xdr:col>
      <xdr:colOff>190500</xdr:colOff>
      <xdr:row>37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B9B2D5-7245-4363-977B-6D488E544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295275</xdr:colOff>
      <xdr:row>39</xdr:row>
      <xdr:rowOff>161924</xdr:rowOff>
    </xdr:from>
    <xdr:to>
      <xdr:col>7</xdr:col>
      <xdr:colOff>333375</xdr:colOff>
      <xdr:row>55</xdr:row>
      <xdr:rowOff>9524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20D5EF4-5A8F-43DB-B84B-8A816A2F8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9525</xdr:colOff>
      <xdr:row>40</xdr:row>
      <xdr:rowOff>28575</xdr:rowOff>
    </xdr:from>
    <xdr:to>
      <xdr:col>15</xdr:col>
      <xdr:colOff>47625</xdr:colOff>
      <xdr:row>55</xdr:row>
      <xdr:rowOff>57149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2DFFF9B-D5A1-47DA-A842-09F06BED6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628650</xdr:colOff>
      <xdr:row>40</xdr:row>
      <xdr:rowOff>38100</xdr:rowOff>
    </xdr:from>
    <xdr:to>
      <xdr:col>23</xdr:col>
      <xdr:colOff>19050</xdr:colOff>
      <xdr:row>55</xdr:row>
      <xdr:rowOff>66674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F42F2F-8A61-4E83-83D5-2738F39E5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409575</xdr:colOff>
      <xdr:row>40</xdr:row>
      <xdr:rowOff>38100</xdr:rowOff>
    </xdr:from>
    <xdr:to>
      <xdr:col>30</xdr:col>
      <xdr:colOff>447675</xdr:colOff>
      <xdr:row>55</xdr:row>
      <xdr:rowOff>66674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459545D-EA82-4B84-BFAA-1F13CE637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228600</xdr:colOff>
      <xdr:row>39</xdr:row>
      <xdr:rowOff>171449</xdr:rowOff>
    </xdr:from>
    <xdr:to>
      <xdr:col>38</xdr:col>
      <xdr:colOff>266700</xdr:colOff>
      <xdr:row>55</xdr:row>
      <xdr:rowOff>19049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1656BC0-001A-477B-85C0-61FA086A7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247650</xdr:colOff>
      <xdr:row>58</xdr:row>
      <xdr:rowOff>152401</xdr:rowOff>
    </xdr:from>
    <xdr:to>
      <xdr:col>7</xdr:col>
      <xdr:colOff>285750</xdr:colOff>
      <xdr:row>74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A57152B-500F-442E-8237-9915A2BC5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19050</xdr:colOff>
      <xdr:row>59</xdr:row>
      <xdr:rowOff>38099</xdr:rowOff>
    </xdr:from>
    <xdr:to>
      <xdr:col>15</xdr:col>
      <xdr:colOff>57150</xdr:colOff>
      <xdr:row>74</xdr:row>
      <xdr:rowOff>66675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08B2F24-5C68-4789-A751-433CA55CC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9525</xdr:colOff>
      <xdr:row>58</xdr:row>
      <xdr:rowOff>161926</xdr:rowOff>
    </xdr:from>
    <xdr:to>
      <xdr:col>23</xdr:col>
      <xdr:colOff>47625</xdr:colOff>
      <xdr:row>74</xdr:row>
      <xdr:rowOff>9526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10E9B58-5C3B-42F5-8947-7A3A1B676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447675</xdr:colOff>
      <xdr:row>59</xdr:row>
      <xdr:rowOff>9524</xdr:rowOff>
    </xdr:from>
    <xdr:to>
      <xdr:col>30</xdr:col>
      <xdr:colOff>485775</xdr:colOff>
      <xdr:row>74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BAAE6BB-0E28-4359-9322-10BCD6895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31</xdr:col>
      <xdr:colOff>209550</xdr:colOff>
      <xdr:row>58</xdr:row>
      <xdr:rowOff>161925</xdr:rowOff>
    </xdr:from>
    <xdr:to>
      <xdr:col>38</xdr:col>
      <xdr:colOff>247650</xdr:colOff>
      <xdr:row>74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88F918D-A9A7-4FAF-8D6B-CC0635246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247650</xdr:colOff>
      <xdr:row>76</xdr:row>
      <xdr:rowOff>161926</xdr:rowOff>
    </xdr:from>
    <xdr:to>
      <xdr:col>7</xdr:col>
      <xdr:colOff>285750</xdr:colOff>
      <xdr:row>92</xdr:row>
      <xdr:rowOff>9526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AD0B794-8283-404B-A8C8-68DEE5365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104775</xdr:colOff>
      <xdr:row>77</xdr:row>
      <xdr:rowOff>28574</xdr:rowOff>
    </xdr:from>
    <xdr:to>
      <xdr:col>15</xdr:col>
      <xdr:colOff>142875</xdr:colOff>
      <xdr:row>92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7BC2B4A-A8D3-4346-A8C5-AC1F3D65D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76200</xdr:colOff>
      <xdr:row>77</xdr:row>
      <xdr:rowOff>171450</xdr:rowOff>
    </xdr:from>
    <xdr:to>
      <xdr:col>23</xdr:col>
      <xdr:colOff>114300</xdr:colOff>
      <xdr:row>93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9D6E5BF-5E78-407D-9D94-047D8678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47625</xdr:colOff>
      <xdr:row>77</xdr:row>
      <xdr:rowOff>142874</xdr:rowOff>
    </xdr:from>
    <xdr:to>
      <xdr:col>31</xdr:col>
      <xdr:colOff>85725</xdr:colOff>
      <xdr:row>92</xdr:row>
      <xdr:rowOff>171450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1ECBDC0-186B-4771-905D-72041DCE1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31</xdr:col>
      <xdr:colOff>476250</xdr:colOff>
      <xdr:row>78</xdr:row>
      <xdr:rowOff>38101</xdr:rowOff>
    </xdr:from>
    <xdr:to>
      <xdr:col>38</xdr:col>
      <xdr:colOff>514350</xdr:colOff>
      <xdr:row>93</xdr:row>
      <xdr:rowOff>66675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9C5FAC7-ABD5-499F-A2F1-FF590D1D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0288-38FE-4C6A-92F7-2FDA47CE498A}">
  <dimension ref="A1:AW102"/>
  <sheetViews>
    <sheetView rightToLeft="1" tabSelected="1" topLeftCell="A114" zoomScale="38" workbookViewId="0">
      <selection activeCell="AA82" sqref="AA82"/>
    </sheetView>
  </sheetViews>
  <sheetFormatPr defaultRowHeight="22.15" x14ac:dyDescent="0.45"/>
  <cols>
    <col min="1" max="1" width="9.06640625" style="1"/>
    <col min="2" max="2" width="20.46484375" style="1" customWidth="1"/>
    <col min="3" max="3" width="12.6640625" style="1" bestFit="1" customWidth="1"/>
    <col min="4" max="22" width="9.06640625" style="1"/>
    <col min="23" max="23" width="22.19921875" style="1" customWidth="1"/>
    <col min="24" max="24" width="23.86328125" style="1" customWidth="1"/>
    <col min="25" max="49" width="15.59765625" style="1" customWidth="1"/>
    <col min="50" max="16384" width="9.06640625" style="1"/>
  </cols>
  <sheetData>
    <row r="1" spans="1:49" ht="22.9" thickTop="1" thickBot="1" x14ac:dyDescent="0.5">
      <c r="B1" s="68" t="s">
        <v>0</v>
      </c>
      <c r="C1" s="65" t="s">
        <v>1</v>
      </c>
      <c r="D1" s="66"/>
      <c r="E1" s="66"/>
      <c r="F1" s="67"/>
      <c r="G1" s="65" t="s">
        <v>2</v>
      </c>
      <c r="H1" s="66"/>
      <c r="I1" s="66"/>
      <c r="J1" s="67"/>
      <c r="K1" s="65" t="s">
        <v>3</v>
      </c>
      <c r="L1" s="66"/>
      <c r="M1" s="66"/>
      <c r="N1" s="67"/>
      <c r="O1" s="65" t="s">
        <v>4</v>
      </c>
      <c r="P1" s="66"/>
      <c r="Q1" s="66"/>
      <c r="R1" s="67"/>
      <c r="S1" s="65" t="s">
        <v>5</v>
      </c>
      <c r="T1" s="66"/>
      <c r="U1" s="66"/>
      <c r="V1" s="67"/>
      <c r="X1" s="68" t="s">
        <v>6</v>
      </c>
      <c r="Y1" s="65" t="s">
        <v>1</v>
      </c>
      <c r="Z1" s="66"/>
      <c r="AA1" s="66"/>
      <c r="AB1" s="66"/>
      <c r="AC1" s="67"/>
      <c r="AD1" s="65" t="s">
        <v>2</v>
      </c>
      <c r="AE1" s="66"/>
      <c r="AF1" s="66"/>
      <c r="AG1" s="66"/>
      <c r="AH1" s="67"/>
      <c r="AI1" s="65" t="s">
        <v>3</v>
      </c>
      <c r="AJ1" s="66"/>
      <c r="AK1" s="66"/>
      <c r="AL1" s="66"/>
      <c r="AM1" s="67"/>
      <c r="AN1" s="65" t="s">
        <v>4</v>
      </c>
      <c r="AO1" s="66"/>
      <c r="AP1" s="66"/>
      <c r="AQ1" s="66"/>
      <c r="AR1" s="67"/>
      <c r="AS1" s="65" t="s">
        <v>5</v>
      </c>
      <c r="AT1" s="66"/>
      <c r="AU1" s="66"/>
      <c r="AV1" s="66"/>
      <c r="AW1" s="67"/>
    </row>
    <row r="2" spans="1:49" ht="22.9" thickTop="1" thickBot="1" x14ac:dyDescent="0.5">
      <c r="B2" s="69"/>
      <c r="C2" s="28">
        <v>1402</v>
      </c>
      <c r="D2" s="28">
        <v>1401</v>
      </c>
      <c r="E2" s="28">
        <v>1400</v>
      </c>
      <c r="F2" s="28">
        <v>1399</v>
      </c>
      <c r="G2" s="29">
        <v>1402</v>
      </c>
      <c r="H2" s="29">
        <v>1401</v>
      </c>
      <c r="I2" s="29">
        <v>1400</v>
      </c>
      <c r="J2" s="29">
        <v>1399</v>
      </c>
      <c r="K2" s="30">
        <v>1402</v>
      </c>
      <c r="L2" s="30">
        <v>1401</v>
      </c>
      <c r="M2" s="30">
        <v>1400</v>
      </c>
      <c r="N2" s="30">
        <v>1399</v>
      </c>
      <c r="O2" s="31">
        <v>1402</v>
      </c>
      <c r="P2" s="31">
        <v>1401</v>
      </c>
      <c r="Q2" s="31">
        <v>1400</v>
      </c>
      <c r="R2" s="31">
        <v>1399</v>
      </c>
      <c r="S2" s="32">
        <v>1402</v>
      </c>
      <c r="T2" s="32">
        <v>1401</v>
      </c>
      <c r="U2" s="32">
        <v>1400</v>
      </c>
      <c r="V2" s="32">
        <v>1399</v>
      </c>
      <c r="X2" s="69"/>
      <c r="Y2" s="3">
        <v>1402</v>
      </c>
      <c r="Z2" s="4">
        <v>1401</v>
      </c>
      <c r="AA2" s="5">
        <v>1400</v>
      </c>
      <c r="AB2" s="5">
        <v>1399</v>
      </c>
      <c r="AC2" s="6">
        <v>1398</v>
      </c>
      <c r="AD2" s="20">
        <v>1402</v>
      </c>
      <c r="AE2" s="13">
        <v>1401</v>
      </c>
      <c r="AF2" s="14">
        <v>1400</v>
      </c>
      <c r="AG2" s="14">
        <v>1399</v>
      </c>
      <c r="AH2" s="15">
        <v>1398</v>
      </c>
      <c r="AI2" s="16">
        <v>1402</v>
      </c>
      <c r="AJ2" s="17">
        <v>1401</v>
      </c>
      <c r="AK2" s="18">
        <v>1400</v>
      </c>
      <c r="AL2" s="18">
        <v>1399</v>
      </c>
      <c r="AM2" s="21">
        <v>1398</v>
      </c>
      <c r="AN2" s="19">
        <v>1402</v>
      </c>
      <c r="AO2" s="11">
        <v>1401</v>
      </c>
      <c r="AP2" s="12">
        <v>1400</v>
      </c>
      <c r="AQ2" s="12">
        <v>1399</v>
      </c>
      <c r="AR2" s="22">
        <v>1398</v>
      </c>
      <c r="AS2" s="8">
        <v>1402</v>
      </c>
      <c r="AT2" s="7">
        <v>1401</v>
      </c>
      <c r="AU2" s="9">
        <v>1400</v>
      </c>
      <c r="AV2" s="9">
        <v>1399</v>
      </c>
      <c r="AW2" s="10">
        <v>1398</v>
      </c>
    </row>
    <row r="3" spans="1:49" ht="22.9" thickTop="1" thickBot="1" x14ac:dyDescent="0.5">
      <c r="B3" s="2" t="s">
        <v>22</v>
      </c>
      <c r="C3" s="23">
        <f>Y7/Y9</f>
        <v>2.2358438564016359</v>
      </c>
      <c r="D3" s="23">
        <f>Z7/Z9</f>
        <v>2.309347148491228</v>
      </c>
      <c r="E3" s="23">
        <f>AA7/AA9</f>
        <v>2.2273806958653948</v>
      </c>
      <c r="F3" s="23">
        <f>AB7/AB9</f>
        <v>2.2434985085146821</v>
      </c>
      <c r="G3" s="23">
        <f>AD7/AD9</f>
        <v>1.6560688689850318</v>
      </c>
      <c r="H3" s="23">
        <f>AE7/AE9</f>
        <v>1.5377220762321326</v>
      </c>
      <c r="I3" s="23">
        <f>AF7/AF9</f>
        <v>1.6860680905332395</v>
      </c>
      <c r="J3" s="23">
        <f>AG7/AG9</f>
        <v>1.6639484167623293</v>
      </c>
      <c r="K3" s="23">
        <f>AI7/AI9</f>
        <v>2.0073536468573026</v>
      </c>
      <c r="L3" s="23">
        <f>AJ7/AJ9</f>
        <v>1.9175013540751185</v>
      </c>
      <c r="M3" s="23">
        <f>AK7/AK9</f>
        <v>3.0554716877810812</v>
      </c>
      <c r="N3" s="23">
        <f>AL7/AL9</f>
        <v>2.1505368024414482</v>
      </c>
      <c r="O3" s="23">
        <f>AN7/AN9</f>
        <v>1.6067069530311004</v>
      </c>
      <c r="P3" s="23">
        <f t="shared" ref="P3:R3" si="0">AO7/AO9</f>
        <v>1.2509194567141246</v>
      </c>
      <c r="Q3" s="23">
        <f t="shared" si="0"/>
        <v>1.632688181651337</v>
      </c>
      <c r="R3" s="23">
        <f t="shared" si="0"/>
        <v>2.5067735140059213</v>
      </c>
      <c r="S3" s="23">
        <f>AS7/AS9</f>
        <v>2.6928952165684064</v>
      </c>
      <c r="T3" s="23">
        <f t="shared" ref="T3:V3" si="1">AT7/AT9</f>
        <v>1.7083956040103132</v>
      </c>
      <c r="U3" s="23">
        <f t="shared" si="1"/>
        <v>1.5397743790189524</v>
      </c>
      <c r="V3" s="23">
        <f t="shared" si="1"/>
        <v>1.4513877152973316</v>
      </c>
      <c r="X3" s="2" t="s">
        <v>7</v>
      </c>
      <c r="Y3" s="24">
        <v>494658</v>
      </c>
      <c r="Z3" s="24">
        <v>604807</v>
      </c>
      <c r="AA3" s="24">
        <v>335145</v>
      </c>
      <c r="AB3" s="24">
        <v>904459</v>
      </c>
      <c r="AC3" s="24">
        <v>404502</v>
      </c>
      <c r="AD3" s="24">
        <v>1250984</v>
      </c>
      <c r="AE3" s="24">
        <v>618684</v>
      </c>
      <c r="AF3" s="24">
        <v>458540</v>
      </c>
      <c r="AG3" s="24">
        <v>11585</v>
      </c>
      <c r="AH3" s="24">
        <v>9903</v>
      </c>
      <c r="AI3" s="24">
        <v>817036</v>
      </c>
      <c r="AJ3" s="24">
        <v>992663</v>
      </c>
      <c r="AK3" s="24">
        <v>495658</v>
      </c>
      <c r="AL3" s="24">
        <v>416405</v>
      </c>
      <c r="AM3" s="24">
        <v>241699</v>
      </c>
      <c r="AN3" s="24">
        <v>404294</v>
      </c>
      <c r="AO3" s="24">
        <v>1213367</v>
      </c>
      <c r="AP3" s="24">
        <v>1199630</v>
      </c>
      <c r="AQ3" s="24">
        <v>583536</v>
      </c>
      <c r="AR3" s="24">
        <v>252557</v>
      </c>
      <c r="AS3" s="24">
        <v>578772</v>
      </c>
      <c r="AT3" s="24">
        <v>647096</v>
      </c>
      <c r="AU3" s="24">
        <v>168934</v>
      </c>
      <c r="AV3" s="24">
        <v>230564</v>
      </c>
      <c r="AW3" s="24">
        <v>185619</v>
      </c>
    </row>
    <row r="4" spans="1:49" ht="22.9" thickTop="1" thickBot="1" x14ac:dyDescent="0.5">
      <c r="B4" s="2" t="s">
        <v>23</v>
      </c>
      <c r="C4" s="23">
        <f>(Y7-Y5)/Y9</f>
        <v>1.234182025878511</v>
      </c>
      <c r="D4" s="23">
        <f>(Z7-Z5)/Z9</f>
        <v>1.5023417924717184</v>
      </c>
      <c r="E4" s="23">
        <f>(AA7-AA5)/AA9</f>
        <v>1.5726105951185965</v>
      </c>
      <c r="F4" s="23">
        <f>(AB7-AB5)/AB9</f>
        <v>1.6172671320573802</v>
      </c>
      <c r="G4" s="23">
        <f>(AD7-AD5)/AD9</f>
        <v>0.81371542422214804</v>
      </c>
      <c r="H4" s="23">
        <f>(AE7-AE5)/AE9</f>
        <v>0.82328432417169672</v>
      </c>
      <c r="I4" s="23">
        <f>(AF7-AF5)/AF9</f>
        <v>0.87807088374220688</v>
      </c>
      <c r="J4" s="23">
        <f>(AG7-AG5)/AG9</f>
        <v>0.92968592464160227</v>
      </c>
      <c r="K4" s="23">
        <f>(AI7-AI5)/AI9</f>
        <v>0.67304769675900145</v>
      </c>
      <c r="L4" s="23">
        <f>(AJ7-AJ5)/AJ9</f>
        <v>0.77310039814126719</v>
      </c>
      <c r="M4" s="23">
        <f>(AK7-AK5)/AK9</f>
        <v>1.4917332877925904</v>
      </c>
      <c r="N4" s="23">
        <f>(AL7-AL5)/AL9</f>
        <v>0.98979948248552851</v>
      </c>
      <c r="O4" s="23">
        <f>(AN7-AN5)/AN9</f>
        <v>0.54537312348287859</v>
      </c>
      <c r="P4" s="23">
        <f t="shared" ref="P4:R4" si="2">(AO7-AO5)/AO9</f>
        <v>0.52485148769345336</v>
      </c>
      <c r="Q4" s="23">
        <f t="shared" si="2"/>
        <v>0.66789154395586514</v>
      </c>
      <c r="R4" s="23">
        <f t="shared" si="2"/>
        <v>0.95696652243224778</v>
      </c>
      <c r="S4" s="23">
        <f>(AS7-AS5)/AS9</f>
        <v>2.39433654076243</v>
      </c>
      <c r="T4" s="23">
        <f t="shared" ref="T4:V4" si="3">(AT7-AT5)/AT9</f>
        <v>1.4557195224727428</v>
      </c>
      <c r="U4" s="23">
        <f t="shared" si="3"/>
        <v>1.2840405492802416</v>
      </c>
      <c r="V4" s="23">
        <f t="shared" si="3"/>
        <v>1.1760521580262935</v>
      </c>
      <c r="X4" s="2" t="s">
        <v>8</v>
      </c>
      <c r="Y4" s="25">
        <v>9670148</v>
      </c>
      <c r="Z4" s="24">
        <v>5214262</v>
      </c>
      <c r="AA4" s="24">
        <v>4899316</v>
      </c>
      <c r="AB4" s="24">
        <v>2997138</v>
      </c>
      <c r="AC4" s="24">
        <v>1423850</v>
      </c>
      <c r="AD4" s="24">
        <v>8151346</v>
      </c>
      <c r="AE4" s="24">
        <v>7864541</v>
      </c>
      <c r="AF4" s="24">
        <v>4898429</v>
      </c>
      <c r="AG4" s="24">
        <v>495295</v>
      </c>
      <c r="AH4" s="24">
        <v>232439</v>
      </c>
      <c r="AI4" s="24">
        <v>1135695</v>
      </c>
      <c r="AJ4" s="24">
        <v>885362</v>
      </c>
      <c r="AK4" s="24">
        <v>1268684</v>
      </c>
      <c r="AL4" s="24">
        <v>537225</v>
      </c>
      <c r="AM4" s="24">
        <v>177811</v>
      </c>
      <c r="AN4" s="24">
        <v>3760906</v>
      </c>
      <c r="AO4" s="24">
        <v>2123036</v>
      </c>
      <c r="AP4" s="24">
        <v>2122914</v>
      </c>
      <c r="AQ4" s="24">
        <v>157501</v>
      </c>
      <c r="AR4" s="24">
        <v>60015</v>
      </c>
      <c r="AS4" s="24">
        <v>3656238</v>
      </c>
      <c r="AT4" s="24">
        <v>4338916</v>
      </c>
      <c r="AU4" s="24">
        <v>2831024</v>
      </c>
      <c r="AV4" s="24">
        <v>1761693</v>
      </c>
      <c r="AW4" s="24">
        <v>1178819</v>
      </c>
    </row>
    <row r="5" spans="1:49" ht="22.9" thickTop="1" thickBot="1" x14ac:dyDescent="0.5">
      <c r="B5" s="2" t="s">
        <v>24</v>
      </c>
      <c r="C5" s="23">
        <f>(Y3+Y6)/Y9</f>
        <v>0.13181156958809312</v>
      </c>
      <c r="D5" s="23">
        <f>(Z3+Z6)/Z9</f>
        <v>0.46341711912256528</v>
      </c>
      <c r="E5" s="23">
        <f>(AA3+AA6)/AA9</f>
        <v>0.48945660995545637</v>
      </c>
      <c r="F5" s="23">
        <f>(AB3+AB6)/AB9</f>
        <v>0.3596297775301186</v>
      </c>
      <c r="G5" s="23">
        <f>(AD3+AD6)/AD9</f>
        <v>8.7411322838809508E-2</v>
      </c>
      <c r="H5" s="23">
        <f>(AE3+AE6)/AE9</f>
        <v>5.1501241322727924E-2</v>
      </c>
      <c r="I5" s="23">
        <f>(AF3+AF6)/AF9</f>
        <v>6.6211643915529111E-2</v>
      </c>
      <c r="J5" s="23">
        <f>(AG3+AG6)/AG9</f>
        <v>2.5023141642731141E-2</v>
      </c>
      <c r="K5" s="23">
        <f>(AI3+AI6)/AI9</f>
        <v>0.29354229981919089</v>
      </c>
      <c r="L5" s="23">
        <f>(AJ3+AJ6)/AJ9</f>
        <v>0.46011945471795962</v>
      </c>
      <c r="M5" s="23">
        <f>(AK3+AK6)/AK9</f>
        <v>0.75996903724487164</v>
      </c>
      <c r="N5" s="23">
        <f>(AL3+AL6)/AL9</f>
        <v>0.62129480308032747</v>
      </c>
      <c r="O5" s="23">
        <f>(AN3+AN6)/AN9</f>
        <v>0.15038757786907783</v>
      </c>
      <c r="P5" s="23">
        <f t="shared" ref="P5:R5" si="4">(AO3+AO6)/AO9</f>
        <v>0.24642357072253362</v>
      </c>
      <c r="Q5" s="23">
        <f t="shared" si="4"/>
        <v>0.23102555564820826</v>
      </c>
      <c r="R5" s="23">
        <f t="shared" si="4"/>
        <v>0.74470337053063085</v>
      </c>
      <c r="S5" s="23">
        <f>(AS3+AS6)/AS9</f>
        <v>0.70340411948994519</v>
      </c>
      <c r="T5" s="23">
        <f t="shared" ref="T5:V5" si="5">(AT3+AT6)/AT9</f>
        <v>0.1684163470098087</v>
      </c>
      <c r="U5" s="23">
        <f t="shared" si="5"/>
        <v>8.5992834312480976E-2</v>
      </c>
      <c r="V5" s="23">
        <f t="shared" si="5"/>
        <v>9.576193453222219E-2</v>
      </c>
      <c r="X5" s="2" t="s">
        <v>9</v>
      </c>
      <c r="Y5" s="25">
        <v>12756518</v>
      </c>
      <c r="Z5" s="24">
        <v>6811908</v>
      </c>
      <c r="AA5" s="24">
        <v>4360615</v>
      </c>
      <c r="AB5" s="24">
        <v>2736509</v>
      </c>
      <c r="AC5" s="24">
        <v>2332741</v>
      </c>
      <c r="AD5" s="24">
        <v>12055311</v>
      </c>
      <c r="AE5" s="24">
        <v>8582535</v>
      </c>
      <c r="AF5" s="24">
        <v>5595678</v>
      </c>
      <c r="AG5" s="24">
        <v>462451</v>
      </c>
      <c r="AH5" s="24">
        <v>181346</v>
      </c>
      <c r="AI5" s="24">
        <v>6590017</v>
      </c>
      <c r="AJ5" s="24">
        <v>5565334</v>
      </c>
      <c r="AK5" s="24">
        <v>3369617</v>
      </c>
      <c r="AL5" s="24">
        <v>2100259</v>
      </c>
      <c r="AM5" s="24">
        <v>1214140</v>
      </c>
      <c r="AN5" s="24">
        <v>10808369</v>
      </c>
      <c r="AO5" s="24">
        <v>6016698</v>
      </c>
      <c r="AP5" s="24">
        <v>5009831</v>
      </c>
      <c r="AQ5" s="24">
        <v>2722081</v>
      </c>
      <c r="AR5" s="24">
        <v>1480114</v>
      </c>
      <c r="AS5" s="24">
        <v>702439</v>
      </c>
      <c r="AT5" s="24">
        <v>980105</v>
      </c>
      <c r="AU5" s="24">
        <v>669448</v>
      </c>
      <c r="AV5" s="24">
        <v>731525</v>
      </c>
      <c r="AW5" s="24">
        <v>551109</v>
      </c>
    </row>
    <row r="6" spans="1:49" ht="22.9" thickTop="1" thickBot="1" x14ac:dyDescent="0.5">
      <c r="B6" s="2" t="s">
        <v>25</v>
      </c>
      <c r="C6" s="23">
        <f>(Y16+Y17)/Y8</f>
        <v>0.17987496328576005</v>
      </c>
      <c r="D6" s="23">
        <f>(Z16+Z17)/Z8</f>
        <v>0.15080576846137309</v>
      </c>
      <c r="E6" s="23">
        <f>(AA16+AA17)/AA8</f>
        <v>0.17114884367218811</v>
      </c>
      <c r="F6" s="23">
        <f>(AB16+AB17)/AB8</f>
        <v>0.28619773770117035</v>
      </c>
      <c r="G6" s="23">
        <f>(AD16+AD17)/AD8</f>
        <v>8.2741071318069445E-2</v>
      </c>
      <c r="H6" s="23">
        <f>(AE16+AE17)/AE8</f>
        <v>6.1900016362704424E-2</v>
      </c>
      <c r="I6" s="23">
        <f>(AF16+AF17)/AF8</f>
        <v>7.6812386061335905E-2</v>
      </c>
      <c r="J6" s="23">
        <f>(AG16+AG17)/AG8</f>
        <v>0.33962661229223762</v>
      </c>
      <c r="K6" s="23">
        <f>(AI16+AI17)/AI8</f>
        <v>0.36722326643828823</v>
      </c>
      <c r="L6" s="23">
        <f>(AJ16+AJ17)/AJ8</f>
        <v>0.31387979930975035</v>
      </c>
      <c r="M6" s="23">
        <f>(AK16+AK17)/AK8</f>
        <v>0.42487354172670322</v>
      </c>
      <c r="N6" s="23">
        <f>(AL16+AL17)/AL8</f>
        <v>0.4397016933771884</v>
      </c>
      <c r="O6" s="23">
        <f>(AN16+AN17)/AN8</f>
        <v>0.3653752294334392</v>
      </c>
      <c r="P6" s="23">
        <f t="shared" ref="P6:R6" si="6">(AO16+AO17)/AO8</f>
        <v>0.30659868327006812</v>
      </c>
      <c r="Q6" s="23">
        <f t="shared" si="6"/>
        <v>0.49594870847004258</v>
      </c>
      <c r="R6" s="23">
        <f t="shared" si="6"/>
        <v>0.6738462464933983</v>
      </c>
      <c r="S6" s="23">
        <f>(AS16+AS17)/AS8</f>
        <v>0.25177102272583807</v>
      </c>
      <c r="T6" s="23">
        <f t="shared" ref="T6:V6" si="7">(AT16+AT17)/AT8</f>
        <v>0.19505894659047451</v>
      </c>
      <c r="U6" s="23">
        <f t="shared" si="7"/>
        <v>0.22231246667759727</v>
      </c>
      <c r="V6" s="23">
        <f t="shared" si="7"/>
        <v>0.15865879417849668</v>
      </c>
      <c r="X6" s="2" t="s">
        <v>10</v>
      </c>
      <c r="Y6" s="25">
        <v>1184009</v>
      </c>
      <c r="Z6" s="24">
        <v>3306883</v>
      </c>
      <c r="AA6" s="24">
        <v>2924521</v>
      </c>
      <c r="AB6" s="24">
        <v>667053</v>
      </c>
      <c r="AC6" s="24">
        <v>473765</v>
      </c>
      <c r="AD6" s="24">
        <v>0</v>
      </c>
      <c r="AE6" s="24">
        <v>0</v>
      </c>
      <c r="AF6" s="24">
        <v>0</v>
      </c>
      <c r="AG6" s="24">
        <v>4175</v>
      </c>
      <c r="AH6" s="24">
        <v>1580</v>
      </c>
      <c r="AI6" s="24">
        <v>632743</v>
      </c>
      <c r="AJ6" s="24">
        <v>1244943</v>
      </c>
      <c r="AK6" s="24">
        <v>1141959</v>
      </c>
      <c r="AL6" s="24">
        <v>707777</v>
      </c>
      <c r="AM6" s="24">
        <v>0</v>
      </c>
      <c r="AN6" s="24">
        <v>1127217</v>
      </c>
      <c r="AO6" s="24">
        <v>828668</v>
      </c>
      <c r="AP6" s="24">
        <v>0</v>
      </c>
      <c r="AQ6" s="24">
        <v>724461</v>
      </c>
      <c r="AR6" s="24">
        <v>0</v>
      </c>
      <c r="AS6" s="24">
        <v>1076174</v>
      </c>
      <c r="AT6" s="24">
        <v>6174</v>
      </c>
      <c r="AU6" s="24">
        <v>56174</v>
      </c>
      <c r="AV6" s="24">
        <v>23861</v>
      </c>
      <c r="AW6" s="24">
        <v>212206</v>
      </c>
    </row>
    <row r="7" spans="1:49" ht="22.9" thickTop="1" thickBot="1" x14ac:dyDescent="0.5">
      <c r="B7" s="2" t="s">
        <v>26</v>
      </c>
      <c r="C7" s="23">
        <f>Y16/Y11</f>
        <v>0.25968888804811474</v>
      </c>
      <c r="D7" s="23">
        <f>Z16/Z11</f>
        <v>0.19262955138060331</v>
      </c>
      <c r="E7" s="23">
        <f>AA16/AA11</f>
        <v>0.21199040905634126</v>
      </c>
      <c r="F7" s="23">
        <f>AB16/AB11</f>
        <v>0.46553200216775531</v>
      </c>
      <c r="G7" s="23">
        <f>AD16/AD11</f>
        <v>0.2005366524020239</v>
      </c>
      <c r="H7" s="23">
        <f>AE16/AE11</f>
        <v>0.16166219086428948</v>
      </c>
      <c r="I7" s="23">
        <f>AF16/AF11</f>
        <v>0.15010482893051824</v>
      </c>
      <c r="J7" s="23">
        <f>AG16/AG11</f>
        <v>0.7378194318082324</v>
      </c>
      <c r="K7" s="23">
        <f>AI16/AI11</f>
        <v>0.4937936425393446</v>
      </c>
      <c r="L7" s="23">
        <f>AJ16/AJ11</f>
        <v>0.50332881887919156</v>
      </c>
      <c r="M7" s="23">
        <f>AK16/AK11</f>
        <v>0.60651362744913417</v>
      </c>
      <c r="N7" s="23">
        <f>AL16/AL11</f>
        <v>0.58991723526805495</v>
      </c>
      <c r="O7" s="23">
        <f>AN16/AN11</f>
        <v>0.63029548558003068</v>
      </c>
      <c r="P7" s="23">
        <f t="shared" ref="P7:R7" si="8">AO16/AO11</f>
        <v>0.62175169007898079</v>
      </c>
      <c r="Q7" s="23">
        <f t="shared" si="8"/>
        <v>0.89247248231066811</v>
      </c>
      <c r="R7" s="23">
        <f t="shared" si="8"/>
        <v>0.94041570854921397</v>
      </c>
      <c r="S7" s="23">
        <f>AS16/AS11</f>
        <v>0.34366352006274398</v>
      </c>
      <c r="T7" s="23">
        <f t="shared" ref="T7:V7" si="9">AT16/AT11</f>
        <v>0.39653312743842162</v>
      </c>
      <c r="U7" s="23">
        <f t="shared" si="9"/>
        <v>0.4222244080970578</v>
      </c>
      <c r="V7" s="23">
        <f t="shared" si="9"/>
        <v>0.37237996248519362</v>
      </c>
      <c r="X7" s="2" t="s">
        <v>11</v>
      </c>
      <c r="Y7" s="25">
        <v>28474263</v>
      </c>
      <c r="Z7" s="24">
        <v>19493130</v>
      </c>
      <c r="AA7" s="24">
        <v>14833832</v>
      </c>
      <c r="AB7" s="24">
        <v>9803651</v>
      </c>
      <c r="AC7" s="24">
        <v>5512130</v>
      </c>
      <c r="AD7" s="24">
        <v>23700770</v>
      </c>
      <c r="AE7" s="24">
        <v>18472643</v>
      </c>
      <c r="AF7" s="24">
        <v>11676642</v>
      </c>
      <c r="AG7" s="24">
        <v>1047983</v>
      </c>
      <c r="AH7" s="24">
        <v>593927</v>
      </c>
      <c r="AI7" s="24">
        <v>9914139</v>
      </c>
      <c r="AJ7" s="24">
        <v>9324997</v>
      </c>
      <c r="AK7" s="24">
        <v>6584074</v>
      </c>
      <c r="AL7" s="24">
        <v>3891220</v>
      </c>
      <c r="AM7" s="24">
        <v>1682319</v>
      </c>
      <c r="AN7" s="24">
        <v>16362318</v>
      </c>
      <c r="AO7" s="24">
        <v>10365978</v>
      </c>
      <c r="AP7" s="24">
        <v>8477944</v>
      </c>
      <c r="AQ7" s="24">
        <v>4402897</v>
      </c>
      <c r="AR7" s="24">
        <v>1896093</v>
      </c>
      <c r="AS7" s="24">
        <v>6335755</v>
      </c>
      <c r="AT7" s="24">
        <v>6626694</v>
      </c>
      <c r="AU7" s="24">
        <v>4030749</v>
      </c>
      <c r="AV7" s="24">
        <v>3856118</v>
      </c>
      <c r="AW7" s="24">
        <v>2320704</v>
      </c>
    </row>
    <row r="8" spans="1:49" ht="22.9" thickTop="1" thickBot="1" x14ac:dyDescent="0.5">
      <c r="B8" s="2" t="s">
        <v>27</v>
      </c>
      <c r="C8" s="23">
        <f>Y16/Y12</f>
        <v>0.42385181347853762</v>
      </c>
      <c r="D8" s="23">
        <f>Z16/Z12</f>
        <v>0.37742580992217106</v>
      </c>
      <c r="E8" s="23">
        <f>AA16/AA12</f>
        <v>0.39165078955464466</v>
      </c>
      <c r="F8" s="23">
        <f>AB16/AB12</f>
        <v>0.45625548267347699</v>
      </c>
      <c r="G8" s="23">
        <f>AD16/AD12</f>
        <v>2.9369332346971293E-2</v>
      </c>
      <c r="H8" s="23">
        <f>AE16/AE12</f>
        <v>2.6310565111818892E-2</v>
      </c>
      <c r="I8" s="23">
        <f>AF16/AF12</f>
        <v>3.4830231187741173E-2</v>
      </c>
      <c r="J8" s="23">
        <f>AG16/AG12</f>
        <v>0.32547712407324997</v>
      </c>
      <c r="K8" s="23">
        <f>AI16/AI12</f>
        <v>0.31238991170029545</v>
      </c>
      <c r="L8" s="23">
        <f>AJ16/AJ12</f>
        <v>0.26698796875365516</v>
      </c>
      <c r="M8" s="23">
        <f>AK16/AK12</f>
        <v>0.34292539267157918</v>
      </c>
      <c r="N8" s="23">
        <f>AL16/AL12</f>
        <v>0.27862700149148711</v>
      </c>
      <c r="O8" s="23">
        <f>AN16/AN12</f>
        <v>0.17476391126255766</v>
      </c>
      <c r="P8" s="23">
        <f t="shared" ref="P8:R8" si="10">AO16/AO12</f>
        <v>0.11733585602405433</v>
      </c>
      <c r="Q8" s="23">
        <f t="shared" si="10"/>
        <v>0.19380620919503955</v>
      </c>
      <c r="R8" s="23">
        <f t="shared" si="10"/>
        <v>0.20819459413510336</v>
      </c>
      <c r="S8" s="23">
        <f>AS16/AS12</f>
        <v>0.15345547262950349</v>
      </c>
      <c r="T8" s="23">
        <f t="shared" ref="T8:U8" si="11">AT16/AT12</f>
        <v>0.16118754124546411</v>
      </c>
      <c r="U8" s="23">
        <f t="shared" si="11"/>
        <v>0.13418302151263489</v>
      </c>
      <c r="V8" s="23">
        <f>AV16/AV12</f>
        <v>0.18331519663305973</v>
      </c>
      <c r="X8" s="2" t="s">
        <v>12</v>
      </c>
      <c r="Y8" s="25">
        <v>38166390</v>
      </c>
      <c r="Z8" s="24">
        <v>28741321</v>
      </c>
      <c r="AA8" s="24">
        <v>23735527</v>
      </c>
      <c r="AB8" s="24">
        <v>10716975</v>
      </c>
      <c r="AC8" s="24">
        <v>6361296</v>
      </c>
      <c r="AD8" s="24">
        <v>27876035</v>
      </c>
      <c r="AE8" s="24">
        <v>22227377</v>
      </c>
      <c r="AF8" s="24">
        <v>15097487</v>
      </c>
      <c r="AG8" s="24">
        <v>1282956</v>
      </c>
      <c r="AH8" s="24">
        <v>796145</v>
      </c>
      <c r="AI8" s="24">
        <v>16389754</v>
      </c>
      <c r="AJ8" s="24">
        <v>12536334</v>
      </c>
      <c r="AK8" s="24">
        <v>7731404</v>
      </c>
      <c r="AL8" s="24">
        <v>4883968</v>
      </c>
      <c r="AM8" s="24">
        <v>2483601</v>
      </c>
      <c r="AN8" s="24">
        <v>20837198</v>
      </c>
      <c r="AO8" s="24">
        <v>13809058</v>
      </c>
      <c r="AP8" s="24">
        <v>10458023</v>
      </c>
      <c r="AQ8" s="24">
        <v>4981675</v>
      </c>
      <c r="AR8" s="24">
        <v>2441953</v>
      </c>
      <c r="AS8" s="24">
        <v>7524607</v>
      </c>
      <c r="AT8" s="24">
        <v>7753205</v>
      </c>
      <c r="AU8" s="24">
        <v>5135434</v>
      </c>
      <c r="AV8" s="24">
        <v>4472453</v>
      </c>
      <c r="AW8" s="24">
        <v>2678373</v>
      </c>
    </row>
    <row r="9" spans="1:49" ht="22.9" thickTop="1" thickBot="1" x14ac:dyDescent="0.5">
      <c r="B9" s="2" t="s">
        <v>28</v>
      </c>
      <c r="C9" s="23">
        <f>Y15/Y12</f>
        <v>0.45832169223530494</v>
      </c>
      <c r="D9" s="23">
        <f>Z15/Z12</f>
        <v>0.41209763667623978</v>
      </c>
      <c r="E9" s="23">
        <f>AA15/AA12</f>
        <v>0.477820877330768</v>
      </c>
      <c r="F9" s="23">
        <f>AB15/AB12</f>
        <v>0.47952858342932725</v>
      </c>
      <c r="G9" s="23">
        <f>AD15/AD12</f>
        <v>4.4114072422812324E-2</v>
      </c>
      <c r="H9" s="23">
        <f>AE15/AE12</f>
        <v>3.6753567009515389E-2</v>
      </c>
      <c r="I9" s="23">
        <f>AF15/AF12</f>
        <v>4.2269640416783029E-2</v>
      </c>
      <c r="J9" s="23">
        <f>AG15/AG12</f>
        <v>0.29630643414302388</v>
      </c>
      <c r="K9" s="23">
        <f>AI15/AI12</f>
        <v>0.36967227509536016</v>
      </c>
      <c r="L9" s="23">
        <f>AJ15/AJ12</f>
        <v>0.28487026854590541</v>
      </c>
      <c r="M9" s="23">
        <f>AK15/AK12</f>
        <v>0.35779653242144016</v>
      </c>
      <c r="N9" s="23">
        <f>AL15/AL12</f>
        <v>0.36457660365835387</v>
      </c>
      <c r="O9" s="23">
        <f>AN15/AN12</f>
        <v>0.18834651923362616</v>
      </c>
      <c r="P9" s="23">
        <f t="shared" ref="P9:R9" si="12">AO15/AO12</f>
        <v>0.13693661328359502</v>
      </c>
      <c r="Q9" s="23">
        <f t="shared" si="12"/>
        <v>0.20778012135976359</v>
      </c>
      <c r="R9" s="23">
        <f t="shared" si="12"/>
        <v>0.21263780185253667</v>
      </c>
      <c r="S9" s="23">
        <f>AS15/AS12</f>
        <v>0.19078479431293155</v>
      </c>
      <c r="T9" s="23">
        <f t="shared" ref="T9:V9" si="13">AT15/AT12</f>
        <v>0.18346921624612689</v>
      </c>
      <c r="U9" s="23">
        <f t="shared" si="13"/>
        <v>0.19897941278560707</v>
      </c>
      <c r="V9" s="23">
        <f t="shared" si="13"/>
        <v>0.23994619462992828</v>
      </c>
      <c r="X9" s="2" t="s">
        <v>13</v>
      </c>
      <c r="Y9" s="25">
        <v>12735354</v>
      </c>
      <c r="Z9" s="24">
        <v>8440970</v>
      </c>
      <c r="AA9" s="24">
        <v>6659765</v>
      </c>
      <c r="AB9" s="24">
        <v>4369805</v>
      </c>
      <c r="AC9" s="24">
        <v>2372791</v>
      </c>
      <c r="AD9" s="24">
        <v>14311464</v>
      </c>
      <c r="AE9" s="24">
        <v>12012992</v>
      </c>
      <c r="AF9" s="24">
        <v>6925368</v>
      </c>
      <c r="AG9" s="24">
        <v>629817</v>
      </c>
      <c r="AH9" s="24">
        <v>540362</v>
      </c>
      <c r="AI9" s="24">
        <v>4938910</v>
      </c>
      <c r="AJ9" s="24">
        <v>4863098</v>
      </c>
      <c r="AK9" s="24">
        <v>2154847</v>
      </c>
      <c r="AL9" s="24">
        <v>1809418</v>
      </c>
      <c r="AM9" s="24">
        <v>1137169</v>
      </c>
      <c r="AN9" s="24">
        <v>10183760</v>
      </c>
      <c r="AO9" s="24">
        <v>8286687</v>
      </c>
      <c r="AP9" s="24">
        <v>5192629</v>
      </c>
      <c r="AQ9" s="24">
        <v>1756400</v>
      </c>
      <c r="AR9" s="24">
        <v>1509482</v>
      </c>
      <c r="AS9" s="24">
        <v>2352767</v>
      </c>
      <c r="AT9" s="24">
        <v>3878899</v>
      </c>
      <c r="AU9" s="24">
        <v>2617753</v>
      </c>
      <c r="AV9" s="24">
        <v>2656849</v>
      </c>
      <c r="AW9" s="24">
        <v>1128907</v>
      </c>
    </row>
    <row r="10" spans="1:49" ht="22.9" thickTop="1" thickBot="1" x14ac:dyDescent="0.5">
      <c r="B10" s="2" t="s">
        <v>29</v>
      </c>
      <c r="C10" s="23">
        <f>Y14/Y12</f>
        <v>0.53436386860799279</v>
      </c>
      <c r="D10" s="23">
        <f>Z14/Z12</f>
        <v>0.47236371142623518</v>
      </c>
      <c r="E10" s="23">
        <f>AA14/AA12</f>
        <v>0.53666683715169883</v>
      </c>
      <c r="F10" s="23">
        <f>AB14/AB12</f>
        <v>0.54657079283920285</v>
      </c>
      <c r="G10" s="23">
        <f>AD14/AD12</f>
        <v>0.10464061798693836</v>
      </c>
      <c r="H10" s="23">
        <f>AE14/AE12</f>
        <v>0.10407641165459117</v>
      </c>
      <c r="I10" s="23">
        <f>AF14/AF12</f>
        <v>9.116029944869361E-2</v>
      </c>
      <c r="J10" s="23">
        <f>AG14/AG12</f>
        <v>0.41027044727495615</v>
      </c>
      <c r="K10" s="23">
        <f>AI14/AI12</f>
        <v>0.40798616496387219</v>
      </c>
      <c r="L10" s="23">
        <f>AJ14/AJ12</f>
        <v>0.31951722439339031</v>
      </c>
      <c r="M10" s="23">
        <f>AK14/AK12</f>
        <v>0.38989615604168709</v>
      </c>
      <c r="N10" s="23">
        <f>AL14/AL12</f>
        <v>0.39170998352148662</v>
      </c>
      <c r="O10" s="23">
        <f>AN14/AN12</f>
        <v>0.19474581290328333</v>
      </c>
      <c r="P10" s="23">
        <f t="shared" ref="P10:R10" si="14">AO14/AO12</f>
        <v>0.1378765227782846</v>
      </c>
      <c r="Q10" s="23">
        <f t="shared" si="14"/>
        <v>0.20510606187191349</v>
      </c>
      <c r="R10" s="23">
        <f t="shared" si="14"/>
        <v>0.21822521894687483</v>
      </c>
      <c r="S10" s="23">
        <f>AS14/AS12</f>
        <v>0.32364826796904655</v>
      </c>
      <c r="T10" s="23">
        <f t="shared" ref="T10:V10" si="15">AT14/AT12</f>
        <v>0.31085363651397113</v>
      </c>
      <c r="U10" s="23">
        <f t="shared" si="15"/>
        <v>0.24014764850890225</v>
      </c>
      <c r="V10" s="23">
        <f t="shared" si="15"/>
        <v>0.42445581282549322</v>
      </c>
      <c r="X10" s="2" t="s">
        <v>14</v>
      </c>
      <c r="Y10" s="25">
        <v>13162979</v>
      </c>
      <c r="Z10" s="24">
        <v>9131090</v>
      </c>
      <c r="AA10" s="24">
        <v>7083151</v>
      </c>
      <c r="AB10" s="24">
        <v>4758738</v>
      </c>
      <c r="AC10" s="24">
        <v>2719912</v>
      </c>
      <c r="AD10" s="24">
        <v>19182512</v>
      </c>
      <c r="AE10" s="24">
        <v>15210758</v>
      </c>
      <c r="AF10" s="24">
        <v>8920757</v>
      </c>
      <c r="AG10" s="24">
        <v>757570</v>
      </c>
      <c r="AH10" s="24">
        <v>650231</v>
      </c>
      <c r="AI10" s="24">
        <v>5784419</v>
      </c>
      <c r="AJ10" s="24">
        <v>5416241</v>
      </c>
      <c r="AK10" s="24">
        <v>2527422</v>
      </c>
      <c r="AL10" s="24">
        <v>2062718</v>
      </c>
      <c r="AM10" s="24">
        <v>1292737</v>
      </c>
      <c r="AN10" s="24">
        <v>10202432</v>
      </c>
      <c r="AO10" s="24">
        <v>8301771</v>
      </c>
      <c r="AP10" s="24">
        <v>5199769</v>
      </c>
      <c r="AQ10" s="24">
        <v>1762689</v>
      </c>
      <c r="AR10" s="24">
        <v>1526078</v>
      </c>
      <c r="AS10" s="24">
        <v>2952376</v>
      </c>
      <c r="AT10" s="24">
        <v>4333985</v>
      </c>
      <c r="AU10" s="24">
        <v>2980182</v>
      </c>
      <c r="AV10" s="24">
        <v>2901340</v>
      </c>
      <c r="AW10" s="24">
        <v>1318172</v>
      </c>
    </row>
    <row r="11" spans="1:49" ht="22.9" thickTop="1" thickBot="1" x14ac:dyDescent="0.5">
      <c r="B11" s="2" t="s">
        <v>31</v>
      </c>
      <c r="C11" s="23">
        <f>Y4/Y18</f>
        <v>230.40261531736985</v>
      </c>
      <c r="D11" s="23">
        <f>Z4/Z18</f>
        <v>190.15672396663035</v>
      </c>
      <c r="E11" s="23">
        <f>AA4/AA18</f>
        <v>198.39690890296876</v>
      </c>
      <c r="F11" s="23">
        <f>AB4/AB18</f>
        <v>179.94524934207919</v>
      </c>
      <c r="G11" s="23">
        <f>AD4/AD18</f>
        <v>50.12180446975777</v>
      </c>
      <c r="H11" s="23">
        <f>AE4/AE18</f>
        <v>66.582495173416618</v>
      </c>
      <c r="I11" s="23">
        <f>AF4/AF18</f>
        <v>67.166506106580186</v>
      </c>
      <c r="J11" s="23">
        <f>AG4/AG18</f>
        <v>151.7919336014576</v>
      </c>
      <c r="K11" s="23">
        <f>AI4/AI18</f>
        <v>24.727584399637884</v>
      </c>
      <c r="L11" s="23">
        <f>AJ4/AJ18</f>
        <v>24.075092815387933</v>
      </c>
      <c r="M11" s="23">
        <f>AK4/AK18</f>
        <v>50.311773074364822</v>
      </c>
      <c r="N11" s="23">
        <f>AL4/AL18</f>
        <v>32.827637060198391</v>
      </c>
      <c r="O11" s="23">
        <f>AN4/AN18</f>
        <v>35.790269123144711</v>
      </c>
      <c r="P11" s="23">
        <f t="shared" ref="P11:R11" si="16">AO4/AO18</f>
        <v>26.553775868542477</v>
      </c>
      <c r="Q11" s="23">
        <f t="shared" si="16"/>
        <v>32.000484758459741</v>
      </c>
      <c r="R11" s="23">
        <f t="shared" si="16"/>
        <v>3.9537268853303034</v>
      </c>
      <c r="S11" s="23">
        <f>AS4/AS18</f>
        <v>130.33111346821153</v>
      </c>
      <c r="T11" s="23">
        <f t="shared" ref="T11:V11" si="17">AT4/AT18</f>
        <v>188.27777487831884</v>
      </c>
      <c r="U11" s="23">
        <f t="shared" si="17"/>
        <v>152.36758716219424</v>
      </c>
      <c r="V11" s="23">
        <f t="shared" si="17"/>
        <v>201.47809511694018</v>
      </c>
      <c r="X11" s="2" t="s">
        <v>15</v>
      </c>
      <c r="Y11" s="25">
        <v>25003411</v>
      </c>
      <c r="Z11" s="24">
        <v>19610231</v>
      </c>
      <c r="AA11" s="24">
        <v>16652376</v>
      </c>
      <c r="AB11" s="24">
        <v>5958237</v>
      </c>
      <c r="AC11" s="24">
        <v>3641384</v>
      </c>
      <c r="AD11" s="24">
        <v>8693523</v>
      </c>
      <c r="AE11" s="24">
        <v>7016619</v>
      </c>
      <c r="AF11" s="24">
        <v>6176730</v>
      </c>
      <c r="AG11" s="24">
        <v>525386</v>
      </c>
      <c r="AH11" s="24">
        <v>145914</v>
      </c>
      <c r="AI11" s="24">
        <v>10605335</v>
      </c>
      <c r="AJ11" s="24">
        <v>7120093</v>
      </c>
      <c r="AK11" s="24">
        <v>5203982</v>
      </c>
      <c r="AL11" s="24">
        <v>2821250</v>
      </c>
      <c r="AM11" s="24">
        <v>1190864</v>
      </c>
      <c r="AN11" s="24">
        <v>10634766</v>
      </c>
      <c r="AO11" s="24">
        <v>5507287</v>
      </c>
      <c r="AP11" s="24">
        <v>5258254</v>
      </c>
      <c r="AQ11" s="24">
        <v>3218986</v>
      </c>
      <c r="AR11" s="24">
        <v>915875</v>
      </c>
      <c r="AS11" s="24">
        <v>4572231</v>
      </c>
      <c r="AT11" s="24">
        <v>3419220</v>
      </c>
      <c r="AU11" s="24">
        <v>2155252</v>
      </c>
      <c r="AV11" s="24">
        <v>1571113</v>
      </c>
      <c r="AW11" s="24">
        <v>1360201</v>
      </c>
    </row>
    <row r="12" spans="1:49" ht="22.9" thickTop="1" thickBot="1" x14ac:dyDescent="0.5">
      <c r="B12" s="2" t="s">
        <v>32</v>
      </c>
      <c r="C12" s="23">
        <f>Y10/Y8</f>
        <v>0.34488404588435007</v>
      </c>
      <c r="D12" s="23">
        <f>Z10/Z8</f>
        <v>0.31769903686751211</v>
      </c>
      <c r="E12" s="23">
        <f>AA10/AA8</f>
        <v>0.29841979072130986</v>
      </c>
      <c r="F12" s="23">
        <f>AB10/AB8</f>
        <v>0.44403742660592194</v>
      </c>
      <c r="G12" s="23">
        <f>AD10/AD8</f>
        <v>0.68813631493862026</v>
      </c>
      <c r="H12" s="23">
        <f>AE10/AE8</f>
        <v>0.68432537046543995</v>
      </c>
      <c r="I12" s="23">
        <f>AF10/AF8</f>
        <v>0.59087694528235069</v>
      </c>
      <c r="J12" s="23">
        <f>AG10/AG8</f>
        <v>0.59048790449555555</v>
      </c>
      <c r="K12" s="23">
        <f>AI10/AI8</f>
        <v>0.35292897013585439</v>
      </c>
      <c r="L12" s="23">
        <f>AJ10/AJ8</f>
        <v>0.4320434506610944</v>
      </c>
      <c r="M12" s="23">
        <f>AK10/AK8</f>
        <v>0.32690336709865375</v>
      </c>
      <c r="N12" s="23">
        <f>AL10/AL8</f>
        <v>0.42234470004717478</v>
      </c>
      <c r="O12" s="23">
        <f>AN10/AN8</f>
        <v>0.48962590843548159</v>
      </c>
      <c r="P12" s="23">
        <f t="shared" ref="P12:R12" si="18">AO10/AO8</f>
        <v>0.60118300611091646</v>
      </c>
      <c r="Q12" s="23">
        <f t="shared" si="18"/>
        <v>0.49720382141060504</v>
      </c>
      <c r="R12" s="23">
        <f t="shared" si="18"/>
        <v>0.35383460382301135</v>
      </c>
      <c r="S12" s="23">
        <f>AS10/AS8</f>
        <v>0.39236281708798876</v>
      </c>
      <c r="T12" s="23">
        <f t="shared" ref="T12:V12" si="19">AT10/AT8</f>
        <v>0.55899270043807692</v>
      </c>
      <c r="U12" s="23">
        <f t="shared" si="19"/>
        <v>0.58031745710294402</v>
      </c>
      <c r="V12" s="23">
        <f t="shared" si="19"/>
        <v>0.64871335707720124</v>
      </c>
      <c r="X12" s="2" t="s">
        <v>16</v>
      </c>
      <c r="Y12" s="25">
        <v>15319288</v>
      </c>
      <c r="Z12" s="24">
        <v>10008616</v>
      </c>
      <c r="AA12" s="24">
        <v>9013499</v>
      </c>
      <c r="AB12" s="24">
        <v>6079379</v>
      </c>
      <c r="AC12" s="24">
        <v>4206560</v>
      </c>
      <c r="AD12" s="24">
        <v>59360219</v>
      </c>
      <c r="AE12" s="24">
        <v>43112795</v>
      </c>
      <c r="AF12" s="24">
        <v>26619318</v>
      </c>
      <c r="AG12" s="24">
        <v>1190990</v>
      </c>
      <c r="AH12" s="24">
        <v>582828</v>
      </c>
      <c r="AI12" s="24">
        <v>16763816</v>
      </c>
      <c r="AJ12" s="24">
        <v>13422882</v>
      </c>
      <c r="AK12" s="24">
        <v>9204002</v>
      </c>
      <c r="AL12" s="24">
        <v>5973233</v>
      </c>
      <c r="AM12" s="24">
        <v>3770963</v>
      </c>
      <c r="AN12" s="24">
        <v>38354858</v>
      </c>
      <c r="AO12" s="24">
        <v>29182597</v>
      </c>
      <c r="AP12" s="24">
        <v>24214121</v>
      </c>
      <c r="AQ12" s="24">
        <v>14540171</v>
      </c>
      <c r="AR12" s="24">
        <v>6444053</v>
      </c>
      <c r="AS12" s="24">
        <v>10239511</v>
      </c>
      <c r="AT12" s="24">
        <v>8411531</v>
      </c>
      <c r="AU12" s="24">
        <v>6781782</v>
      </c>
      <c r="AV12" s="24">
        <v>3191503</v>
      </c>
      <c r="AW12" s="24">
        <v>2410044</v>
      </c>
    </row>
    <row r="13" spans="1:49" ht="22.9" thickTop="1" thickBot="1" x14ac:dyDescent="0.5">
      <c r="B13" s="2" t="s">
        <v>33</v>
      </c>
      <c r="C13" s="23">
        <f>Y12/Y19</f>
        <v>2.0584340259372054</v>
      </c>
      <c r="D13" s="23">
        <f>Z12/Z19</f>
        <v>1.9792433498807247</v>
      </c>
      <c r="E13" s="23">
        <f>AA12/AA19</f>
        <v>2.2829231956521245</v>
      </c>
      <c r="F13" s="23">
        <f>AB12/AB19</f>
        <v>2.7502354677280283</v>
      </c>
      <c r="G13" s="23">
        <f>AD12/AD19</f>
        <v>7.4126670599012092</v>
      </c>
      <c r="H13" s="23">
        <f>AE12/AE19</f>
        <v>6.7559188809501238</v>
      </c>
      <c r="I13" s="23">
        <f>AF12/AF19</f>
        <v>9.8704783559559228</v>
      </c>
      <c r="J13" s="23">
        <f>AG12/AG19</f>
        <v>3.2731465068280445</v>
      </c>
      <c r="K13" s="23">
        <f>AI12/AI19</f>
        <v>16.589157059894898</v>
      </c>
      <c r="L13" s="23">
        <f>AJ12/AJ19</f>
        <v>12.462948330722742</v>
      </c>
      <c r="M13" s="23">
        <f>AK12/AK19</f>
        <v>10.193206855937923</v>
      </c>
      <c r="N13" s="23">
        <f>AL12/AL19</f>
        <v>16.707502839017895</v>
      </c>
      <c r="O13" s="23">
        <f>AN12/AN19</f>
        <v>13.037129869736988</v>
      </c>
      <c r="P13" s="23">
        <f t="shared" ref="P13:R13" si="20">AO12/AO19</f>
        <v>13.746086034927401</v>
      </c>
      <c r="Q13" s="23">
        <f t="shared" si="20"/>
        <v>21.236591585303554</v>
      </c>
      <c r="R13" s="23">
        <f t="shared" si="20"/>
        <v>133.69288696003971</v>
      </c>
      <c r="S13" s="23">
        <f>AS12/AS19</f>
        <v>2.561429335820173</v>
      </c>
      <c r="T13" s="23">
        <f t="shared" ref="T13:V13" si="21">AT12/AT19</f>
        <v>2.3463323263514062</v>
      </c>
      <c r="U13" s="23">
        <f t="shared" si="21"/>
        <v>2.9532766769648555</v>
      </c>
      <c r="V13" s="23">
        <f t="shared" si="21"/>
        <v>2.1707124473561068</v>
      </c>
      <c r="X13" s="2" t="s">
        <v>17</v>
      </c>
      <c r="Y13" s="25">
        <v>7133214</v>
      </c>
      <c r="Z13" s="24">
        <v>5280909</v>
      </c>
      <c r="AA13" s="24">
        <v>4176253</v>
      </c>
      <c r="AB13" s="24">
        <v>2756568</v>
      </c>
      <c r="AC13" s="24">
        <v>1642958</v>
      </c>
      <c r="AD13" s="24">
        <v>53148729</v>
      </c>
      <c r="AE13" s="24">
        <v>38625770</v>
      </c>
      <c r="AF13" s="24">
        <v>24192693</v>
      </c>
      <c r="AG13" s="24">
        <v>702362</v>
      </c>
      <c r="AH13" s="24">
        <v>414424</v>
      </c>
      <c r="AI13" s="24">
        <v>9924411</v>
      </c>
      <c r="AJ13" s="24">
        <v>9134040</v>
      </c>
      <c r="AK13" s="24">
        <v>5615397</v>
      </c>
      <c r="AL13" s="24">
        <v>3633458</v>
      </c>
      <c r="AM13" s="24">
        <v>3029522</v>
      </c>
      <c r="AN13" s="24">
        <v>30885410</v>
      </c>
      <c r="AO13" s="24">
        <v>25159002</v>
      </c>
      <c r="AP13" s="24">
        <v>19247658</v>
      </c>
      <c r="AQ13" s="24">
        <v>11367139</v>
      </c>
      <c r="AR13" s="24">
        <v>5620270</v>
      </c>
      <c r="AS13" s="24">
        <v>6925511</v>
      </c>
      <c r="AT13" s="24">
        <v>5796776</v>
      </c>
      <c r="AU13" s="24">
        <v>5153153</v>
      </c>
      <c r="AV13" s="24">
        <v>1836851</v>
      </c>
      <c r="AW13" s="24">
        <v>1358009</v>
      </c>
    </row>
    <row r="14" spans="1:49" ht="22.9" thickTop="1" thickBot="1" x14ac:dyDescent="0.5">
      <c r="B14" s="2" t="s">
        <v>35</v>
      </c>
      <c r="C14" s="23">
        <f>Y13/Y20</f>
        <v>0.72905342514518034</v>
      </c>
      <c r="D14" s="23">
        <f t="shared" ref="D14:F14" si="22">Z13/Z20</f>
        <v>0.9453386670137085</v>
      </c>
      <c r="E14" s="23">
        <f t="shared" si="22"/>
        <v>1.1768860174910287</v>
      </c>
      <c r="F14" s="23">
        <f t="shared" si="22"/>
        <v>1.087564432608374</v>
      </c>
      <c r="G14" s="23">
        <f>AD13/AD20</f>
        <v>5.15060815939803</v>
      </c>
      <c r="H14" s="23">
        <f t="shared" ref="H14:J14" si="23">AE13/AE20</f>
        <v>5.4486090736540636</v>
      </c>
      <c r="I14" s="23">
        <f t="shared" si="23"/>
        <v>7.9868530366388697</v>
      </c>
      <c r="J14" s="23">
        <f t="shared" si="23"/>
        <v>2.1819362314518398</v>
      </c>
      <c r="K14" s="23">
        <f>AI13/AI20</f>
        <v>1.6329287406015671</v>
      </c>
      <c r="L14" s="23">
        <f t="shared" ref="L14:N14" si="24">AJ13/AJ20</f>
        <v>2.0445640944197678</v>
      </c>
      <c r="M14" s="23">
        <f t="shared" si="24"/>
        <v>2.0532081531647153</v>
      </c>
      <c r="N14" s="23">
        <f t="shared" si="24"/>
        <v>2.1925290226071152</v>
      </c>
      <c r="O14" s="23">
        <f>AI13/AI20</f>
        <v>1.6329287406015671</v>
      </c>
      <c r="P14" s="23">
        <f t="shared" ref="P14:R14" si="25">AJ13/AJ20</f>
        <v>2.0445640944197678</v>
      </c>
      <c r="Q14" s="23">
        <f t="shared" si="25"/>
        <v>2.0532081531647153</v>
      </c>
      <c r="R14" s="23">
        <f t="shared" si="25"/>
        <v>2.1925290226071152</v>
      </c>
      <c r="S14" s="23">
        <f>AS13/AS20</f>
        <v>8.2321900645688917</v>
      </c>
      <c r="T14" s="23">
        <f t="shared" ref="T14:V14" si="26">AT13/AT20</f>
        <v>7.0282991816570917</v>
      </c>
      <c r="U14" s="23">
        <f t="shared" si="26"/>
        <v>7.3565343514828623</v>
      </c>
      <c r="V14" s="23">
        <f t="shared" si="26"/>
        <v>2.8641857303018634</v>
      </c>
      <c r="X14" s="2" t="s">
        <v>18</v>
      </c>
      <c r="Y14" s="25">
        <v>8186074</v>
      </c>
      <c r="Z14" s="24">
        <v>4727707</v>
      </c>
      <c r="AA14" s="24">
        <v>4837246</v>
      </c>
      <c r="AB14" s="24">
        <v>3322811</v>
      </c>
      <c r="AC14" s="24">
        <v>2563602</v>
      </c>
      <c r="AD14" s="24">
        <v>6211490</v>
      </c>
      <c r="AE14" s="24">
        <v>4487025</v>
      </c>
      <c r="AF14" s="24">
        <v>2426625</v>
      </c>
      <c r="AG14" s="24">
        <v>488628</v>
      </c>
      <c r="AH14" s="24">
        <v>168404</v>
      </c>
      <c r="AI14" s="24">
        <v>6839405</v>
      </c>
      <c r="AJ14" s="24">
        <v>4288842</v>
      </c>
      <c r="AK14" s="24">
        <v>3588605</v>
      </c>
      <c r="AL14" s="24">
        <v>2339775</v>
      </c>
      <c r="AM14" s="24">
        <v>741441</v>
      </c>
      <c r="AN14" s="24">
        <v>7469448</v>
      </c>
      <c r="AO14" s="24">
        <v>4023595</v>
      </c>
      <c r="AP14" s="24">
        <v>4966463</v>
      </c>
      <c r="AQ14" s="24">
        <v>3173032</v>
      </c>
      <c r="AR14" s="24">
        <v>823783</v>
      </c>
      <c r="AS14" s="24">
        <v>3314000</v>
      </c>
      <c r="AT14" s="24">
        <v>2614755</v>
      </c>
      <c r="AU14" s="24">
        <v>1628629</v>
      </c>
      <c r="AV14" s="24">
        <v>1354652</v>
      </c>
      <c r="AW14" s="24">
        <v>1052035</v>
      </c>
    </row>
    <row r="15" spans="1:49" ht="22.9" thickTop="1" thickBot="1" x14ac:dyDescent="0.5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X15" s="2" t="s">
        <v>19</v>
      </c>
      <c r="Y15" s="25">
        <v>7021162</v>
      </c>
      <c r="Z15" s="24">
        <v>4124527</v>
      </c>
      <c r="AA15" s="24">
        <v>4306838</v>
      </c>
      <c r="AB15" s="24">
        <v>2915236</v>
      </c>
      <c r="AC15" s="24">
        <v>2299222</v>
      </c>
      <c r="AD15" s="24">
        <v>2618621</v>
      </c>
      <c r="AE15" s="24">
        <v>1584549</v>
      </c>
      <c r="AF15" s="24">
        <v>1125189</v>
      </c>
      <c r="AG15" s="24">
        <v>352898</v>
      </c>
      <c r="AH15" s="24">
        <v>84512</v>
      </c>
      <c r="AI15" s="24">
        <v>6197118</v>
      </c>
      <c r="AJ15" s="24">
        <v>3823780</v>
      </c>
      <c r="AK15" s="24">
        <v>3293160</v>
      </c>
      <c r="AL15" s="24">
        <v>2177701</v>
      </c>
      <c r="AM15" s="24">
        <v>601780</v>
      </c>
      <c r="AN15" s="24">
        <v>7224004</v>
      </c>
      <c r="AO15" s="24">
        <v>3996166</v>
      </c>
      <c r="AP15" s="24">
        <v>5031213</v>
      </c>
      <c r="AQ15" s="24">
        <v>3091790</v>
      </c>
      <c r="AR15" s="24">
        <v>730864</v>
      </c>
      <c r="AS15" s="24">
        <v>1953543</v>
      </c>
      <c r="AT15" s="24">
        <v>1543257</v>
      </c>
      <c r="AU15" s="24">
        <v>1349435</v>
      </c>
      <c r="AV15" s="24">
        <v>765789</v>
      </c>
      <c r="AW15" s="24">
        <v>590300</v>
      </c>
    </row>
    <row r="16" spans="1:49" ht="22.9" thickTop="1" thickBot="1" x14ac:dyDescent="0.5">
      <c r="A16" s="40">
        <v>20</v>
      </c>
      <c r="B16" s="41" t="s">
        <v>25</v>
      </c>
      <c r="C16" s="50">
        <f>C6*$A$16/$A$21</f>
        <v>3.5974992657152011E-2</v>
      </c>
      <c r="D16" s="42">
        <f t="shared" ref="D16:V16" si="27">D6*$A$16/$A$21</f>
        <v>3.0161153692274616E-2</v>
      </c>
      <c r="E16" s="42">
        <f t="shared" si="27"/>
        <v>3.4229768734437623E-2</v>
      </c>
      <c r="F16" s="43">
        <f t="shared" si="27"/>
        <v>5.7239547540234074E-2</v>
      </c>
      <c r="G16" s="53">
        <f t="shared" si="27"/>
        <v>1.654821426361389E-2</v>
      </c>
      <c r="H16" s="42">
        <f t="shared" si="27"/>
        <v>1.2380003272540884E-2</v>
      </c>
      <c r="I16" s="42">
        <f t="shared" si="27"/>
        <v>1.5362477212267181E-2</v>
      </c>
      <c r="J16" s="43">
        <f t="shared" si="27"/>
        <v>6.7925322458447526E-2</v>
      </c>
      <c r="K16" s="56">
        <f t="shared" si="27"/>
        <v>7.3444653287657646E-2</v>
      </c>
      <c r="L16" s="42">
        <f t="shared" si="27"/>
        <v>6.2775959861950073E-2</v>
      </c>
      <c r="M16" s="42">
        <f t="shared" si="27"/>
        <v>8.4974708345340655E-2</v>
      </c>
      <c r="N16" s="43">
        <f t="shared" si="27"/>
        <v>8.7940338675437671E-2</v>
      </c>
      <c r="O16" s="59">
        <f t="shared" si="27"/>
        <v>7.3075045886687839E-2</v>
      </c>
      <c r="P16" s="42">
        <f t="shared" si="27"/>
        <v>6.1319736654013628E-2</v>
      </c>
      <c r="Q16" s="42">
        <f t="shared" si="27"/>
        <v>9.9189741694008515E-2</v>
      </c>
      <c r="R16" s="43">
        <f t="shared" si="27"/>
        <v>0.13476924929867967</v>
      </c>
      <c r="S16" s="62">
        <f t="shared" si="27"/>
        <v>5.0354204545167612E-2</v>
      </c>
      <c r="T16" s="42">
        <f t="shared" si="27"/>
        <v>3.9011789318094903E-2</v>
      </c>
      <c r="U16" s="42">
        <f t="shared" si="27"/>
        <v>4.4462493335519451E-2</v>
      </c>
      <c r="V16" s="43">
        <f t="shared" si="27"/>
        <v>3.1731758835699335E-2</v>
      </c>
      <c r="X16" s="2" t="s">
        <v>20</v>
      </c>
      <c r="Y16" s="25">
        <v>6493108</v>
      </c>
      <c r="Z16" s="24">
        <v>3777510</v>
      </c>
      <c r="AA16" s="26">
        <v>3530144</v>
      </c>
      <c r="AB16" s="24">
        <v>2773750</v>
      </c>
      <c r="AC16" s="24">
        <v>2044134</v>
      </c>
      <c r="AD16" s="24">
        <v>1743370</v>
      </c>
      <c r="AE16" s="24">
        <v>1134322</v>
      </c>
      <c r="AF16" s="24">
        <v>927157</v>
      </c>
      <c r="AG16" s="24">
        <v>387640</v>
      </c>
      <c r="AH16" s="24">
        <v>81682</v>
      </c>
      <c r="AI16" s="24">
        <v>5236847</v>
      </c>
      <c r="AJ16" s="24">
        <v>3583748</v>
      </c>
      <c r="AK16" s="24">
        <v>3156286</v>
      </c>
      <c r="AL16" s="24">
        <v>1664304</v>
      </c>
      <c r="AM16" s="24">
        <v>335216</v>
      </c>
      <c r="AN16" s="24">
        <v>6703045</v>
      </c>
      <c r="AO16" s="24">
        <v>3424165</v>
      </c>
      <c r="AP16" s="24">
        <v>4692847</v>
      </c>
      <c r="AQ16" s="24">
        <v>3027185</v>
      </c>
      <c r="AR16" s="24">
        <v>653671</v>
      </c>
      <c r="AS16" s="24">
        <v>1571309</v>
      </c>
      <c r="AT16" s="24">
        <v>1355834</v>
      </c>
      <c r="AU16" s="24">
        <v>910000</v>
      </c>
      <c r="AV16" s="24">
        <v>585051</v>
      </c>
      <c r="AW16" s="24">
        <v>455565</v>
      </c>
    </row>
    <row r="17" spans="1:49" ht="22.9" thickTop="1" thickBot="1" x14ac:dyDescent="0.5">
      <c r="A17" s="44">
        <v>30</v>
      </c>
      <c r="B17" s="38" t="s">
        <v>26</v>
      </c>
      <c r="C17" s="51">
        <f>C7*$A$17/$A$21</f>
        <v>7.7906666414434417E-2</v>
      </c>
      <c r="D17" s="39">
        <f t="shared" ref="D17:V17" si="28">D7*$A$17/$A$21</f>
        <v>5.7788865414180997E-2</v>
      </c>
      <c r="E17" s="39">
        <f t="shared" si="28"/>
        <v>6.3597122716902377E-2</v>
      </c>
      <c r="F17" s="45">
        <f t="shared" si="28"/>
        <v>0.13965960065032659</v>
      </c>
      <c r="G17" s="54">
        <f t="shared" si="28"/>
        <v>6.0160995720607166E-2</v>
      </c>
      <c r="H17" s="39">
        <f t="shared" si="28"/>
        <v>4.8498657259286843E-2</v>
      </c>
      <c r="I17" s="39">
        <f t="shared" si="28"/>
        <v>4.503144867915547E-2</v>
      </c>
      <c r="J17" s="45">
        <f t="shared" si="28"/>
        <v>0.22134582954246973</v>
      </c>
      <c r="K17" s="57">
        <f t="shared" si="28"/>
        <v>0.14813809276180337</v>
      </c>
      <c r="L17" s="39">
        <f t="shared" si="28"/>
        <v>0.15099864566375745</v>
      </c>
      <c r="M17" s="39">
        <f t="shared" si="28"/>
        <v>0.18195408823474024</v>
      </c>
      <c r="N17" s="45">
        <f t="shared" si="28"/>
        <v>0.17697517058041648</v>
      </c>
      <c r="O17" s="60">
        <f t="shared" si="28"/>
        <v>0.18908864567400918</v>
      </c>
      <c r="P17" s="39">
        <f t="shared" si="28"/>
        <v>0.18652550702369425</v>
      </c>
      <c r="Q17" s="39">
        <f t="shared" si="28"/>
        <v>0.26774174469320045</v>
      </c>
      <c r="R17" s="45">
        <f t="shared" si="28"/>
        <v>0.28212471256476418</v>
      </c>
      <c r="S17" s="63">
        <f t="shared" si="28"/>
        <v>0.10309905601882319</v>
      </c>
      <c r="T17" s="39">
        <f t="shared" si="28"/>
        <v>0.11895993823152649</v>
      </c>
      <c r="U17" s="39">
        <f t="shared" si="28"/>
        <v>0.12666732242911735</v>
      </c>
      <c r="V17" s="45">
        <f t="shared" si="28"/>
        <v>0.11171398874555809</v>
      </c>
      <c r="X17" s="2" t="s">
        <v>21</v>
      </c>
      <c r="Y17" s="25">
        <v>372070</v>
      </c>
      <c r="Z17" s="24">
        <v>556847</v>
      </c>
      <c r="AA17" s="24">
        <v>532164</v>
      </c>
      <c r="AB17" s="24">
        <v>293424</v>
      </c>
      <c r="AC17" s="24">
        <v>200420</v>
      </c>
      <c r="AD17" s="24">
        <v>563123</v>
      </c>
      <c r="AE17" s="24">
        <v>241553</v>
      </c>
      <c r="AF17" s="24">
        <v>232517</v>
      </c>
      <c r="AG17" s="24">
        <v>48086</v>
      </c>
      <c r="AH17" s="24">
        <v>13277</v>
      </c>
      <c r="AI17" s="24">
        <v>781852</v>
      </c>
      <c r="AJ17" s="24">
        <v>351154</v>
      </c>
      <c r="AK17" s="24">
        <v>128583</v>
      </c>
      <c r="AL17" s="24">
        <v>483185</v>
      </c>
      <c r="AM17" s="24">
        <v>116618</v>
      </c>
      <c r="AN17" s="24">
        <v>910351</v>
      </c>
      <c r="AO17" s="24">
        <v>809674</v>
      </c>
      <c r="AP17" s="24">
        <v>493796</v>
      </c>
      <c r="AQ17" s="24">
        <v>329698</v>
      </c>
      <c r="AR17" s="24">
        <v>112787</v>
      </c>
      <c r="AS17" s="24">
        <v>323169</v>
      </c>
      <c r="AT17" s="24">
        <v>156498</v>
      </c>
      <c r="AU17" s="24">
        <v>231671</v>
      </c>
      <c r="AV17" s="24">
        <v>124543</v>
      </c>
      <c r="AW17" s="24">
        <v>124543</v>
      </c>
    </row>
    <row r="18" spans="1:49" ht="22.9" thickTop="1" thickBot="1" x14ac:dyDescent="0.5">
      <c r="A18" s="44">
        <v>20</v>
      </c>
      <c r="B18" s="38" t="s">
        <v>27</v>
      </c>
      <c r="C18" s="51">
        <f>C8*$A$18/$A$21</f>
        <v>8.4770362695707535E-2</v>
      </c>
      <c r="D18" s="39">
        <f t="shared" ref="D18:V18" si="29">D8*$A$18/$A$21</f>
        <v>7.548516198443421E-2</v>
      </c>
      <c r="E18" s="39">
        <f t="shared" si="29"/>
        <v>7.8330157910928927E-2</v>
      </c>
      <c r="F18" s="45">
        <f t="shared" si="29"/>
        <v>9.1251096534695403E-2</v>
      </c>
      <c r="G18" s="54">
        <f t="shared" si="29"/>
        <v>5.8738664693942589E-3</v>
      </c>
      <c r="H18" s="39">
        <f t="shared" si="29"/>
        <v>5.2621130223637781E-3</v>
      </c>
      <c r="I18" s="39">
        <f t="shared" si="29"/>
        <v>6.9660462375482346E-3</v>
      </c>
      <c r="J18" s="45">
        <f t="shared" si="29"/>
        <v>6.5095424814649985E-2</v>
      </c>
      <c r="K18" s="57">
        <f t="shared" si="29"/>
        <v>6.2477982340059093E-2</v>
      </c>
      <c r="L18" s="39">
        <f t="shared" si="29"/>
        <v>5.3397593750731033E-2</v>
      </c>
      <c r="M18" s="39">
        <f t="shared" si="29"/>
        <v>6.8585078534315835E-2</v>
      </c>
      <c r="N18" s="45">
        <f t="shared" si="29"/>
        <v>5.5725400298297423E-2</v>
      </c>
      <c r="O18" s="60">
        <f t="shared" si="29"/>
        <v>3.4952782252511534E-2</v>
      </c>
      <c r="P18" s="39">
        <f t="shared" si="29"/>
        <v>2.3467171204810865E-2</v>
      </c>
      <c r="Q18" s="39">
        <f t="shared" si="29"/>
        <v>3.8761241839007907E-2</v>
      </c>
      <c r="R18" s="45">
        <f t="shared" si="29"/>
        <v>4.1638918827020671E-2</v>
      </c>
      <c r="S18" s="63">
        <f t="shared" si="29"/>
        <v>3.0691094525900697E-2</v>
      </c>
      <c r="T18" s="39">
        <f t="shared" si="29"/>
        <v>3.2237508249092821E-2</v>
      </c>
      <c r="U18" s="39">
        <f t="shared" si="29"/>
        <v>2.6836604302526979E-2</v>
      </c>
      <c r="V18" s="45">
        <f t="shared" si="29"/>
        <v>3.6663039326611947E-2</v>
      </c>
      <c r="X18" s="2" t="s">
        <v>30</v>
      </c>
      <c r="Y18" s="25">
        <f>Y12/365</f>
        <v>41970.652054794518</v>
      </c>
      <c r="Z18" s="25">
        <f t="shared" ref="Z18:AC18" si="30">Z12/365</f>
        <v>27420.865753424656</v>
      </c>
      <c r="AA18" s="25">
        <f t="shared" si="30"/>
        <v>24694.517808219178</v>
      </c>
      <c r="AB18" s="25">
        <f t="shared" si="30"/>
        <v>16655.832876712328</v>
      </c>
      <c r="AC18" s="25">
        <f t="shared" si="30"/>
        <v>11524.82191780822</v>
      </c>
      <c r="AD18" s="24">
        <f>AD12/365</f>
        <v>162630.73698630137</v>
      </c>
      <c r="AE18" s="24">
        <f t="shared" ref="AE18:AH18" si="31">AE12/365</f>
        <v>118117.24657534246</v>
      </c>
      <c r="AF18" s="24">
        <f t="shared" si="31"/>
        <v>72929.638356164389</v>
      </c>
      <c r="AG18" s="24">
        <f t="shared" si="31"/>
        <v>3262.9863013698632</v>
      </c>
      <c r="AH18" s="24">
        <f t="shared" si="31"/>
        <v>1596.7890410958903</v>
      </c>
      <c r="AI18" s="24">
        <f>AI12/365</f>
        <v>45928.263013698634</v>
      </c>
      <c r="AJ18" s="24">
        <f t="shared" ref="AJ18:AM18" si="32">AJ12/365</f>
        <v>36775.019178082192</v>
      </c>
      <c r="AK18" s="24">
        <f t="shared" si="32"/>
        <v>25216.443835616439</v>
      </c>
      <c r="AL18" s="24">
        <f t="shared" si="32"/>
        <v>16365.021917808219</v>
      </c>
      <c r="AM18" s="24">
        <f t="shared" si="32"/>
        <v>10331.405479452054</v>
      </c>
      <c r="AN18" s="24">
        <f>AN12/365</f>
        <v>105081.80273972603</v>
      </c>
      <c r="AO18" s="24">
        <f t="shared" ref="AO18:AR18" si="33">AO12/365</f>
        <v>79952.320547945201</v>
      </c>
      <c r="AP18" s="24">
        <f t="shared" si="33"/>
        <v>66340.057534246575</v>
      </c>
      <c r="AQ18" s="24">
        <f t="shared" si="33"/>
        <v>39836.084931506848</v>
      </c>
      <c r="AR18" s="24">
        <f t="shared" si="33"/>
        <v>17654.939726027398</v>
      </c>
      <c r="AS18" s="24">
        <f>AS12/365</f>
        <v>28053.454794520549</v>
      </c>
      <c r="AT18" s="24">
        <f t="shared" ref="AT18:AW18" si="34">AT12/365</f>
        <v>23045.290410958904</v>
      </c>
      <c r="AU18" s="24">
        <f t="shared" si="34"/>
        <v>18580.224657534247</v>
      </c>
      <c r="AV18" s="24">
        <f t="shared" si="34"/>
        <v>8743.8438356164388</v>
      </c>
      <c r="AW18" s="24">
        <f t="shared" si="34"/>
        <v>6602.860273972603</v>
      </c>
    </row>
    <row r="19" spans="1:49" ht="22.9" thickTop="1" thickBot="1" x14ac:dyDescent="0.5">
      <c r="A19" s="44">
        <v>15</v>
      </c>
      <c r="B19" s="38" t="s">
        <v>32</v>
      </c>
      <c r="C19" s="51">
        <f>C12*$A$19/$A$21</f>
        <v>5.1732606882652507E-2</v>
      </c>
      <c r="D19" s="39">
        <f t="shared" ref="D19:V19" si="35">D12*$A$19/$A$21</f>
        <v>4.765485553012682E-2</v>
      </c>
      <c r="E19" s="39">
        <f t="shared" si="35"/>
        <v>4.4762968608196479E-2</v>
      </c>
      <c r="F19" s="45">
        <f t="shared" si="35"/>
        <v>6.6605613990888296E-2</v>
      </c>
      <c r="G19" s="54">
        <f t="shared" si="35"/>
        <v>0.10322044724079303</v>
      </c>
      <c r="H19" s="39">
        <f t="shared" si="35"/>
        <v>0.10264880556981598</v>
      </c>
      <c r="I19" s="39">
        <f t="shared" si="35"/>
        <v>8.8631541792352608E-2</v>
      </c>
      <c r="J19" s="45">
        <f t="shared" si="35"/>
        <v>8.8573185674333338E-2</v>
      </c>
      <c r="K19" s="57">
        <f t="shared" si="35"/>
        <v>5.2939345520378156E-2</v>
      </c>
      <c r="L19" s="39">
        <f t="shared" si="35"/>
        <v>6.4806517599164157E-2</v>
      </c>
      <c r="M19" s="39">
        <f t="shared" si="35"/>
        <v>4.9035505064798063E-2</v>
      </c>
      <c r="N19" s="45">
        <f t="shared" si="35"/>
        <v>6.3351705007076223E-2</v>
      </c>
      <c r="O19" s="60">
        <f t="shared" si="35"/>
        <v>7.3443886265322236E-2</v>
      </c>
      <c r="P19" s="39">
        <f t="shared" si="35"/>
        <v>9.0177450916637467E-2</v>
      </c>
      <c r="Q19" s="39">
        <f t="shared" si="35"/>
        <v>7.4580573211590756E-2</v>
      </c>
      <c r="R19" s="45">
        <f t="shared" si="35"/>
        <v>5.3075190573451704E-2</v>
      </c>
      <c r="S19" s="63">
        <f t="shared" si="35"/>
        <v>5.8854422563198311E-2</v>
      </c>
      <c r="T19" s="39">
        <f t="shared" si="35"/>
        <v>8.3848905065711535E-2</v>
      </c>
      <c r="U19" s="39">
        <f t="shared" si="35"/>
        <v>8.704761856544159E-2</v>
      </c>
      <c r="V19" s="45">
        <f t="shared" si="35"/>
        <v>9.7307003561580188E-2</v>
      </c>
      <c r="X19" s="2" t="s">
        <v>34</v>
      </c>
      <c r="Y19" s="25">
        <f>(Y4+Z4)/2</f>
        <v>7442205</v>
      </c>
      <c r="Z19" s="25">
        <f t="shared" ref="Z19:AB19" si="36">(Z4+AA4)/2</f>
        <v>5056789</v>
      </c>
      <c r="AA19" s="25">
        <f t="shared" si="36"/>
        <v>3948227</v>
      </c>
      <c r="AB19" s="25">
        <f t="shared" si="36"/>
        <v>2210494</v>
      </c>
      <c r="AC19" s="25"/>
      <c r="AD19" s="24">
        <f>(AD4+AE4)/2</f>
        <v>8007943.5</v>
      </c>
      <c r="AE19" s="24">
        <f t="shared" ref="AE19:AG19" si="37">(AE4+AF4)/2</f>
        <v>6381485</v>
      </c>
      <c r="AF19" s="24">
        <f t="shared" si="37"/>
        <v>2696862</v>
      </c>
      <c r="AG19" s="24">
        <f t="shared" si="37"/>
        <v>363867</v>
      </c>
      <c r="AH19" s="24"/>
      <c r="AI19" s="24">
        <f>(AI4+AJ4)/2</f>
        <v>1010528.5</v>
      </c>
      <c r="AJ19" s="24">
        <f t="shared" ref="AJ19:AL19" si="38">(AJ4+AK4)/2</f>
        <v>1077023</v>
      </c>
      <c r="AK19" s="24">
        <f t="shared" si="38"/>
        <v>902954.5</v>
      </c>
      <c r="AL19" s="24">
        <f t="shared" si="38"/>
        <v>357518</v>
      </c>
      <c r="AM19" s="24"/>
      <c r="AN19" s="24">
        <f>(AN4+AO4)/2</f>
        <v>2941971</v>
      </c>
      <c r="AO19" s="24">
        <f t="shared" ref="AO19:AQ19" si="39">(AO4+AP4)/2</f>
        <v>2122975</v>
      </c>
      <c r="AP19" s="24">
        <f t="shared" si="39"/>
        <v>1140207.5</v>
      </c>
      <c r="AQ19" s="24">
        <f t="shared" si="39"/>
        <v>108758</v>
      </c>
      <c r="AR19" s="24"/>
      <c r="AS19" s="24">
        <f>(AS4+AT4)/2</f>
        <v>3997577</v>
      </c>
      <c r="AT19" s="24">
        <f t="shared" ref="AT19:AV19" si="40">(AT4+AU4)/2</f>
        <v>3584970</v>
      </c>
      <c r="AU19" s="24">
        <f t="shared" si="40"/>
        <v>2296358.5</v>
      </c>
      <c r="AV19" s="24">
        <f t="shared" si="40"/>
        <v>1470256</v>
      </c>
      <c r="AW19" s="24"/>
    </row>
    <row r="20" spans="1:49" ht="22.9" thickTop="1" thickBot="1" x14ac:dyDescent="0.5">
      <c r="A20" s="44">
        <v>15</v>
      </c>
      <c r="B20" s="38" t="s">
        <v>35</v>
      </c>
      <c r="C20" s="51">
        <f>C14*$A$20/$A$21</f>
        <v>0.10935801377177706</v>
      </c>
      <c r="D20" s="39">
        <f t="shared" ref="D20:V20" si="41">D14*$A$20/$A$21</f>
        <v>0.14180080005205628</v>
      </c>
      <c r="E20" s="39">
        <f t="shared" si="41"/>
        <v>0.17653290262365431</v>
      </c>
      <c r="F20" s="45">
        <f t="shared" si="41"/>
        <v>0.16313466489125608</v>
      </c>
      <c r="G20" s="54">
        <f t="shared" si="41"/>
        <v>0.77259122390970447</v>
      </c>
      <c r="H20" s="39">
        <f t="shared" si="41"/>
        <v>0.81729136104810951</v>
      </c>
      <c r="I20" s="39">
        <f t="shared" si="41"/>
        <v>1.1980279554958304</v>
      </c>
      <c r="J20" s="45">
        <f t="shared" si="41"/>
        <v>0.32729043471777591</v>
      </c>
      <c r="K20" s="57">
        <f t="shared" si="41"/>
        <v>0.24493931109023506</v>
      </c>
      <c r="L20" s="39">
        <f t="shared" si="41"/>
        <v>0.30668461416296516</v>
      </c>
      <c r="M20" s="39">
        <f t="shared" si="41"/>
        <v>0.30798122297470731</v>
      </c>
      <c r="N20" s="45">
        <f t="shared" si="41"/>
        <v>0.32887935339106728</v>
      </c>
      <c r="O20" s="60">
        <f t="shared" si="41"/>
        <v>0.24493931109023506</v>
      </c>
      <c r="P20" s="39">
        <f t="shared" si="41"/>
        <v>0.30668461416296516</v>
      </c>
      <c r="Q20" s="39">
        <f t="shared" si="41"/>
        <v>0.30798122297470731</v>
      </c>
      <c r="R20" s="45">
        <f t="shared" si="41"/>
        <v>0.32887935339106728</v>
      </c>
      <c r="S20" s="63">
        <f t="shared" si="41"/>
        <v>1.2348285096853338</v>
      </c>
      <c r="T20" s="39">
        <f t="shared" si="41"/>
        <v>1.0542448772485637</v>
      </c>
      <c r="U20" s="39">
        <f t="shared" si="41"/>
        <v>1.1034801527224294</v>
      </c>
      <c r="V20" s="45">
        <f t="shared" si="41"/>
        <v>0.42962785954527954</v>
      </c>
      <c r="X20" s="2" t="s">
        <v>36</v>
      </c>
      <c r="Y20" s="25">
        <f>(Y5+Z5)/2</f>
        <v>9784213</v>
      </c>
      <c r="Z20" s="25">
        <f t="shared" ref="Z20:AB20" si="42">(Z5+AA5)/2</f>
        <v>5586261.5</v>
      </c>
      <c r="AA20" s="25">
        <f t="shared" si="42"/>
        <v>3548562</v>
      </c>
      <c r="AB20" s="25">
        <f t="shared" si="42"/>
        <v>2534625</v>
      </c>
      <c r="AC20" s="24"/>
      <c r="AD20" s="24">
        <f>(AD5+AE5)/2</f>
        <v>10318923</v>
      </c>
      <c r="AE20" s="24">
        <f t="shared" ref="AE20:AG20" si="43">(AE5+AF5)/2</f>
        <v>7089106.5</v>
      </c>
      <c r="AF20" s="24">
        <f t="shared" si="43"/>
        <v>3029064.5</v>
      </c>
      <c r="AG20" s="24">
        <f t="shared" si="43"/>
        <v>321898.5</v>
      </c>
      <c r="AH20" s="24"/>
      <c r="AI20" s="24">
        <f>(AI5+AJ5)/2</f>
        <v>6077675.5</v>
      </c>
      <c r="AJ20" s="24">
        <f t="shared" ref="AJ20:AL20" si="44">(AJ5+AK5)/2</f>
        <v>4467475.5</v>
      </c>
      <c r="AK20" s="24">
        <f t="shared" si="44"/>
        <v>2734938</v>
      </c>
      <c r="AL20" s="24">
        <f t="shared" si="44"/>
        <v>1657199.5</v>
      </c>
      <c r="AM20" s="24"/>
      <c r="AN20" s="24">
        <f>(AN5+AO5)/2</f>
        <v>8412533.5</v>
      </c>
      <c r="AO20" s="24">
        <f t="shared" ref="AO20:AQ20" si="45">(AO5+AP5)/2</f>
        <v>5513264.5</v>
      </c>
      <c r="AP20" s="24">
        <f t="shared" si="45"/>
        <v>3865956</v>
      </c>
      <c r="AQ20" s="24">
        <f t="shared" si="45"/>
        <v>2101097.5</v>
      </c>
      <c r="AR20" s="24"/>
      <c r="AS20" s="24">
        <f>(AS5+AT5)/2</f>
        <v>841272</v>
      </c>
      <c r="AT20" s="24">
        <f t="shared" ref="AT20:AV20" si="46">(AT5+AU5)/2</f>
        <v>824776.5</v>
      </c>
      <c r="AU20" s="24">
        <f t="shared" si="46"/>
        <v>700486.5</v>
      </c>
      <c r="AV20" s="24">
        <f t="shared" si="46"/>
        <v>641317</v>
      </c>
      <c r="AW20" s="24"/>
    </row>
    <row r="21" spans="1:49" ht="22.9" thickTop="1" thickBot="1" x14ac:dyDescent="0.5">
      <c r="A21" s="46">
        <f>SUM(A16:A20)</f>
        <v>100</v>
      </c>
      <c r="B21" s="47" t="s">
        <v>37</v>
      </c>
      <c r="C21" s="52">
        <f>SUM(C16:C20)</f>
        <v>0.35974264242172355</v>
      </c>
      <c r="D21" s="48">
        <f t="shared" ref="D21:V21" si="47">SUM(D16:D20)</f>
        <v>0.35289083667307297</v>
      </c>
      <c r="E21" s="48">
        <f t="shared" si="47"/>
        <v>0.39745292059411974</v>
      </c>
      <c r="F21" s="49">
        <f t="shared" si="47"/>
        <v>0.5178905236074004</v>
      </c>
      <c r="G21" s="55">
        <f t="shared" si="47"/>
        <v>0.95839474760411281</v>
      </c>
      <c r="H21" s="48">
        <f t="shared" si="47"/>
        <v>0.986080940172117</v>
      </c>
      <c r="I21" s="48">
        <f t="shared" si="47"/>
        <v>1.3540194694171539</v>
      </c>
      <c r="J21" s="49">
        <f t="shared" si="47"/>
        <v>0.77023019720767638</v>
      </c>
      <c r="K21" s="58">
        <f t="shared" si="47"/>
        <v>0.58193938500013331</v>
      </c>
      <c r="L21" s="48">
        <f t="shared" si="47"/>
        <v>0.63866333103856787</v>
      </c>
      <c r="M21" s="48">
        <f t="shared" si="47"/>
        <v>0.69253060315390214</v>
      </c>
      <c r="N21" s="49">
        <f t="shared" si="47"/>
        <v>0.71287196795229502</v>
      </c>
      <c r="O21" s="61">
        <f t="shared" si="47"/>
        <v>0.61549967116876581</v>
      </c>
      <c r="P21" s="48">
        <f t="shared" si="47"/>
        <v>0.66817447996212143</v>
      </c>
      <c r="Q21" s="48">
        <f t="shared" si="47"/>
        <v>0.78825452441251498</v>
      </c>
      <c r="R21" s="49">
        <f t="shared" si="47"/>
        <v>0.84048742465498338</v>
      </c>
      <c r="S21" s="64">
        <f t="shared" si="47"/>
        <v>1.4778272873384235</v>
      </c>
      <c r="T21" s="48">
        <f t="shared" si="47"/>
        <v>1.3283030181129896</v>
      </c>
      <c r="U21" s="48">
        <f t="shared" si="47"/>
        <v>1.3884941913550348</v>
      </c>
      <c r="V21" s="49">
        <f t="shared" si="47"/>
        <v>0.70704365001472902</v>
      </c>
      <c r="X21" s="33"/>
      <c r="Y21" s="34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</row>
    <row r="22" spans="1:49" ht="22.5" thickTop="1" x14ac:dyDescent="0.45"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Y22" s="36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</row>
    <row r="23" spans="1:49" x14ac:dyDescent="0.4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Y23" s="36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</row>
    <row r="24" spans="1:49" ht="22.15" customHeight="1" x14ac:dyDescent="1.45"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/>
      <c r="V24"/>
      <c r="Y24" s="36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</row>
    <row r="25" spans="1:49" ht="22.15" customHeight="1" x14ac:dyDescent="1.45"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/>
      <c r="V25"/>
    </row>
    <row r="26" spans="1:49" ht="22.15" customHeight="1" x14ac:dyDescent="1.45"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/>
      <c r="V26"/>
    </row>
    <row r="27" spans="1:49" ht="22.15" customHeight="1" x14ac:dyDescent="1.45"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/>
      <c r="V27"/>
    </row>
    <row r="28" spans="1:49" ht="22.15" customHeight="1" x14ac:dyDescent="1.45"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/>
      <c r="V28"/>
    </row>
    <row r="29" spans="1:49" ht="22.15" customHeight="1" x14ac:dyDescent="1.45"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/>
      <c r="V29"/>
    </row>
    <row r="30" spans="1:49" ht="22.15" customHeight="1" x14ac:dyDescent="1.45"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/>
      <c r="V30"/>
    </row>
    <row r="31" spans="1:49" ht="22.15" customHeight="1" x14ac:dyDescent="1.45"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/>
      <c r="V31"/>
    </row>
    <row r="32" spans="1:49" ht="22.15" customHeight="1" x14ac:dyDescent="1.45"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/>
      <c r="V32"/>
    </row>
    <row r="33" spans="2:22" ht="22.15" customHeight="1" x14ac:dyDescent="1.45"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/>
      <c r="V33"/>
    </row>
    <row r="34" spans="2:22" ht="22.15" customHeight="1" x14ac:dyDescent="1.45"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/>
      <c r="V34"/>
    </row>
    <row r="35" spans="2:22" ht="22.15" customHeight="1" x14ac:dyDescent="1.45"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/>
      <c r="V35"/>
    </row>
    <row r="36" spans="2:22" ht="22.15" customHeight="1" x14ac:dyDescent="1.45"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/>
      <c r="V36"/>
    </row>
    <row r="37" spans="2:22" ht="22.15" customHeight="1" x14ac:dyDescent="1.45"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</row>
    <row r="38" spans="2:22" ht="22.15" customHeight="1" x14ac:dyDescent="1.45"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</row>
    <row r="39" spans="2:22" ht="22.15" customHeight="1" x14ac:dyDescent="1.45"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</row>
    <row r="40" spans="2:22" ht="22.15" customHeight="1" x14ac:dyDescent="1.45"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</row>
    <row r="41" spans="2:22" ht="22.15" customHeight="1" x14ac:dyDescent="1.45"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</row>
    <row r="42" spans="2:22" ht="22.15" customHeight="1" x14ac:dyDescent="1.45"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</row>
    <row r="43" spans="2:22" ht="22.15" customHeight="1" x14ac:dyDescent="1.45"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</row>
    <row r="44" spans="2:22" ht="22.15" customHeight="1" x14ac:dyDescent="1.45"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</row>
    <row r="45" spans="2:22" ht="22.15" customHeight="1" x14ac:dyDescent="1.45"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</row>
    <row r="46" spans="2:22" ht="22.15" customHeight="1" x14ac:dyDescent="1.45"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</row>
    <row r="47" spans="2:22" ht="22.15" customHeight="1" x14ac:dyDescent="1.45"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</row>
    <row r="48" spans="2:22" ht="22.15" customHeight="1" x14ac:dyDescent="1.45"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</row>
    <row r="49" spans="2:20" ht="22.15" customHeight="1" x14ac:dyDescent="1.45"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</row>
    <row r="50" spans="2:20" ht="22.15" customHeight="1" x14ac:dyDescent="1.45"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</row>
    <row r="51" spans="2:20" ht="22.15" customHeight="1" x14ac:dyDescent="1.45"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</row>
    <row r="52" spans="2:20" ht="22.15" customHeight="1" x14ac:dyDescent="1.45"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</row>
    <row r="53" spans="2:20" ht="22.15" customHeight="1" x14ac:dyDescent="1.45"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</row>
    <row r="54" spans="2:20" ht="22.15" customHeight="1" x14ac:dyDescent="1.45"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</row>
    <row r="55" spans="2:20" ht="22.15" customHeight="1" x14ac:dyDescent="1.45"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</row>
    <row r="56" spans="2:20" ht="22.15" customHeight="1" x14ac:dyDescent="1.45"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</row>
    <row r="57" spans="2:20" ht="22.15" customHeight="1" x14ac:dyDescent="1.45"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</row>
    <row r="58" spans="2:20" ht="22.15" customHeight="1" x14ac:dyDescent="1.45"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</row>
    <row r="59" spans="2:20" ht="22.15" customHeight="1" x14ac:dyDescent="1.45"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</row>
    <row r="60" spans="2:20" ht="22.15" customHeight="1" x14ac:dyDescent="1.45"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</row>
    <row r="61" spans="2:20" ht="22.15" customHeight="1" x14ac:dyDescent="1.45"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</row>
    <row r="62" spans="2:20" ht="22.15" customHeight="1" x14ac:dyDescent="1.45"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</row>
    <row r="63" spans="2:20" ht="22.15" customHeight="1" x14ac:dyDescent="1.45"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</row>
    <row r="64" spans="2:20" ht="22.15" customHeight="1" x14ac:dyDescent="1.45"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</row>
    <row r="65" spans="2:20" ht="22.15" customHeight="1" x14ac:dyDescent="1.45"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</row>
    <row r="66" spans="2:20" ht="22.15" customHeight="1" x14ac:dyDescent="1.45"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</row>
    <row r="67" spans="2:20" ht="22.15" customHeight="1" x14ac:dyDescent="1.45"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</row>
    <row r="68" spans="2:20" ht="22.15" customHeight="1" x14ac:dyDescent="1.45"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</row>
    <row r="69" spans="2:20" ht="22.15" customHeight="1" x14ac:dyDescent="1.45"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</row>
    <row r="70" spans="2:20" ht="22.15" customHeight="1" x14ac:dyDescent="1.45"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</row>
    <row r="71" spans="2:20" ht="22.15" customHeight="1" x14ac:dyDescent="1.45"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</row>
    <row r="72" spans="2:20" ht="22.15" customHeight="1" x14ac:dyDescent="1.45"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</row>
    <row r="73" spans="2:20" ht="22.15" customHeight="1" x14ac:dyDescent="1.45"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</row>
    <row r="74" spans="2:20" ht="22.15" customHeight="1" x14ac:dyDescent="1.45"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</row>
    <row r="75" spans="2:20" ht="22.15" customHeight="1" x14ac:dyDescent="1.45"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</row>
    <row r="76" spans="2:20" ht="22.15" customHeight="1" x14ac:dyDescent="1.45"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</row>
    <row r="77" spans="2:20" ht="22.15" customHeight="1" x14ac:dyDescent="1.45"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</row>
    <row r="78" spans="2:20" ht="22.15" customHeight="1" x14ac:dyDescent="1.45"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</row>
    <row r="79" spans="2:20" ht="22.15" customHeight="1" x14ac:dyDescent="1.45"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</row>
    <row r="80" spans="2:20" ht="22.15" customHeight="1" x14ac:dyDescent="1.45"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</row>
    <row r="81" spans="2:20" ht="22.15" customHeight="1" x14ac:dyDescent="1.45"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</row>
    <row r="82" spans="2:20" ht="22.15" customHeight="1" x14ac:dyDescent="1.45"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</row>
    <row r="83" spans="2:20" ht="22.15" customHeight="1" x14ac:dyDescent="1.45"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</row>
    <row r="84" spans="2:20" ht="22.15" customHeight="1" x14ac:dyDescent="1.45"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</row>
    <row r="85" spans="2:20" ht="22.15" customHeight="1" x14ac:dyDescent="1.45"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</row>
    <row r="86" spans="2:20" ht="22.15" customHeight="1" x14ac:dyDescent="1.45"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</row>
    <row r="87" spans="2:20" ht="22.15" customHeight="1" x14ac:dyDescent="1.45"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</row>
    <row r="88" spans="2:20" ht="22.15" customHeight="1" x14ac:dyDescent="1.45"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</row>
    <row r="89" spans="2:20" ht="22.15" customHeight="1" x14ac:dyDescent="1.45"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</row>
    <row r="90" spans="2:20" ht="22.15" customHeight="1" x14ac:dyDescent="1.45"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</row>
    <row r="91" spans="2:20" ht="22.15" customHeight="1" x14ac:dyDescent="1.45"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</row>
    <row r="92" spans="2:20" ht="22.15" customHeight="1" x14ac:dyDescent="1.45"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</row>
    <row r="93" spans="2:20" ht="22.15" customHeight="1" x14ac:dyDescent="1.45"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</row>
    <row r="94" spans="2:20" ht="22.15" customHeight="1" x14ac:dyDescent="1.45"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</row>
    <row r="95" spans="2:20" ht="22.15" customHeight="1" x14ac:dyDescent="1.45"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</row>
    <row r="96" spans="2:20" ht="22.15" customHeight="1" x14ac:dyDescent="1.45"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</row>
    <row r="97" spans="2:20" ht="22.15" customHeight="1" x14ac:dyDescent="1.45"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</row>
    <row r="98" spans="2:20" ht="22.15" customHeight="1" x14ac:dyDescent="1.45"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</row>
    <row r="99" spans="2:20" ht="22.15" customHeight="1" x14ac:dyDescent="1.45"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</row>
    <row r="100" spans="2:20" ht="22.15" customHeight="1" x14ac:dyDescent="1.45"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</row>
    <row r="101" spans="2:20" ht="22.15" customHeight="1" x14ac:dyDescent="1.45"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</row>
    <row r="102" spans="2:20" ht="22.15" customHeight="1" x14ac:dyDescent="1.45"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</row>
  </sheetData>
  <mergeCells count="12">
    <mergeCell ref="AS1:AW1"/>
    <mergeCell ref="B1:B2"/>
    <mergeCell ref="C1:F1"/>
    <mergeCell ref="G1:J1"/>
    <mergeCell ref="K1:N1"/>
    <mergeCell ref="O1:R1"/>
    <mergeCell ref="S1:V1"/>
    <mergeCell ref="X1:X2"/>
    <mergeCell ref="Y1:AC1"/>
    <mergeCell ref="AD1:AH1"/>
    <mergeCell ref="AI1:AM1"/>
    <mergeCell ref="AN1:A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6DF5-FD64-49B6-AF5B-09547F76349F}">
  <dimension ref="A1"/>
  <sheetViews>
    <sheetView rightToLeft="1" topLeftCell="J43" zoomScale="50" workbookViewId="0">
      <selection activeCell="AC100" sqref="AC100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7036-ACB5-4F69-9348-0A3E5B0D52AB}">
  <dimension ref="A1"/>
  <sheetViews>
    <sheetView rightToLeft="1"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نسبت ها</vt:lpstr>
      <vt:lpstr>نمودار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2025-03-02T14:08:42Z</dcterms:created>
  <dcterms:modified xsi:type="dcterms:W3CDTF">2025-04-06T04:02:45Z</dcterms:modified>
</cp:coreProperties>
</file>