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GitHub/Data_Science_Bootcamp_codingDojo/Assignments/"/>
    </mc:Choice>
  </mc:AlternateContent>
  <xr:revisionPtr revIDLastSave="0" documentId="13_ncr:1_{81CF521E-69DD-E14A-81DC-4A2940B42D8A}" xr6:coauthVersionLast="45" xr6:coauthVersionMax="45" xr10:uidLastSave="{00000000-0000-0000-0000-000000000000}"/>
  <bookViews>
    <workbookView xWindow="460" yWindow="460" windowWidth="31300" windowHeight="18420" activeTab="3" xr2:uid="{80BE2088-89B9-1C45-921C-C94A20AB5026}"/>
  </bookViews>
  <sheets>
    <sheet name="Company Info" sheetId="1" r:id="rId1"/>
    <sheet name="Assumation &amp; Income Statement" sheetId="5" r:id="rId2"/>
    <sheet name="Cash Flow Forecast" sheetId="2" r:id="rId3"/>
    <sheet name="Char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2" l="1"/>
  <c r="B13" i="2"/>
  <c r="B29" i="2" s="1"/>
  <c r="B27" i="2"/>
  <c r="C7" i="5"/>
  <c r="C21" i="5" s="1"/>
  <c r="D7" i="5"/>
  <c r="D21" i="5" s="1"/>
  <c r="E7" i="5"/>
  <c r="E11" i="5" s="1"/>
  <c r="F7" i="5"/>
  <c r="F21" i="5" s="1"/>
  <c r="G7" i="5"/>
  <c r="G21" i="5" s="1"/>
  <c r="H7" i="5"/>
  <c r="H12" i="5" s="1"/>
  <c r="I7" i="5"/>
  <c r="I11" i="5" s="1"/>
  <c r="J7" i="5"/>
  <c r="J11" i="5" s="1"/>
  <c r="K7" i="5"/>
  <c r="K12" i="5" s="1"/>
  <c r="L7" i="5"/>
  <c r="L12" i="5" s="1"/>
  <c r="M7" i="5"/>
  <c r="M21" i="5" s="1"/>
  <c r="B7" i="5"/>
  <c r="B11" i="5" s="1"/>
  <c r="C27" i="2"/>
  <c r="D27" i="2"/>
  <c r="E27" i="2"/>
  <c r="F27" i="2"/>
  <c r="G27" i="2"/>
  <c r="H27" i="2"/>
  <c r="I27" i="2"/>
  <c r="J27" i="2"/>
  <c r="K27" i="2"/>
  <c r="L27" i="2"/>
  <c r="M27" i="2"/>
  <c r="C13" i="2"/>
  <c r="D13" i="2"/>
  <c r="E13" i="2"/>
  <c r="F13" i="2"/>
  <c r="G13" i="2"/>
  <c r="H13" i="2"/>
  <c r="I13" i="2"/>
  <c r="J13" i="2"/>
  <c r="K13" i="2"/>
  <c r="L13" i="2"/>
  <c r="M13" i="2"/>
  <c r="J19" i="5" l="1"/>
  <c r="J20" i="5"/>
  <c r="K20" i="5"/>
  <c r="I19" i="5"/>
  <c r="I21" i="5"/>
  <c r="H21" i="5"/>
  <c r="E20" i="5"/>
  <c r="D19" i="5"/>
  <c r="D20" i="5"/>
  <c r="B19" i="5"/>
  <c r="B20" i="5"/>
  <c r="B21" i="5"/>
  <c r="K19" i="5"/>
  <c r="I20" i="5"/>
  <c r="H19" i="5"/>
  <c r="G19" i="5"/>
  <c r="G20" i="5"/>
  <c r="F19" i="5"/>
  <c r="F22" i="5" s="1"/>
  <c r="E19" i="5"/>
  <c r="E22" i="5" s="1"/>
  <c r="C19" i="5"/>
  <c r="C20" i="5"/>
  <c r="M19" i="5"/>
  <c r="M20" i="5"/>
  <c r="K21" i="5"/>
  <c r="J21" i="5"/>
  <c r="H20" i="5"/>
  <c r="F20" i="5"/>
  <c r="E21" i="5"/>
  <c r="L19" i="5"/>
  <c r="L20" i="5"/>
  <c r="L21" i="5"/>
  <c r="N9" i="2"/>
  <c r="E12" i="5"/>
  <c r="E13" i="5" s="1"/>
  <c r="E15" i="5" s="1"/>
  <c r="B12" i="5"/>
  <c r="B13" i="5" s="1"/>
  <c r="B15" i="5" s="1"/>
  <c r="M12" i="5"/>
  <c r="K11" i="5"/>
  <c r="K13" i="5" s="1"/>
  <c r="K15" i="5" s="1"/>
  <c r="J12" i="5"/>
  <c r="J13" i="5" s="1"/>
  <c r="J15" i="5" s="1"/>
  <c r="L11" i="5"/>
  <c r="L13" i="5" s="1"/>
  <c r="L15" i="5" s="1"/>
  <c r="F11" i="5"/>
  <c r="F12" i="5"/>
  <c r="M11" i="5"/>
  <c r="I12" i="5"/>
  <c r="I13" i="5" s="1"/>
  <c r="I15" i="5" s="1"/>
  <c r="H11" i="5"/>
  <c r="H13" i="5" s="1"/>
  <c r="H15" i="5" s="1"/>
  <c r="G12" i="5"/>
  <c r="D11" i="5"/>
  <c r="D12" i="5"/>
  <c r="G11" i="5"/>
  <c r="C11" i="5"/>
  <c r="C12" i="5"/>
  <c r="B22" i="5" l="1"/>
  <c r="I16" i="5"/>
  <c r="H16" i="5"/>
  <c r="H24" i="5"/>
  <c r="M13" i="5"/>
  <c r="M15" i="5" s="1"/>
  <c r="K16" i="5"/>
  <c r="E16" i="5"/>
  <c r="E24" i="5"/>
  <c r="G22" i="5"/>
  <c r="I22" i="5"/>
  <c r="I24" i="5" s="1"/>
  <c r="H22" i="5"/>
  <c r="M22" i="5"/>
  <c r="C22" i="5"/>
  <c r="L16" i="5"/>
  <c r="B16" i="5"/>
  <c r="B24" i="5"/>
  <c r="D22" i="5"/>
  <c r="L22" i="5"/>
  <c r="L24" i="5" s="1"/>
  <c r="J16" i="5"/>
  <c r="J24" i="5"/>
  <c r="K22" i="5"/>
  <c r="K24" i="5" s="1"/>
  <c r="J22" i="5"/>
  <c r="N10" i="2"/>
  <c r="N11" i="2"/>
  <c r="G13" i="5"/>
  <c r="G15" i="5" s="1"/>
  <c r="D13" i="5"/>
  <c r="D15" i="5" s="1"/>
  <c r="F13" i="5"/>
  <c r="F15" i="5" s="1"/>
  <c r="C13" i="5"/>
  <c r="C15" i="5" s="1"/>
  <c r="F16" i="5" l="1"/>
  <c r="F24" i="5"/>
  <c r="M16" i="5"/>
  <c r="M24" i="5"/>
  <c r="C16" i="5"/>
  <c r="C24" i="5"/>
  <c r="D16" i="5"/>
  <c r="D24" i="5"/>
  <c r="G16" i="5"/>
  <c r="G24" i="5"/>
  <c r="N13" i="2"/>
  <c r="N12" i="2"/>
  <c r="N17" i="2" l="1"/>
  <c r="N18" i="2" l="1"/>
  <c r="N20" i="2" l="1"/>
  <c r="N21" i="2" l="1"/>
  <c r="N22" i="2" l="1"/>
  <c r="N23" i="2" l="1"/>
  <c r="N24" i="2" l="1"/>
  <c r="N25" i="2" l="1"/>
  <c r="N26" i="2"/>
  <c r="N27" i="2"/>
  <c r="C6" i="2" l="1"/>
  <c r="C29" i="2" l="1"/>
  <c r="D6" i="2" s="1"/>
  <c r="D29" i="2" s="1"/>
  <c r="E6" i="2" s="1"/>
  <c r="E29" i="2" s="1"/>
  <c r="F6" i="2" s="1"/>
  <c r="F29" i="2" s="1"/>
  <c r="G6" i="2" s="1"/>
  <c r="G29" i="2" s="1"/>
  <c r="H6" i="2" s="1"/>
  <c r="H29" i="2" s="1"/>
  <c r="I6" i="2" s="1"/>
  <c r="I29" i="2" s="1"/>
  <c r="J6" i="2" s="1"/>
  <c r="J29" i="2" s="1"/>
  <c r="K6" i="2" s="1"/>
  <c r="K29" i="2" s="1"/>
  <c r="L6" i="2" s="1"/>
  <c r="L29" i="2" s="1"/>
  <c r="M6" i="2" s="1"/>
  <c r="M29" i="2" s="1"/>
  <c r="N29" i="2" s="1"/>
  <c r="N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tc={FE95EE02-BCB6-6E44-9634-5761A24BDD2C}</author>
  </authors>
  <commentList>
    <comment ref="A21" authorId="0" shapeId="0" xr:uid="{FE95EE02-BCB6-6E44-9634-5761A24BDD2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Building the website </t>
      </text>
    </comment>
  </commentList>
</comments>
</file>

<file path=xl/sharedStrings.xml><?xml version="1.0" encoding="utf-8"?>
<sst xmlns="http://schemas.openxmlformats.org/spreadsheetml/2006/main" count="79" uniqueCount="61">
  <si>
    <t>Weekend Project: XYZ Company</t>
  </si>
  <si>
    <t>Opening Balance</t>
  </si>
  <si>
    <t>Owner's Capital</t>
  </si>
  <si>
    <t>Sales</t>
  </si>
  <si>
    <t>Other</t>
  </si>
  <si>
    <t>Total Money In</t>
  </si>
  <si>
    <t>Goods for Resale</t>
  </si>
  <si>
    <t>Equipment</t>
  </si>
  <si>
    <t>Adevertising</t>
  </si>
  <si>
    <t>Merchant</t>
  </si>
  <si>
    <t xml:space="preserve">Total Money Out </t>
  </si>
  <si>
    <t>Closing Balance</t>
  </si>
  <si>
    <t>Website maintenance</t>
  </si>
  <si>
    <t>Office expense</t>
  </si>
  <si>
    <t>Packaging Suppliers</t>
  </si>
  <si>
    <t>Web Hosting</t>
  </si>
  <si>
    <t>Building Website</t>
  </si>
  <si>
    <t>Cash Paid Out</t>
  </si>
  <si>
    <t>Cash Receipts</t>
  </si>
  <si>
    <t>Starting cash on hand</t>
  </si>
  <si>
    <t>Starting date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</si>
  <si>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</si>
  <si>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</si>
  <si>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</si>
  <si>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</si>
  <si>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</si>
  <si>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</si>
  <si>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</si>
  <si>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</si>
  <si>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</si>
  <si>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</si>
  <si>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</si>
  <si>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</si>
  <si>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.</t>
  </si>
  <si>
    <t>Totoal</t>
  </si>
  <si>
    <t>Month</t>
  </si>
  <si>
    <t>Cash on Hand</t>
  </si>
  <si>
    <t>Cost of Good Sold (COGS)</t>
  </si>
  <si>
    <t>Operating Expenses</t>
  </si>
  <si>
    <t>COGS</t>
  </si>
  <si>
    <t xml:space="preserve">New Customers </t>
  </si>
  <si>
    <t>Average Order Value (AOV)</t>
  </si>
  <si>
    <t xml:space="preserve">  Other </t>
  </si>
  <si>
    <t xml:space="preserve">  Marketing</t>
  </si>
  <si>
    <t xml:space="preserve">  Personal</t>
  </si>
  <si>
    <t xml:space="preserve">  Product</t>
  </si>
  <si>
    <t xml:space="preserve">  Merchant Services</t>
  </si>
  <si>
    <t xml:space="preserve">Assumation </t>
  </si>
  <si>
    <t xml:space="preserve">Income Statement </t>
  </si>
  <si>
    <t>Revenue</t>
  </si>
  <si>
    <t xml:space="preserve">  Gross Revenue</t>
  </si>
  <si>
    <t>Grass Margin</t>
  </si>
  <si>
    <t>GM %</t>
  </si>
  <si>
    <t>Total COGS</t>
  </si>
  <si>
    <t>Total OPEX</t>
  </si>
  <si>
    <t xml:space="preserve">Operating Income </t>
  </si>
  <si>
    <t>Loan</t>
  </si>
  <si>
    <t>Loan Repayment</t>
  </si>
  <si>
    <t>Company Summary: Online Donut Shop is an e shop provides donut packages inside Saudi Arabia.  We are looking for a SAR 10000 start up loan to start our e shop.</t>
  </si>
  <si>
    <t>Company Goals for Funding: start the project and adding marketing and advertising to rise revenue.</t>
  </si>
  <si>
    <t xml:space="preserve">The following sheets will represent our assumptions, a cash flow statement, and an income statement for the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</si>
</sst>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SAR&quot;* #,##0.00_);_(&quot;SAR&quot;* \(#,##0.00\);_(&quot;SAR&quot;* &quot;-&quot;??_);_(@_)"/>
    <numFmt numFmtId="164" formatCode="_(&quot;$&quot;* #,##0.00_);_(&quot;$&quot;* \(#,##0.00\);_(&quot;$&quot;* &quot;-&quot;??_);_(@_)"/>
    <numFmt numFmtId="165" formatCode="mmmm\ yyyy"/>
    <numFmt numFmtId="166" formatCode="_(&quot;SAR&quot;* #,##0_);_(&quot;SAR&quot;* \(#,##0\);_(&quot;SAR&quot;* &quot;-&quot;??_);_(@_)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05050"/>
      <name val="Gotham-Rounded-Book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5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5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5296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B9BD6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3" tint="0.7999816888943144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3"/>
      </left>
      <right style="thin">
        <color theme="0"/>
      </right>
      <top/>
      <bottom/>
      <diagonal/>
    </border>
    <border>
      <left style="thin">
        <color theme="0"/>
      </left>
      <right style="thin">
        <color theme="3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4" fontId="10" fillId="0" borderId="0" xfId="0" applyNumberFormat="1" applyFont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7" fontId="8" fillId="2" borderId="3" xfId="0" applyNumberFormat="1" applyFont="1" applyFill="1" applyBorder="1" applyAlignment="1">
      <alignment horizontal="center" vertical="center"/>
    </xf>
    <xf numFmtId="17" fontId="10" fillId="3" borderId="0" xfId="0" applyNumberFormat="1" applyFont="1" applyFill="1" applyAlignment="1">
      <alignment horizontal="center" vertical="center"/>
    </xf>
    <xf numFmtId="17" fontId="8" fillId="2" borderId="4" xfId="0" applyNumberFormat="1" applyFont="1" applyFill="1" applyBorder="1" applyAlignment="1">
      <alignment horizontal="center" vertical="center"/>
    </xf>
    <xf numFmtId="44" fontId="12" fillId="0" borderId="0" xfId="0" applyNumberFormat="1" applyFont="1" applyAlignment="1">
      <alignment horizontal="center" vertical="center"/>
    </xf>
    <xf numFmtId="17" fontId="8" fillId="0" borderId="8" xfId="0" applyNumberFormat="1" applyFont="1" applyBorder="1" applyAlignment="1">
      <alignment horizontal="center" vertical="center"/>
    </xf>
    <xf numFmtId="44" fontId="8" fillId="0" borderId="9" xfId="0" applyNumberFormat="1" applyFont="1" applyBorder="1" applyAlignment="1">
      <alignment horizontal="center" vertical="center"/>
    </xf>
    <xf numFmtId="17" fontId="8" fillId="0" borderId="10" xfId="0" applyNumberFormat="1" applyFont="1" applyBorder="1" applyAlignment="1">
      <alignment horizontal="center" vertical="center"/>
    </xf>
    <xf numFmtId="17" fontId="8" fillId="0" borderId="12" xfId="0" applyNumberFormat="1" applyFont="1" applyBorder="1" applyAlignment="1">
      <alignment horizontal="center" vertical="center"/>
    </xf>
    <xf numFmtId="165" fontId="14" fillId="4" borderId="6" xfId="0" applyNumberFormat="1" applyFont="1" applyFill="1" applyBorder="1" applyAlignment="1">
      <alignment horizontal="center" vertical="center"/>
    </xf>
    <xf numFmtId="165" fontId="14" fillId="4" borderId="7" xfId="0" applyNumberFormat="1" applyFont="1" applyFill="1" applyBorder="1" applyAlignment="1">
      <alignment horizontal="center" vertical="center"/>
    </xf>
    <xf numFmtId="44" fontId="0" fillId="0" borderId="0" xfId="0" applyNumberFormat="1"/>
    <xf numFmtId="166" fontId="10" fillId="0" borderId="0" xfId="0" applyNumberFormat="1" applyFont="1" applyAlignment="1">
      <alignment horizontal="center" vertical="center"/>
    </xf>
    <xf numFmtId="17" fontId="10" fillId="2" borderId="3" xfId="0" applyNumberFormat="1" applyFont="1" applyFill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44" fontId="15" fillId="0" borderId="0" xfId="0" applyNumberFormat="1" applyFont="1" applyAlignment="1">
      <alignment horizontal="center" vertical="center"/>
    </xf>
    <xf numFmtId="9" fontId="15" fillId="0" borderId="0" xfId="0" applyNumberFormat="1" applyFont="1" applyAlignment="1">
      <alignment horizontal="center" vertical="center"/>
    </xf>
    <xf numFmtId="17" fontId="8" fillId="5" borderId="3" xfId="0" applyNumberFormat="1" applyFont="1" applyFill="1" applyBorder="1" applyAlignment="1">
      <alignment horizontal="center" vertical="center"/>
    </xf>
    <xf numFmtId="0" fontId="10" fillId="0" borderId="0" xfId="0" applyFont="1"/>
    <xf numFmtId="1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44" fontId="10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/>
    <xf numFmtId="44" fontId="0" fillId="0" borderId="1" xfId="0" applyNumberFormat="1" applyBorder="1"/>
    <xf numFmtId="9" fontId="0" fillId="0" borderId="1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4" fontId="0" fillId="0" borderId="0" xfId="1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 vertical="center"/>
    </xf>
    <xf numFmtId="166" fontId="10" fillId="2" borderId="3" xfId="0" applyNumberFormat="1" applyFont="1" applyFill="1" applyBorder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66" fontId="11" fillId="0" borderId="2" xfId="0" applyNumberFormat="1" applyFont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166" fontId="3" fillId="2" borderId="5" xfId="0" applyNumberFormat="1" applyFont="1" applyFill="1" applyBorder="1" applyAlignment="1">
      <alignment horizontal="center" vertical="center"/>
    </xf>
    <xf numFmtId="166" fontId="10" fillId="3" borderId="0" xfId="0" applyNumberFormat="1" applyFont="1" applyFill="1" applyAlignment="1">
      <alignment horizontal="center" vertical="center"/>
    </xf>
    <xf numFmtId="166" fontId="8" fillId="0" borderId="11" xfId="0" applyNumberFormat="1" applyFont="1" applyBorder="1" applyAlignment="1">
      <alignment horizontal="center" vertical="center"/>
    </xf>
    <xf numFmtId="166" fontId="8" fillId="0" borderId="13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2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34" formatCode="_(&quot;SAR&quot;* #,##0.00_);_(&quot;SAR&quot;* \(#,##0.00\);_(&quot;SAR&quot;* &quot;-&quot;??_);_(@_)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2" formatCode="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theme="3"/>
        </top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165" formatCode="mmmm\ yyyy"/>
      <fill>
        <patternFill patternType="solid">
          <fgColor indexed="64"/>
          <bgColor rgb="FF5B9BD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numFmt numFmtId="166" formatCode="_(&quot;SAR&quot;* #,##0_);_(&quot;SAR&quot;* \(#,##0\);_(&quot;SAR&quot;* &quot;-&quot;??_);_(@_)"/>
      <alignment horizontal="center" vertical="center" textRotation="0" wrapText="0" indent="0" justifyLastLine="0" shrinkToFit="0" readingOrder="0"/>
    </dxf>
    <dxf>
      <border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22" formatCode="mmm\-yy"/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colors>
    <mruColors>
      <color rgb="FF005296"/>
      <color rgb="FF4677FF"/>
      <color rgb="FF5B9BD6"/>
      <color rgb="FFF1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Opening Balance for Donut Shop </a:t>
            </a:r>
            <a:r>
              <a:rPr lang="en-US" sz="2400" b="1" baseline="0">
                <a:effectLst/>
              </a:rPr>
              <a:t>2020 - 2021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Charts!$B$5:$B$16</c:f>
              <c:numCache>
                <c:formatCode>mmm\-yy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</c:numCache>
            </c:numRef>
          </c:cat>
          <c:val>
            <c:numRef>
              <c:f>Charts!$C$5:$C$16</c:f>
              <c:numCache>
                <c:formatCode>_("SAR"* #,##0_);_("SAR"* \(#,##0\);_("SAR"* "-"??_);_(@_)</c:formatCode>
                <c:ptCount val="12"/>
                <c:pt idx="0" formatCode="_(&quot;SAR&quot;* #,##0.00_);_(&quot;SAR&quot;* \(#,##0.00\);_(&quot;SAR&quot;* &quot;-&quot;??_);_(@_)">
                  <c:v>0</c:v>
                </c:pt>
                <c:pt idx="1">
                  <c:v>7565</c:v>
                </c:pt>
                <c:pt idx="2">
                  <c:v>7680</c:v>
                </c:pt>
                <c:pt idx="3">
                  <c:v>7891</c:v>
                </c:pt>
                <c:pt idx="4">
                  <c:v>8102</c:v>
                </c:pt>
                <c:pt idx="5">
                  <c:v>7811</c:v>
                </c:pt>
                <c:pt idx="6">
                  <c:v>7720</c:v>
                </c:pt>
                <c:pt idx="7">
                  <c:v>7328</c:v>
                </c:pt>
                <c:pt idx="8">
                  <c:v>7636</c:v>
                </c:pt>
                <c:pt idx="9">
                  <c:v>7343</c:v>
                </c:pt>
                <c:pt idx="10">
                  <c:v>7750</c:v>
                </c:pt>
                <c:pt idx="11">
                  <c:v>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A-EB4D-83B9-5299BA3F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65888"/>
        <c:axId val="376567520"/>
      </c:barChart>
      <c:dateAx>
        <c:axId val="37656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76567520"/>
        <c:crosses val="autoZero"/>
        <c:auto val="1"/>
        <c:lblOffset val="100"/>
        <c:baseTimeUnit val="months"/>
      </c:dateAx>
      <c:valAx>
        <c:axId val="3765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/>
                  <a:t>Money Amount</a:t>
                </a:r>
                <a:r>
                  <a:rPr lang="en-US" sz="1600" b="0" baseline="0"/>
                  <a:t> </a:t>
                </a:r>
                <a:endParaRPr lang="en-US" sz="16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_(&quot;SAR&quot;* #,##0.00_);_(&quot;SAR&quot;* \(#,##0.00\);_(&quot;SAR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76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0</xdr:row>
      <xdr:rowOff>0</xdr:rowOff>
    </xdr:from>
    <xdr:to>
      <xdr:col>9</xdr:col>
      <xdr:colOff>749300</xdr:colOff>
      <xdr:row>1</xdr:row>
      <xdr:rowOff>177800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B1D37B-FC2E-904E-A69E-88CA2983BCCE}"/>
            </a:ext>
          </a:extLst>
        </xdr:cNvPr>
        <xdr:cNvSpPr txBox="1"/>
      </xdr:nvSpPr>
      <xdr:spPr>
        <a:xfrm>
          <a:off x="749300" y="0"/>
          <a:ext cx="11150600" cy="1511300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91440" algn="l"/>
          <a:r>
            <a:rPr lang="en-US" sz="2800" b="1" baseline="0">
              <a:solidFill>
                <a:sysClr val="windowText" lastClr="000000"/>
              </a:solidFill>
            </a:rPr>
            <a:t>Online Donut Shop </a:t>
          </a:r>
        </a:p>
        <a:p>
          <a:pPr marL="91440" algn="l"/>
          <a:r>
            <a:rPr lang="en-US" sz="2800" b="1" baseline="0">
              <a:solidFill>
                <a:sysClr val="windowText" lastClr="000000"/>
              </a:solidFill>
            </a:rPr>
            <a:t>Income Statement and our assumation 2020 - 2021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0</xdr:row>
      <xdr:rowOff>25401</xdr:rowOff>
    </xdr:from>
    <xdr:to>
      <xdr:col>8</xdr:col>
      <xdr:colOff>977900</xdr:colOff>
      <xdr:row>1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4E8F48-B1B2-2849-9799-36A18CE85482}"/>
            </a:ext>
          </a:extLst>
        </xdr:cNvPr>
        <xdr:cNvSpPr txBox="1"/>
      </xdr:nvSpPr>
      <xdr:spPr>
        <a:xfrm>
          <a:off x="444500" y="25401"/>
          <a:ext cx="9829800" cy="1739900"/>
        </a:xfrm>
        <a:prstGeom prst="rect">
          <a:avLst/>
        </a:prstGeom>
        <a:noFill/>
        <a:ln w="9525" cmpd="sng">
          <a:solidFill>
            <a:schemeClr val="tx2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91440" algn="l"/>
          <a:r>
            <a:rPr lang="en-US" sz="2800" b="1" baseline="0">
              <a:solidFill>
                <a:sysClr val="windowText" lastClr="000000"/>
              </a:solidFill>
            </a:rPr>
            <a:t>Online Donut Shop </a:t>
          </a:r>
        </a:p>
        <a:p>
          <a:pPr marL="91440" algn="l"/>
          <a:r>
            <a:rPr lang="en-US" sz="2800" b="1" baseline="0">
              <a:solidFill>
                <a:sysClr val="windowText" lastClr="000000"/>
              </a:solidFill>
            </a:rPr>
            <a:t>Cash Flow Forecast 2020 - 2021</a:t>
          </a:r>
          <a:endParaRPr lang="en-US" sz="2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152400</xdr:rowOff>
    </xdr:from>
    <xdr:to>
      <xdr:col>14</xdr:col>
      <xdr:colOff>355600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4F5B75-AB14-7C48-9F35-F8E27D538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nal almehmadi" id="{C4C36AC4-08DE-9246-B061-4252B5828A5A}" userId="e766977a7ab532bd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962E4-2BDF-694B-AEBA-16C7B51BD42A}" name="Table1" displayName="Table1" ref="A5:N29" totalsRowShown="0" headerRowDxfId="21" dataDxfId="19" headerRowBorderDxfId="20">
  <tableColumns count="14">
    <tableColumn id="1" xr3:uid="{315E9A0F-E2EF-0A4E-9220-BA1FD79CD126}" name="." dataDxfId="18"/>
    <tableColumn id="2" xr3:uid="{A7CE4A67-38FA-6146-851C-D51B9E849D48}" name="Oct-20" dataDxfId="17"/>
    <tableColumn id="3" xr3:uid="{A1189B80-E563-DD44-9327-2B33FD684066}" name="Nov-20" dataDxfId="16"/>
    <tableColumn id="4" xr3:uid="{B5947D63-64F4-E14D-9BAE-002FFD07FD32}" name="Dec-20" dataDxfId="15"/>
    <tableColumn id="5" xr3:uid="{AB6F617C-1297-9A4A-99BB-C3911F9AFFE9}" name="Jan-21" dataDxfId="14"/>
    <tableColumn id="6" xr3:uid="{A9BFDEB8-0406-3D44-AFC5-2CB4C27D0F5E}" name="Feb-21" dataDxfId="13"/>
    <tableColumn id="7" xr3:uid="{F12E2CC0-435E-AA4B-BADD-E50D9A81F781}" name="Mar-21" dataDxfId="12"/>
    <tableColumn id="8" xr3:uid="{08DEB005-64D4-DB48-BADF-2BF243A1ECBE}" name="Apr-21" dataDxfId="11"/>
    <tableColumn id="9" xr3:uid="{9B2C92F6-75F7-FB44-918D-6FAE8FD33206}" name="May-21" dataDxfId="10"/>
    <tableColumn id="10" xr3:uid="{839ABBFA-CF3D-0F4C-ACC1-877D6C9FF2FE}" name="Jun-21" dataDxfId="9"/>
    <tableColumn id="11" xr3:uid="{7E05FDA3-B5DF-1546-99B5-09BB87863D5A}" name="Jul-21" dataDxfId="8"/>
    <tableColumn id="12" xr3:uid="{DD8A3DC8-CC4A-A84B-893E-2576D654002B}" name="Aug-21" dataDxfId="7"/>
    <tableColumn id="13" xr3:uid="{FFA6CC27-319E-BF45-8AD1-10351F4D4063}" name="Sep-21" dataDxfId="6"/>
    <tableColumn id="14" xr3:uid="{543876E0-AA89-DA44-A18D-0D5EEA3411E1}" name="Totoal" dataDxfId="5">
      <calculatedColumnFormula>SUM(Table1[[#This Row],[Oct-20]:[Sep-21]])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7D98EA-1988-B74C-9425-AE5D60B67F9C}" name="Table2" displayName="Table2" ref="B4:C16" totalsRowShown="0" headerRowDxfId="4" dataDxfId="3" tableBorderDxfId="2">
  <autoFilter ref="B4:C16" xr:uid="{741EAB6A-D75F-A14E-873E-0C5A07957D90}"/>
  <tableColumns count="2">
    <tableColumn id="1" xr3:uid="{2701485E-A69C-6843-B6A0-5D8D1D294703}" name="Month" dataDxfId="1"/>
    <tableColumn id="2" xr3:uid="{72A458E0-EC06-2447-9E12-7F71C49B1D31}" name="Cash on Han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1" dT="2020-09-07T10:54:20.42" personId="{C4C36AC4-08DE-9246-B061-4252B5828A5A}" id="{FE95EE02-BCB6-6E44-9634-5761A24BDD2C}">
    <text xml:space="preserve">Building the website 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45B0-6873-BF45-B2D3-0CA7A28152D3}">
  <dimension ref="A4:A12"/>
  <sheetViews>
    <sheetView zoomScale="194" workbookViewId="0">
      <selection activeCell="B15" sqref="B15"/>
    </sheetView>
  </sheetViews>
  <sheetFormatPr baseColWidth="10" defaultRowHeight="16"/>
  <sheetData>
    <row r="4" spans="1:1" ht="18">
      <c r="A4" s="1"/>
    </row>
    <row r="6" spans="1:1">
      <c r="A6" t="s">
        <v>0</v>
      </c>
    </row>
    <row r="9" spans="1:1">
      <c r="A9" t="s">
        <v>58</v>
      </c>
    </row>
    <row r="10" spans="1:1">
      <c r="A10" t="s">
        <v>59</v>
      </c>
    </row>
    <row r="12" spans="1:1">
      <c r="A12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A46E-5A3F-2641-888F-7DFB1D1FF017}">
  <dimension ref="A1:M68"/>
  <sheetViews>
    <sheetView topLeftCell="A15" workbookViewId="0">
      <selection activeCell="A8" sqref="A8"/>
    </sheetView>
  </sheetViews>
  <sheetFormatPr baseColWidth="10" defaultRowHeight="16"/>
  <cols>
    <col min="1" max="1" width="27.6640625" customWidth="1"/>
    <col min="2" max="13" width="14.83203125" customWidth="1"/>
  </cols>
  <sheetData>
    <row r="1" spans="1:13" ht="105" customHeight="1"/>
    <row r="3" spans="1:13" ht="39" customHeight="1"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2" t="s">
        <v>26</v>
      </c>
      <c r="H3" s="12" t="s">
        <v>27</v>
      </c>
      <c r="I3" s="12" t="s">
        <v>28</v>
      </c>
      <c r="J3" s="12" t="s">
        <v>29</v>
      </c>
      <c r="K3" s="12" t="s">
        <v>30</v>
      </c>
      <c r="L3" s="12" t="s">
        <v>31</v>
      </c>
      <c r="M3" s="12" t="s">
        <v>32</v>
      </c>
    </row>
    <row r="4" spans="1:13" ht="25" customHeight="1"/>
    <row r="5" spans="1:13" ht="23" customHeight="1">
      <c r="A5" s="28" t="s">
        <v>48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3" ht="35" customHeight="1">
      <c r="A6" s="35" t="s">
        <v>49</v>
      </c>
    </row>
    <row r="7" spans="1:13">
      <c r="A7" s="36" t="s">
        <v>50</v>
      </c>
      <c r="B7" s="22">
        <f>B30*B31</f>
        <v>0</v>
      </c>
      <c r="C7" s="22">
        <f t="shared" ref="C7:M7" si="0">C30*C31</f>
        <v>0</v>
      </c>
      <c r="D7" s="22">
        <f t="shared" si="0"/>
        <v>300</v>
      </c>
      <c r="E7" s="22">
        <f t="shared" si="0"/>
        <v>300</v>
      </c>
      <c r="F7" s="22">
        <f t="shared" si="0"/>
        <v>1000</v>
      </c>
      <c r="G7" s="22">
        <f t="shared" si="0"/>
        <v>1000</v>
      </c>
      <c r="H7" s="22">
        <f t="shared" si="0"/>
        <v>2100</v>
      </c>
      <c r="I7" s="22">
        <f t="shared" si="0"/>
        <v>2100</v>
      </c>
      <c r="J7" s="22">
        <f t="shared" si="0"/>
        <v>3600</v>
      </c>
      <c r="K7" s="22">
        <f t="shared" si="0"/>
        <v>3600</v>
      </c>
      <c r="L7" s="22">
        <f t="shared" si="0"/>
        <v>5000</v>
      </c>
      <c r="M7" s="22">
        <f t="shared" si="0"/>
        <v>5000</v>
      </c>
    </row>
    <row r="8" spans="1:13">
      <c r="A8" s="36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>
      <c r="A9" s="36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>
      <c r="A10" s="35" t="s">
        <v>37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ht="19">
      <c r="A11" s="29" t="s">
        <v>45</v>
      </c>
      <c r="B11" s="22">
        <f t="shared" ref="B11:M11" si="1">B7*B35</f>
        <v>0</v>
      </c>
      <c r="C11" s="22">
        <f t="shared" si="1"/>
        <v>0</v>
      </c>
      <c r="D11" s="22">
        <f t="shared" si="1"/>
        <v>105</v>
      </c>
      <c r="E11" s="22">
        <f t="shared" si="1"/>
        <v>105</v>
      </c>
      <c r="F11" s="22">
        <f t="shared" si="1"/>
        <v>350</v>
      </c>
      <c r="G11" s="22">
        <f t="shared" si="1"/>
        <v>350</v>
      </c>
      <c r="H11" s="22">
        <f t="shared" si="1"/>
        <v>735</v>
      </c>
      <c r="I11" s="22">
        <f t="shared" si="1"/>
        <v>735</v>
      </c>
      <c r="J11" s="22">
        <f t="shared" si="1"/>
        <v>1260</v>
      </c>
      <c r="K11" s="22">
        <f t="shared" si="1"/>
        <v>1260</v>
      </c>
      <c r="L11" s="22">
        <f t="shared" si="1"/>
        <v>1750</v>
      </c>
      <c r="M11" s="22">
        <f t="shared" si="1"/>
        <v>1750</v>
      </c>
    </row>
    <row r="12" spans="1:13" ht="20" thickBot="1">
      <c r="A12" s="29" t="s">
        <v>46</v>
      </c>
      <c r="B12" s="22">
        <f t="shared" ref="B12:M12" si="2">B7*B36</f>
        <v>0</v>
      </c>
      <c r="C12" s="22">
        <f t="shared" si="2"/>
        <v>0</v>
      </c>
      <c r="D12" s="22">
        <f t="shared" si="2"/>
        <v>9</v>
      </c>
      <c r="E12" s="22">
        <f t="shared" si="2"/>
        <v>9</v>
      </c>
      <c r="F12" s="22">
        <f t="shared" si="2"/>
        <v>30</v>
      </c>
      <c r="G12" s="22">
        <f t="shared" si="2"/>
        <v>30</v>
      </c>
      <c r="H12" s="22">
        <f t="shared" si="2"/>
        <v>63</v>
      </c>
      <c r="I12" s="22">
        <f t="shared" si="2"/>
        <v>63</v>
      </c>
      <c r="J12" s="22">
        <f t="shared" si="2"/>
        <v>108</v>
      </c>
      <c r="K12" s="22">
        <f t="shared" si="2"/>
        <v>108</v>
      </c>
      <c r="L12" s="22">
        <f t="shared" si="2"/>
        <v>150</v>
      </c>
      <c r="M12" s="22">
        <f t="shared" si="2"/>
        <v>150</v>
      </c>
    </row>
    <row r="13" spans="1:13">
      <c r="A13" s="36" t="s">
        <v>53</v>
      </c>
      <c r="B13" s="38">
        <f>SUM(B11:B12)</f>
        <v>0</v>
      </c>
      <c r="C13" s="38">
        <f t="shared" ref="C13:M13" si="3">SUM(C11:C12)</f>
        <v>0</v>
      </c>
      <c r="D13" s="38">
        <f t="shared" si="3"/>
        <v>114</v>
      </c>
      <c r="E13" s="38">
        <f t="shared" si="3"/>
        <v>114</v>
      </c>
      <c r="F13" s="38">
        <f t="shared" si="3"/>
        <v>380</v>
      </c>
      <c r="G13" s="38">
        <f t="shared" si="3"/>
        <v>380</v>
      </c>
      <c r="H13" s="38">
        <f t="shared" si="3"/>
        <v>798</v>
      </c>
      <c r="I13" s="38">
        <f t="shared" si="3"/>
        <v>798</v>
      </c>
      <c r="J13" s="38">
        <f t="shared" si="3"/>
        <v>1368</v>
      </c>
      <c r="K13" s="38">
        <f t="shared" si="3"/>
        <v>1368</v>
      </c>
      <c r="L13" s="38">
        <f t="shared" si="3"/>
        <v>1900</v>
      </c>
      <c r="M13" s="38">
        <f t="shared" si="3"/>
        <v>1900</v>
      </c>
    </row>
    <row r="14" spans="1:13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ht="17" thickBot="1">
      <c r="A15" s="34" t="s">
        <v>51</v>
      </c>
      <c r="B15" s="22">
        <f>B7-B13</f>
        <v>0</v>
      </c>
      <c r="C15" s="22">
        <f t="shared" ref="C15:M15" si="4">C7-C13</f>
        <v>0</v>
      </c>
      <c r="D15" s="22">
        <f t="shared" si="4"/>
        <v>186</v>
      </c>
      <c r="E15" s="22">
        <f t="shared" si="4"/>
        <v>186</v>
      </c>
      <c r="F15" s="22">
        <f t="shared" si="4"/>
        <v>620</v>
      </c>
      <c r="G15" s="22">
        <f t="shared" si="4"/>
        <v>620</v>
      </c>
      <c r="H15" s="22">
        <f t="shared" si="4"/>
        <v>1302</v>
      </c>
      <c r="I15" s="22">
        <f t="shared" si="4"/>
        <v>1302</v>
      </c>
      <c r="J15" s="22">
        <f t="shared" si="4"/>
        <v>2232</v>
      </c>
      <c r="K15" s="22">
        <f t="shared" si="4"/>
        <v>2232</v>
      </c>
      <c r="L15" s="22">
        <f t="shared" si="4"/>
        <v>3100</v>
      </c>
      <c r="M15" s="22">
        <f t="shared" si="4"/>
        <v>3100</v>
      </c>
    </row>
    <row r="16" spans="1:13">
      <c r="A16" s="37" t="s">
        <v>52</v>
      </c>
      <c r="B16" s="39">
        <f>IF(ISERROR(B15/B7),0,B15/B7)</f>
        <v>0</v>
      </c>
      <c r="C16" s="39">
        <f t="shared" ref="C16:M16" si="5">IF(ISERROR(C15/C7),0,C15/C7)</f>
        <v>0</v>
      </c>
      <c r="D16" s="39">
        <f t="shared" si="5"/>
        <v>0.62</v>
      </c>
      <c r="E16" s="39">
        <f t="shared" si="5"/>
        <v>0.62</v>
      </c>
      <c r="F16" s="39">
        <f t="shared" si="5"/>
        <v>0.62</v>
      </c>
      <c r="G16" s="39">
        <f t="shared" si="5"/>
        <v>0.62</v>
      </c>
      <c r="H16" s="39">
        <f t="shared" si="5"/>
        <v>0.62</v>
      </c>
      <c r="I16" s="39">
        <f t="shared" si="5"/>
        <v>0.62</v>
      </c>
      <c r="J16" s="39">
        <f t="shared" si="5"/>
        <v>0.62</v>
      </c>
      <c r="K16" s="39">
        <f t="shared" si="5"/>
        <v>0.62</v>
      </c>
      <c r="L16" s="39">
        <f t="shared" si="5"/>
        <v>0.62</v>
      </c>
      <c r="M16" s="39">
        <f t="shared" si="5"/>
        <v>0.62</v>
      </c>
    </row>
    <row r="17" spans="1:13">
      <c r="A17" s="37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</row>
    <row r="18" spans="1:13">
      <c r="A18" s="34" t="s">
        <v>38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</row>
    <row r="19" spans="1:13" ht="19">
      <c r="A19" s="32" t="s">
        <v>44</v>
      </c>
      <c r="B19" s="41">
        <f>B7*B39</f>
        <v>0</v>
      </c>
      <c r="C19" s="41">
        <f t="shared" ref="C19:M19" si="6">C7*C39</f>
        <v>0</v>
      </c>
      <c r="D19" s="41">
        <f t="shared" si="6"/>
        <v>60</v>
      </c>
      <c r="E19" s="41">
        <f t="shared" si="6"/>
        <v>60</v>
      </c>
      <c r="F19" s="41">
        <f t="shared" si="6"/>
        <v>200</v>
      </c>
      <c r="G19" s="41">
        <f t="shared" si="6"/>
        <v>200</v>
      </c>
      <c r="H19" s="41">
        <f t="shared" si="6"/>
        <v>420</v>
      </c>
      <c r="I19" s="41">
        <f t="shared" si="6"/>
        <v>420</v>
      </c>
      <c r="J19" s="41">
        <f t="shared" si="6"/>
        <v>720</v>
      </c>
      <c r="K19" s="41">
        <f t="shared" si="6"/>
        <v>720</v>
      </c>
      <c r="L19" s="41">
        <f t="shared" si="6"/>
        <v>1000</v>
      </c>
      <c r="M19" s="41">
        <f t="shared" si="6"/>
        <v>1000</v>
      </c>
    </row>
    <row r="20" spans="1:13" ht="19">
      <c r="A20" s="32" t="s">
        <v>43</v>
      </c>
      <c r="B20" s="22">
        <f>B7*B40</f>
        <v>0</v>
      </c>
      <c r="C20" s="22">
        <f t="shared" ref="C20:M20" si="7">C7*C40</f>
        <v>0</v>
      </c>
      <c r="D20" s="22">
        <f t="shared" si="7"/>
        <v>30</v>
      </c>
      <c r="E20" s="22">
        <f t="shared" si="7"/>
        <v>30</v>
      </c>
      <c r="F20" s="22">
        <f t="shared" si="7"/>
        <v>100</v>
      </c>
      <c r="G20" s="22">
        <f t="shared" si="7"/>
        <v>100</v>
      </c>
      <c r="H20" s="22">
        <f t="shared" si="7"/>
        <v>210</v>
      </c>
      <c r="I20" s="22">
        <f t="shared" si="7"/>
        <v>210</v>
      </c>
      <c r="J20" s="22">
        <f t="shared" si="7"/>
        <v>360</v>
      </c>
      <c r="K20" s="22">
        <f t="shared" si="7"/>
        <v>360</v>
      </c>
      <c r="L20" s="22">
        <f t="shared" si="7"/>
        <v>500</v>
      </c>
      <c r="M20" s="22">
        <f t="shared" si="7"/>
        <v>500</v>
      </c>
    </row>
    <row r="21" spans="1:13" ht="20" thickBot="1">
      <c r="A21" s="32" t="s">
        <v>42</v>
      </c>
      <c r="B21" s="41">
        <f>B7*B41</f>
        <v>0</v>
      </c>
      <c r="C21" s="41">
        <f t="shared" ref="C21:M21" si="8">C7*C41</f>
        <v>0</v>
      </c>
      <c r="D21" s="41">
        <f t="shared" si="8"/>
        <v>15</v>
      </c>
      <c r="E21" s="41">
        <f t="shared" si="8"/>
        <v>15</v>
      </c>
      <c r="F21" s="41">
        <f t="shared" si="8"/>
        <v>50</v>
      </c>
      <c r="G21" s="41">
        <f t="shared" si="8"/>
        <v>50</v>
      </c>
      <c r="H21" s="41">
        <f t="shared" si="8"/>
        <v>105</v>
      </c>
      <c r="I21" s="41">
        <f t="shared" si="8"/>
        <v>105</v>
      </c>
      <c r="J21" s="41">
        <f t="shared" si="8"/>
        <v>180</v>
      </c>
      <c r="K21" s="41">
        <f t="shared" si="8"/>
        <v>180</v>
      </c>
      <c r="L21" s="41">
        <f t="shared" si="8"/>
        <v>250</v>
      </c>
      <c r="M21" s="41">
        <f t="shared" si="8"/>
        <v>250</v>
      </c>
    </row>
    <row r="22" spans="1:13" ht="19">
      <c r="A22" s="32" t="s">
        <v>54</v>
      </c>
      <c r="B22" s="38">
        <f>SUM(B19:B21)</f>
        <v>0</v>
      </c>
      <c r="C22" s="38">
        <f t="shared" ref="C22:M22" si="9">SUM(C19:C21)</f>
        <v>0</v>
      </c>
      <c r="D22" s="38">
        <f t="shared" si="9"/>
        <v>105</v>
      </c>
      <c r="E22" s="38">
        <f t="shared" si="9"/>
        <v>105</v>
      </c>
      <c r="F22" s="38">
        <f t="shared" si="9"/>
        <v>350</v>
      </c>
      <c r="G22" s="38">
        <f t="shared" si="9"/>
        <v>350</v>
      </c>
      <c r="H22" s="38">
        <f t="shared" si="9"/>
        <v>735</v>
      </c>
      <c r="I22" s="38">
        <f t="shared" si="9"/>
        <v>735</v>
      </c>
      <c r="J22" s="38">
        <f t="shared" si="9"/>
        <v>1260</v>
      </c>
      <c r="K22" s="38">
        <f t="shared" si="9"/>
        <v>1260</v>
      </c>
      <c r="L22" s="38">
        <f t="shared" si="9"/>
        <v>1750</v>
      </c>
      <c r="M22" s="38">
        <f t="shared" si="9"/>
        <v>1750</v>
      </c>
    </row>
    <row r="23" spans="1:1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</row>
    <row r="24" spans="1:13" ht="19">
      <c r="A24" s="32" t="s">
        <v>55</v>
      </c>
      <c r="B24" s="22">
        <f>B15-B22</f>
        <v>0</v>
      </c>
      <c r="C24" s="22">
        <f t="shared" ref="C24:M24" si="10">C15-C22</f>
        <v>0</v>
      </c>
      <c r="D24" s="22">
        <f t="shared" si="10"/>
        <v>81</v>
      </c>
      <c r="E24" s="22">
        <f t="shared" si="10"/>
        <v>81</v>
      </c>
      <c r="F24" s="22">
        <f t="shared" si="10"/>
        <v>270</v>
      </c>
      <c r="G24" s="22">
        <f t="shared" si="10"/>
        <v>270</v>
      </c>
      <c r="H24" s="22">
        <f t="shared" si="10"/>
        <v>567</v>
      </c>
      <c r="I24" s="22">
        <f t="shared" si="10"/>
        <v>567</v>
      </c>
      <c r="J24" s="22">
        <f t="shared" si="10"/>
        <v>972</v>
      </c>
      <c r="K24" s="22">
        <f t="shared" si="10"/>
        <v>972</v>
      </c>
      <c r="L24" s="22">
        <f t="shared" si="10"/>
        <v>1350</v>
      </c>
      <c r="M24" s="22">
        <f t="shared" si="10"/>
        <v>1350</v>
      </c>
    </row>
    <row r="25" spans="1:13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3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3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3" ht="1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3" ht="23" customHeight="1">
      <c r="A29" s="28" t="s">
        <v>47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3" ht="19">
      <c r="A30" s="29" t="s">
        <v>40</v>
      </c>
      <c r="B30" s="30">
        <v>0</v>
      </c>
      <c r="C30" s="30">
        <v>0</v>
      </c>
      <c r="D30" s="30">
        <v>10</v>
      </c>
      <c r="E30" s="30">
        <v>10</v>
      </c>
      <c r="F30" s="30">
        <v>20</v>
      </c>
      <c r="G30" s="30">
        <v>20</v>
      </c>
      <c r="H30" s="30">
        <v>30</v>
      </c>
      <c r="I30" s="30">
        <v>30</v>
      </c>
      <c r="J30" s="30">
        <v>40</v>
      </c>
      <c r="K30" s="30">
        <v>40</v>
      </c>
      <c r="L30" s="30">
        <v>50</v>
      </c>
      <c r="M30" s="30">
        <v>50</v>
      </c>
    </row>
    <row r="31" spans="1:13" ht="19">
      <c r="A31" s="29" t="s">
        <v>41</v>
      </c>
      <c r="B31" s="26">
        <v>0</v>
      </c>
      <c r="C31" s="26">
        <v>0</v>
      </c>
      <c r="D31" s="25">
        <v>30</v>
      </c>
      <c r="E31" s="25">
        <v>30</v>
      </c>
      <c r="F31" s="25">
        <v>50</v>
      </c>
      <c r="G31" s="25">
        <v>50</v>
      </c>
      <c r="H31" s="25">
        <v>70</v>
      </c>
      <c r="I31" s="25">
        <v>70</v>
      </c>
      <c r="J31" s="25">
        <v>90</v>
      </c>
      <c r="K31" s="25">
        <v>90</v>
      </c>
      <c r="L31" s="25">
        <v>100</v>
      </c>
      <c r="M31" s="25">
        <v>100</v>
      </c>
    </row>
    <row r="32" spans="1:13" ht="19">
      <c r="A32" s="29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13" ht="19">
      <c r="A33" s="29"/>
      <c r="B33" s="25"/>
      <c r="C33" s="25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4" spans="1:13" ht="34" customHeight="1">
      <c r="A34" s="24" t="s">
        <v>39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13" ht="19">
      <c r="A35" s="29" t="s">
        <v>45</v>
      </c>
      <c r="B35" s="27">
        <v>0.35</v>
      </c>
      <c r="C35" s="27">
        <v>0.35</v>
      </c>
      <c r="D35" s="27">
        <v>0.35</v>
      </c>
      <c r="E35" s="27">
        <v>0.35</v>
      </c>
      <c r="F35" s="27">
        <v>0.35</v>
      </c>
      <c r="G35" s="27">
        <v>0.35</v>
      </c>
      <c r="H35" s="27">
        <v>0.35</v>
      </c>
      <c r="I35" s="27">
        <v>0.35</v>
      </c>
      <c r="J35" s="27">
        <v>0.35</v>
      </c>
      <c r="K35" s="27">
        <v>0.35</v>
      </c>
      <c r="L35" s="27">
        <v>0.35</v>
      </c>
      <c r="M35" s="27">
        <v>0.35</v>
      </c>
    </row>
    <row r="36" spans="1:13" ht="19">
      <c r="A36" s="29" t="s">
        <v>46</v>
      </c>
      <c r="B36" s="27">
        <v>0.03</v>
      </c>
      <c r="C36" s="27">
        <v>0.03</v>
      </c>
      <c r="D36" s="27">
        <v>0.03</v>
      </c>
      <c r="E36" s="27">
        <v>0.03</v>
      </c>
      <c r="F36" s="27">
        <v>0.03</v>
      </c>
      <c r="G36" s="27">
        <v>0.03</v>
      </c>
      <c r="H36" s="27">
        <v>0.03</v>
      </c>
      <c r="I36" s="27">
        <v>0.03</v>
      </c>
      <c r="J36" s="27">
        <v>0.03</v>
      </c>
      <c r="K36" s="27">
        <v>0.03</v>
      </c>
      <c r="L36" s="27">
        <v>0.03</v>
      </c>
      <c r="M36" s="27">
        <v>0.03</v>
      </c>
    </row>
    <row r="37" spans="1:13" ht="19">
      <c r="A37" s="29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1:13" ht="32" customHeight="1">
      <c r="A38" s="24" t="s">
        <v>38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1:13" ht="19">
      <c r="A39" s="32" t="s">
        <v>44</v>
      </c>
      <c r="B39" s="27">
        <v>0.2</v>
      </c>
      <c r="C39" s="27">
        <v>0.2</v>
      </c>
      <c r="D39" s="27">
        <v>0.2</v>
      </c>
      <c r="E39" s="27">
        <v>0.2</v>
      </c>
      <c r="F39" s="27">
        <v>0.2</v>
      </c>
      <c r="G39" s="27">
        <v>0.2</v>
      </c>
      <c r="H39" s="27">
        <v>0.2</v>
      </c>
      <c r="I39" s="27">
        <v>0.2</v>
      </c>
      <c r="J39" s="27">
        <v>0.2</v>
      </c>
      <c r="K39" s="27">
        <v>0.2</v>
      </c>
      <c r="L39" s="27">
        <v>0.2</v>
      </c>
      <c r="M39" s="27">
        <v>0.2</v>
      </c>
    </row>
    <row r="40" spans="1:13" ht="19">
      <c r="A40" s="32" t="s">
        <v>43</v>
      </c>
      <c r="B40" s="27">
        <v>0.1</v>
      </c>
      <c r="C40" s="27">
        <v>0.1</v>
      </c>
      <c r="D40" s="27">
        <v>0.1</v>
      </c>
      <c r="E40" s="27">
        <v>0.1</v>
      </c>
      <c r="F40" s="27">
        <v>0.1</v>
      </c>
      <c r="G40" s="27">
        <v>0.1</v>
      </c>
      <c r="H40" s="27">
        <v>0.1</v>
      </c>
      <c r="I40" s="27">
        <v>0.1</v>
      </c>
      <c r="J40" s="27">
        <v>0.1</v>
      </c>
      <c r="K40" s="27">
        <v>0.1</v>
      </c>
      <c r="L40" s="27">
        <v>0.1</v>
      </c>
      <c r="M40" s="27">
        <v>0.1</v>
      </c>
    </row>
    <row r="41" spans="1:13" ht="19">
      <c r="A41" s="32" t="s">
        <v>42</v>
      </c>
      <c r="B41" s="27">
        <v>0.05</v>
      </c>
      <c r="C41" s="27">
        <v>0.05</v>
      </c>
      <c r="D41" s="27">
        <v>0.05</v>
      </c>
      <c r="E41" s="27">
        <v>0.05</v>
      </c>
      <c r="F41" s="27">
        <v>0.05</v>
      </c>
      <c r="G41" s="27">
        <v>0.05</v>
      </c>
      <c r="H41" s="27">
        <v>0.05</v>
      </c>
      <c r="I41" s="27">
        <v>0.05</v>
      </c>
      <c r="J41" s="27">
        <v>0.05</v>
      </c>
      <c r="K41" s="27">
        <v>0.05</v>
      </c>
      <c r="L41" s="27">
        <v>0.05</v>
      </c>
      <c r="M41" s="27">
        <v>0.05</v>
      </c>
    </row>
    <row r="42" spans="1:13" ht="19">
      <c r="A42" s="2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2:13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2:13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2:13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2:13"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2:13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2:13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2:13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2:13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2:13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2:13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2:13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2:13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2:13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2:13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2:1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2:1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2:1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2:1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2:1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2:1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2C7B-601C-5C40-90BC-815670C7B30C}">
  <dimension ref="A1:O37"/>
  <sheetViews>
    <sheetView zoomScaleNormal="100" workbookViewId="0">
      <selection activeCell="M6" sqref="C6:M6"/>
    </sheetView>
  </sheetViews>
  <sheetFormatPr baseColWidth="10" defaultRowHeight="16"/>
  <cols>
    <col min="1" max="1" width="32.33203125" style="2" customWidth="1"/>
    <col min="2" max="2" width="17.83203125" style="2" customWidth="1"/>
    <col min="3" max="13" width="13.33203125" style="2" customWidth="1"/>
    <col min="14" max="14" width="15.83203125" style="2" customWidth="1"/>
    <col min="15" max="16384" width="10.83203125" style="2"/>
  </cols>
  <sheetData>
    <row r="1" spans="1:15" ht="125" customHeight="1">
      <c r="A1" s="9"/>
      <c r="B1" s="9"/>
      <c r="C1" s="9"/>
      <c r="D1" s="9"/>
      <c r="E1" s="9"/>
      <c r="F1" s="9"/>
      <c r="G1" s="9"/>
      <c r="H1" s="9"/>
      <c r="I1" s="9"/>
    </row>
    <row r="2" spans="1:15" ht="26">
      <c r="A2" s="5"/>
      <c r="B2" s="5"/>
      <c r="C2" s="5"/>
      <c r="D2" s="5"/>
      <c r="E2" s="5"/>
      <c r="F2" s="5"/>
      <c r="G2" s="5"/>
      <c r="H2" s="5"/>
      <c r="I2" s="5"/>
    </row>
    <row r="3" spans="1:15" s="6" customFormat="1" ht="32" customHeight="1">
      <c r="A3" s="10" t="s">
        <v>19</v>
      </c>
      <c r="B3" s="49">
        <v>10000</v>
      </c>
      <c r="D3" s="10" t="s">
        <v>20</v>
      </c>
      <c r="E3" s="13">
        <v>44105</v>
      </c>
      <c r="G3" s="8"/>
      <c r="H3" s="4"/>
      <c r="I3" s="7"/>
      <c r="J3" s="7"/>
      <c r="K3" s="8"/>
      <c r="L3" s="8"/>
      <c r="M3" s="8"/>
      <c r="N3" s="8"/>
      <c r="O3" s="8"/>
    </row>
    <row r="4" spans="1:15" s="6" customFormat="1" ht="26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31" customHeight="1">
      <c r="A5" s="11" t="s">
        <v>33</v>
      </c>
      <c r="B5" s="12" t="s">
        <v>21</v>
      </c>
      <c r="C5" s="12" t="s">
        <v>22</v>
      </c>
      <c r="D5" s="12" t="s">
        <v>23</v>
      </c>
      <c r="E5" s="12" t="s">
        <v>24</v>
      </c>
      <c r="F5" s="12" t="s">
        <v>25</v>
      </c>
      <c r="G5" s="12" t="s">
        <v>26</v>
      </c>
      <c r="H5" s="12" t="s">
        <v>27</v>
      </c>
      <c r="I5" s="12" t="s">
        <v>28</v>
      </c>
      <c r="J5" s="12" t="s">
        <v>29</v>
      </c>
      <c r="K5" s="12" t="s">
        <v>30</v>
      </c>
      <c r="L5" s="12" t="s">
        <v>31</v>
      </c>
      <c r="M5" s="12" t="s">
        <v>32</v>
      </c>
      <c r="N5" s="14" t="s">
        <v>34</v>
      </c>
    </row>
    <row r="6" spans="1:15" ht="21">
      <c r="A6" s="42" t="s">
        <v>1</v>
      </c>
      <c r="B6" s="23">
        <v>0</v>
      </c>
      <c r="C6" s="23">
        <f>B29</f>
        <v>7565</v>
      </c>
      <c r="D6" s="23">
        <f t="shared" ref="D6:M6" si="0">C29</f>
        <v>7680</v>
      </c>
      <c r="E6" s="23">
        <f t="shared" si="0"/>
        <v>7891</v>
      </c>
      <c r="F6" s="23">
        <f t="shared" si="0"/>
        <v>8102</v>
      </c>
      <c r="G6" s="23">
        <f t="shared" si="0"/>
        <v>7811</v>
      </c>
      <c r="H6" s="23">
        <f t="shared" si="0"/>
        <v>7720</v>
      </c>
      <c r="I6" s="23">
        <f t="shared" si="0"/>
        <v>7328</v>
      </c>
      <c r="J6" s="23">
        <f t="shared" si="0"/>
        <v>7636</v>
      </c>
      <c r="K6" s="23">
        <f t="shared" si="0"/>
        <v>7343</v>
      </c>
      <c r="L6" s="23">
        <f t="shared" si="0"/>
        <v>7750</v>
      </c>
      <c r="M6" s="23">
        <f t="shared" si="0"/>
        <v>7556</v>
      </c>
      <c r="N6" s="43">
        <f>SUM(Table1[[#This Row],[Oct-20]:[Sep-21]])</f>
        <v>84382</v>
      </c>
    </row>
    <row r="7" spans="1:15" ht="21">
      <c r="A7" s="44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5" ht="38" customHeight="1">
      <c r="A8" s="45" t="s">
        <v>18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5" ht="21" customHeight="1">
      <c r="A9" s="44" t="s">
        <v>56</v>
      </c>
      <c r="B9" s="23">
        <v>10000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43">
        <f>SUM(Table1[[#This Row],[Oct-20]:[Sep-21]])</f>
        <v>10000</v>
      </c>
    </row>
    <row r="10" spans="1:15" ht="21">
      <c r="A10" s="44" t="s">
        <v>2</v>
      </c>
      <c r="B10" s="23">
        <v>1000</v>
      </c>
      <c r="C10" s="23">
        <v>200</v>
      </c>
      <c r="D10" s="23">
        <v>200</v>
      </c>
      <c r="E10" s="23">
        <v>200</v>
      </c>
      <c r="F10" s="23">
        <v>200</v>
      </c>
      <c r="G10" s="23">
        <v>200</v>
      </c>
      <c r="H10" s="23"/>
      <c r="I10" s="23"/>
      <c r="J10" s="23"/>
      <c r="K10" s="23"/>
      <c r="L10" s="23"/>
      <c r="M10" s="23"/>
      <c r="N10" s="43">
        <f>SUM(Table1[[#This Row],[Oct-20]:[Sep-21]])</f>
        <v>2000</v>
      </c>
    </row>
    <row r="11" spans="1:15" ht="21">
      <c r="A11" s="44" t="s">
        <v>3</v>
      </c>
      <c r="B11" s="23"/>
      <c r="C11" s="23"/>
      <c r="D11" s="23">
        <v>100</v>
      </c>
      <c r="E11" s="23">
        <v>100</v>
      </c>
      <c r="F11" s="23">
        <v>300</v>
      </c>
      <c r="G11" s="23">
        <v>300</v>
      </c>
      <c r="H11" s="23">
        <v>400</v>
      </c>
      <c r="I11" s="23">
        <v>400</v>
      </c>
      <c r="J11" s="23">
        <v>500</v>
      </c>
      <c r="K11" s="23">
        <v>500</v>
      </c>
      <c r="L11" s="23">
        <v>600</v>
      </c>
      <c r="M11" s="23">
        <v>600</v>
      </c>
      <c r="N11" s="43">
        <f>SUM(Table1[[#This Row],[Oct-20]:[Sep-21]])</f>
        <v>3800</v>
      </c>
    </row>
    <row r="12" spans="1:15" ht="21">
      <c r="A12" s="44" t="s">
        <v>4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43">
        <f>SUM(Table1[[#This Row],[Oct-20]:[Sep-21]])</f>
        <v>0</v>
      </c>
    </row>
    <row r="13" spans="1:15" ht="35" customHeight="1">
      <c r="A13" s="46" t="s">
        <v>5</v>
      </c>
      <c r="B13" s="47">
        <f>SUM(B9:B12)</f>
        <v>11000</v>
      </c>
      <c r="C13" s="47">
        <f t="shared" ref="C13:M13" si="1">SUM(C10:C12)</f>
        <v>200</v>
      </c>
      <c r="D13" s="47">
        <f t="shared" si="1"/>
        <v>300</v>
      </c>
      <c r="E13" s="47">
        <f t="shared" si="1"/>
        <v>300</v>
      </c>
      <c r="F13" s="47">
        <f t="shared" si="1"/>
        <v>500</v>
      </c>
      <c r="G13" s="47">
        <f t="shared" si="1"/>
        <v>500</v>
      </c>
      <c r="H13" s="47">
        <f t="shared" si="1"/>
        <v>400</v>
      </c>
      <c r="I13" s="47">
        <f t="shared" si="1"/>
        <v>400</v>
      </c>
      <c r="J13" s="47">
        <f t="shared" si="1"/>
        <v>500</v>
      </c>
      <c r="K13" s="47">
        <f t="shared" si="1"/>
        <v>500</v>
      </c>
      <c r="L13" s="47">
        <f t="shared" si="1"/>
        <v>600</v>
      </c>
      <c r="M13" s="48">
        <f t="shared" si="1"/>
        <v>600</v>
      </c>
      <c r="N13" s="43">
        <f>SUM(Table1[[#This Row],[Oct-20]:[Sep-21]])</f>
        <v>15800</v>
      </c>
    </row>
    <row r="14" spans="1:15" ht="21">
      <c r="A14" s="44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10"/>
    </row>
    <row r="15" spans="1:15" ht="35" customHeight="1">
      <c r="A15" s="45" t="s">
        <v>17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10"/>
    </row>
    <row r="16" spans="1:15" ht="21">
      <c r="A16" s="44" t="s">
        <v>57</v>
      </c>
      <c r="B16" s="23">
        <v>0</v>
      </c>
      <c r="C16" s="23">
        <v>909</v>
      </c>
      <c r="D16" s="23">
        <v>909</v>
      </c>
      <c r="E16" s="23">
        <v>909</v>
      </c>
      <c r="F16" s="23">
        <v>909</v>
      </c>
      <c r="G16" s="23">
        <v>909</v>
      </c>
      <c r="H16" s="23">
        <v>909</v>
      </c>
      <c r="I16" s="23">
        <v>909</v>
      </c>
      <c r="J16" s="23">
        <v>909</v>
      </c>
      <c r="K16" s="23">
        <v>909</v>
      </c>
      <c r="L16" s="23">
        <v>909</v>
      </c>
      <c r="M16" s="23">
        <v>910</v>
      </c>
      <c r="N16" s="23">
        <f>SUM(Table1[[#This Row],[Oct-20]:[Sep-21]])</f>
        <v>10000</v>
      </c>
      <c r="O16" s="10"/>
    </row>
    <row r="17" spans="1:14" ht="21">
      <c r="A17" s="44" t="s">
        <v>6</v>
      </c>
      <c r="B17" s="23">
        <v>400</v>
      </c>
      <c r="C17" s="23"/>
      <c r="D17" s="23"/>
      <c r="E17" s="23"/>
      <c r="F17" s="23">
        <v>400</v>
      </c>
      <c r="G17" s="23"/>
      <c r="H17" s="23">
        <v>400</v>
      </c>
      <c r="I17" s="23"/>
      <c r="J17" s="23">
        <v>400</v>
      </c>
      <c r="K17" s="23"/>
      <c r="L17" s="23">
        <v>400</v>
      </c>
      <c r="M17" s="23"/>
      <c r="N17" s="43">
        <f>SUM(Table1[[#This Row],[Oct-20]:[Sep-21]])</f>
        <v>2000</v>
      </c>
    </row>
    <row r="18" spans="1:14" ht="21">
      <c r="A18" s="44" t="s">
        <v>7</v>
      </c>
      <c r="B18" s="23">
        <v>1000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43">
        <f>SUM(Table1[[#This Row],[Oct-20]:[Sep-21]])</f>
        <v>1000</v>
      </c>
    </row>
    <row r="19" spans="1:14" ht="21">
      <c r="A19" s="44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 ht="21">
      <c r="A20" s="44" t="s">
        <v>8</v>
      </c>
      <c r="B20" s="23">
        <v>40</v>
      </c>
      <c r="C20" s="23">
        <v>40</v>
      </c>
      <c r="D20" s="23">
        <v>40</v>
      </c>
      <c r="E20" s="23">
        <v>40</v>
      </c>
      <c r="F20" s="23">
        <v>40</v>
      </c>
      <c r="G20" s="23">
        <v>40</v>
      </c>
      <c r="H20" s="23">
        <v>40</v>
      </c>
      <c r="I20" s="23">
        <v>40</v>
      </c>
      <c r="J20" s="23">
        <v>40</v>
      </c>
      <c r="K20" s="23">
        <v>40</v>
      </c>
      <c r="L20" s="23">
        <v>40</v>
      </c>
      <c r="M20" s="23">
        <v>40</v>
      </c>
      <c r="N20" s="43">
        <f>SUM(Table1[[#This Row],[Oct-20]:[Sep-21]])</f>
        <v>480</v>
      </c>
    </row>
    <row r="21" spans="1:14" ht="21">
      <c r="A21" s="44" t="s">
        <v>16</v>
      </c>
      <c r="B21" s="23">
        <v>1500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43">
        <f>SUM(Table1[[#This Row],[Oct-20]:[Sep-21]])</f>
        <v>1500</v>
      </c>
    </row>
    <row r="22" spans="1:14" ht="21">
      <c r="A22" s="44" t="s">
        <v>9</v>
      </c>
      <c r="B22" s="23"/>
      <c r="C22" s="23"/>
      <c r="D22" s="23">
        <v>4</v>
      </c>
      <c r="E22" s="23">
        <v>4</v>
      </c>
      <c r="F22" s="23">
        <v>6</v>
      </c>
      <c r="G22" s="23">
        <v>6</v>
      </c>
      <c r="H22" s="23">
        <v>7</v>
      </c>
      <c r="I22" s="23">
        <v>7</v>
      </c>
      <c r="J22" s="23">
        <v>8</v>
      </c>
      <c r="K22" s="23">
        <v>8</v>
      </c>
      <c r="L22" s="23">
        <v>9</v>
      </c>
      <c r="M22" s="23">
        <v>9</v>
      </c>
      <c r="N22" s="43">
        <f>SUM(Table1[[#This Row],[Oct-20]:[Sep-21]])</f>
        <v>68</v>
      </c>
    </row>
    <row r="23" spans="1:14" ht="21">
      <c r="A23" s="44" t="s">
        <v>15</v>
      </c>
      <c r="B23" s="23">
        <v>45</v>
      </c>
      <c r="C23" s="23">
        <v>45</v>
      </c>
      <c r="D23" s="23">
        <v>45</v>
      </c>
      <c r="E23" s="23">
        <v>45</v>
      </c>
      <c r="F23" s="23">
        <v>45</v>
      </c>
      <c r="G23" s="23">
        <v>45</v>
      </c>
      <c r="H23" s="23">
        <v>45</v>
      </c>
      <c r="I23" s="23">
        <v>45</v>
      </c>
      <c r="J23" s="23">
        <v>45</v>
      </c>
      <c r="K23" s="23">
        <v>45</v>
      </c>
      <c r="L23" s="23">
        <v>45</v>
      </c>
      <c r="M23" s="23">
        <v>45</v>
      </c>
      <c r="N23" s="43">
        <f>SUM(Table1[[#This Row],[Oct-20]:[Sep-21]])</f>
        <v>540</v>
      </c>
    </row>
    <row r="24" spans="1:14" ht="21">
      <c r="A24" s="44" t="s">
        <v>12</v>
      </c>
      <c r="B24" s="23"/>
      <c r="C24" s="23"/>
      <c r="D24" s="23"/>
      <c r="E24" s="23"/>
      <c r="F24" s="23"/>
      <c r="G24" s="23">
        <v>500</v>
      </c>
      <c r="H24" s="23"/>
      <c r="I24" s="23"/>
      <c r="J24" s="23"/>
      <c r="K24" s="23"/>
      <c r="L24" s="23"/>
      <c r="M24" s="23">
        <v>500</v>
      </c>
      <c r="N24" s="43">
        <f>SUM(Table1[[#This Row],[Oct-20]:[Sep-21]])</f>
        <v>1000</v>
      </c>
    </row>
    <row r="25" spans="1:14" ht="21">
      <c r="A25" s="44" t="s">
        <v>13</v>
      </c>
      <c r="B25" s="23">
        <v>200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43">
        <f>SUM(Table1[[#This Row],[Oct-20]:[Sep-21]])</f>
        <v>200</v>
      </c>
    </row>
    <row r="26" spans="1:14" ht="21">
      <c r="A26" s="44" t="s">
        <v>14</v>
      </c>
      <c r="B26" s="23">
        <v>250</v>
      </c>
      <c r="C26" s="23"/>
      <c r="D26" s="23"/>
      <c r="E26" s="23"/>
      <c r="F26" s="23">
        <v>300</v>
      </c>
      <c r="G26" s="23"/>
      <c r="H26" s="23">
        <v>300</v>
      </c>
      <c r="I26" s="23"/>
      <c r="J26" s="23">
        <v>300</v>
      </c>
      <c r="K26" s="23"/>
      <c r="L26" s="23">
        <v>300</v>
      </c>
      <c r="M26" s="23"/>
      <c r="N26" s="43">
        <f>SUM(Table1[[#This Row],[Oct-20]:[Sep-21]])</f>
        <v>1450</v>
      </c>
    </row>
    <row r="27" spans="1:14" ht="38" customHeight="1">
      <c r="A27" s="46" t="s">
        <v>10</v>
      </c>
      <c r="B27" s="47">
        <f t="shared" ref="B27:M27" si="2">SUM(B17:B26)</f>
        <v>3435</v>
      </c>
      <c r="C27" s="47">
        <f t="shared" si="2"/>
        <v>85</v>
      </c>
      <c r="D27" s="47">
        <f t="shared" si="2"/>
        <v>89</v>
      </c>
      <c r="E27" s="47">
        <f t="shared" si="2"/>
        <v>89</v>
      </c>
      <c r="F27" s="47">
        <f t="shared" si="2"/>
        <v>791</v>
      </c>
      <c r="G27" s="47">
        <f t="shared" si="2"/>
        <v>591</v>
      </c>
      <c r="H27" s="47">
        <f t="shared" si="2"/>
        <v>792</v>
      </c>
      <c r="I27" s="47">
        <f t="shared" si="2"/>
        <v>92</v>
      </c>
      <c r="J27" s="47">
        <f t="shared" si="2"/>
        <v>793</v>
      </c>
      <c r="K27" s="47">
        <f t="shared" si="2"/>
        <v>93</v>
      </c>
      <c r="L27" s="47">
        <f t="shared" si="2"/>
        <v>794</v>
      </c>
      <c r="M27" s="48">
        <f t="shared" si="2"/>
        <v>594</v>
      </c>
      <c r="N27" s="43">
        <f>SUM(Table1[[#This Row],[Oct-20]:[Sep-21]])</f>
        <v>8238</v>
      </c>
    </row>
    <row r="28" spans="1:14" ht="21">
      <c r="A28" s="44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 spans="1:14" ht="37" customHeight="1">
      <c r="A29" s="46" t="s">
        <v>11</v>
      </c>
      <c r="B29" s="47">
        <f t="shared" ref="B29:M29" si="3">B6+B13-B27</f>
        <v>7565</v>
      </c>
      <c r="C29" s="47">
        <f t="shared" si="3"/>
        <v>7680</v>
      </c>
      <c r="D29" s="47">
        <f t="shared" si="3"/>
        <v>7891</v>
      </c>
      <c r="E29" s="47">
        <f t="shared" si="3"/>
        <v>8102</v>
      </c>
      <c r="F29" s="47">
        <f t="shared" si="3"/>
        <v>7811</v>
      </c>
      <c r="G29" s="47">
        <f t="shared" si="3"/>
        <v>7720</v>
      </c>
      <c r="H29" s="47">
        <f t="shared" si="3"/>
        <v>7328</v>
      </c>
      <c r="I29" s="47">
        <f t="shared" si="3"/>
        <v>7636</v>
      </c>
      <c r="J29" s="47">
        <f t="shared" si="3"/>
        <v>7343</v>
      </c>
      <c r="K29" s="47">
        <f t="shared" si="3"/>
        <v>7750</v>
      </c>
      <c r="L29" s="47">
        <f t="shared" si="3"/>
        <v>7556</v>
      </c>
      <c r="M29" s="48">
        <f t="shared" si="3"/>
        <v>7562</v>
      </c>
      <c r="N29" s="43">
        <f>SUM(Table1[[#This Row],[Oct-20]:[Sep-21]])</f>
        <v>91944</v>
      </c>
    </row>
    <row r="30" spans="1:14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4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4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</sheetData>
  <dataValidations count="5">
    <dataValidation allowBlank="1" showInputMessage="1" showErrorMessage="1" prompt="Enter the cash paid out items for each month_x000a_" sqref="A15" xr:uid="{D2B358F5-E6E4-374E-B2AF-3ACA0991C3F5}"/>
    <dataValidation allowBlank="1" showInputMessage="1" showErrorMessage="1" prompt="Enter the cash receipts items for each month._x000a__x000a_For Returns and allowances, enter the values as positive numbers._x000a_" sqref="A8:A9" xr:uid="{EDC528CE-7C35-AC49-B9F3-FB058894493F}"/>
    <dataValidation allowBlank="1" showInputMessage="1" showErrorMessage="1" prompt="Enter a minimum balance alert. The template will highlight if the cash balance is below the alert minimum value." sqref="J3:J4" xr:uid="{45B0588C-0796-B34C-B1F4-FEFBA57A9887}"/>
    <dataValidation allowBlank="1" showInputMessage="1" showErrorMessage="1" prompt="Enter the starting cash amount during the starting date" sqref="C4 B3" xr:uid="{108F7EB1-F75F-D541-846C-037F31479541}"/>
    <dataValidation allowBlank="1" showInputMessage="1" showErrorMessage="1" prompt="Enter a starting date from when a one-year forecast schedule will begin" sqref="F4 E3" xr:uid="{2F74685B-E622-5E45-AACB-2B7918CC6E10}"/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81BA-B8A8-784F-94E3-DF6CED3BB89E}">
  <dimension ref="B4:W16"/>
  <sheetViews>
    <sheetView tabSelected="1" workbookViewId="0">
      <selection activeCell="C20" sqref="C20"/>
    </sheetView>
  </sheetViews>
  <sheetFormatPr baseColWidth="10" defaultRowHeight="16"/>
  <cols>
    <col min="2" max="2" width="34.83203125" customWidth="1"/>
    <col min="3" max="3" width="27.33203125" customWidth="1"/>
  </cols>
  <sheetData>
    <row r="4" spans="2:23" ht="28" customHeight="1">
      <c r="B4" s="20" t="s">
        <v>35</v>
      </c>
      <c r="C4" s="21" t="s">
        <v>36</v>
      </c>
    </row>
    <row r="5" spans="2:23" ht="24" customHeight="1">
      <c r="B5" s="16">
        <v>44105</v>
      </c>
      <c r="C5" s="17">
        <v>0</v>
      </c>
      <c r="D5" s="15"/>
      <c r="E5" s="15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2:23" ht="24" customHeight="1">
      <c r="B6" s="18">
        <v>44136</v>
      </c>
      <c r="C6" s="50">
        <v>7565</v>
      </c>
    </row>
    <row r="7" spans="2:23" ht="24" customHeight="1">
      <c r="B7" s="18">
        <v>44166</v>
      </c>
      <c r="C7" s="50">
        <v>7680</v>
      </c>
    </row>
    <row r="8" spans="2:23" ht="24" customHeight="1">
      <c r="B8" s="18">
        <v>44197</v>
      </c>
      <c r="C8" s="50">
        <v>7891</v>
      </c>
    </row>
    <row r="9" spans="2:23" ht="24" customHeight="1">
      <c r="B9" s="18">
        <v>44228</v>
      </c>
      <c r="C9" s="50">
        <v>8102</v>
      </c>
    </row>
    <row r="10" spans="2:23" ht="24" customHeight="1">
      <c r="B10" s="18">
        <v>44256</v>
      </c>
      <c r="C10" s="50">
        <v>7811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2:23" ht="24" customHeight="1">
      <c r="B11" s="18">
        <v>44287</v>
      </c>
      <c r="C11" s="50">
        <v>7720</v>
      </c>
    </row>
    <row r="12" spans="2:23" ht="24" customHeight="1">
      <c r="B12" s="18">
        <v>44317</v>
      </c>
      <c r="C12" s="50">
        <v>7328</v>
      </c>
    </row>
    <row r="13" spans="2:23" ht="24" customHeight="1">
      <c r="B13" s="18">
        <v>44348</v>
      </c>
      <c r="C13" s="50">
        <v>7636</v>
      </c>
    </row>
    <row r="14" spans="2:23" ht="24" customHeight="1">
      <c r="B14" s="18">
        <v>44378</v>
      </c>
      <c r="C14" s="50">
        <v>7343</v>
      </c>
    </row>
    <row r="15" spans="2:23" ht="24" customHeight="1">
      <c r="B15" s="18">
        <v>44409</v>
      </c>
      <c r="C15" s="50">
        <v>7750</v>
      </c>
    </row>
    <row r="16" spans="2:23" ht="24" customHeight="1">
      <c r="B16" s="19">
        <v>44440</v>
      </c>
      <c r="C16" s="51">
        <v>7556</v>
      </c>
    </row>
  </sheetData>
  <phoneticPr fontId="1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Info</vt:lpstr>
      <vt:lpstr>Assumation &amp; Income Statement</vt:lpstr>
      <vt:lpstr>Cash Flow Forecast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2020-09-07T05:25:28Z</dcterms:created>
  <dcterms:modified xsi:type="dcterms:W3CDTF">2020-09-07T10:56:56Z</dcterms:modified>
</cp:coreProperties>
</file>