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7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0" i="1" l="1"/>
  <c r="AB39" i="1"/>
  <c r="AB41" i="1"/>
  <c r="AA40" i="1"/>
  <c r="AA39" i="1"/>
  <c r="AA41" i="1"/>
  <c r="Z40" i="1"/>
  <c r="Z39" i="1"/>
  <c r="Z41" i="1"/>
  <c r="Y40" i="1"/>
  <c r="Y39" i="1"/>
  <c r="Y41" i="1"/>
  <c r="X40" i="1"/>
  <c r="X39" i="1"/>
  <c r="X41" i="1"/>
  <c r="W40" i="1"/>
  <c r="W39" i="1"/>
  <c r="W41" i="1"/>
  <c r="V40" i="1"/>
  <c r="V39" i="1"/>
  <c r="V41" i="1"/>
  <c r="U40" i="1"/>
  <c r="U39" i="1"/>
  <c r="U41" i="1"/>
  <c r="T40" i="1"/>
  <c r="T39" i="1"/>
  <c r="T41" i="1"/>
  <c r="S40" i="1"/>
  <c r="S39" i="1"/>
  <c r="S41" i="1"/>
  <c r="AB34" i="1"/>
  <c r="AB33" i="1"/>
  <c r="AB35" i="1"/>
  <c r="AA34" i="1"/>
  <c r="AA33" i="1"/>
  <c r="AA35" i="1"/>
  <c r="Z34" i="1"/>
  <c r="Z33" i="1"/>
  <c r="Z35" i="1"/>
  <c r="Y34" i="1"/>
  <c r="Y33" i="1"/>
  <c r="Y35" i="1"/>
  <c r="X34" i="1"/>
  <c r="X33" i="1"/>
  <c r="X35" i="1"/>
  <c r="W34" i="1"/>
  <c r="W33" i="1"/>
  <c r="W35" i="1"/>
  <c r="V34" i="1"/>
  <c r="V33" i="1"/>
  <c r="V35" i="1"/>
  <c r="U34" i="1"/>
  <c r="U33" i="1"/>
  <c r="U35" i="1"/>
  <c r="T34" i="1"/>
  <c r="T33" i="1"/>
  <c r="T35" i="1"/>
  <c r="S34" i="1"/>
  <c r="S33" i="1"/>
  <c r="S35" i="1"/>
  <c r="AB28" i="1"/>
  <c r="AB27" i="1"/>
  <c r="AB29" i="1"/>
  <c r="AA28" i="1"/>
  <c r="AA27" i="1"/>
  <c r="AA29" i="1"/>
  <c r="Z28" i="1"/>
  <c r="Z27" i="1"/>
  <c r="Z29" i="1"/>
  <c r="Y28" i="1"/>
  <c r="Y27" i="1"/>
  <c r="Y29" i="1"/>
  <c r="X28" i="1"/>
  <c r="X27" i="1"/>
  <c r="X29" i="1"/>
  <c r="W28" i="1"/>
  <c r="W27" i="1"/>
  <c r="W29" i="1"/>
  <c r="V28" i="1"/>
  <c r="V27" i="1"/>
  <c r="V29" i="1"/>
  <c r="U28" i="1"/>
  <c r="U27" i="1"/>
  <c r="U29" i="1"/>
  <c r="T28" i="1"/>
  <c r="T27" i="1"/>
  <c r="T29" i="1"/>
  <c r="S28" i="1"/>
  <c r="S27" i="1"/>
  <c r="S29" i="1"/>
  <c r="T19" i="1"/>
  <c r="T18" i="1"/>
  <c r="U17" i="1"/>
  <c r="T17" i="1"/>
  <c r="V17" i="1"/>
  <c r="T16" i="1"/>
  <c r="T15" i="1"/>
  <c r="U14" i="1"/>
  <c r="T14" i="1"/>
  <c r="V14" i="1"/>
  <c r="T13" i="1"/>
  <c r="T12" i="1"/>
  <c r="U11" i="1"/>
  <c r="T11" i="1"/>
  <c r="V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<sst xmlns="http://schemas.openxmlformats.org/spreadsheetml/2006/main" count="81" uniqueCount="40">
  <si>
    <t>Sample</t>
  </si>
  <si>
    <t>Date</t>
  </si>
  <si>
    <t>Time</t>
  </si>
  <si>
    <t>Count</t>
  </si>
  <si>
    <t>particles/mL</t>
  </si>
  <si>
    <t>Area (ABD)</t>
  </si>
  <si>
    <t>Area(filled)</t>
  </si>
  <si>
    <t>Diameter (ABD)</t>
  </si>
  <si>
    <t>Diameter (ESD)</t>
  </si>
  <si>
    <t>Transparency</t>
  </si>
  <si>
    <t>Volume (ABD)</t>
  </si>
  <si>
    <t>Volume (ESD)</t>
  </si>
  <si>
    <t>cells/mL</t>
  </si>
  <si>
    <t>cells/mL (rep)</t>
  </si>
  <si>
    <t>ave cells mL</t>
  </si>
  <si>
    <t>Proportional error</t>
  </si>
  <si>
    <t>001</t>
  </si>
  <si>
    <t>003</t>
  </si>
  <si>
    <t>005</t>
  </si>
  <si>
    <t>007</t>
  </si>
  <si>
    <t>011</t>
  </si>
  <si>
    <t>012</t>
  </si>
  <si>
    <t>013</t>
  </si>
  <si>
    <t>016</t>
  </si>
  <si>
    <t>017</t>
  </si>
  <si>
    <t>018</t>
  </si>
  <si>
    <t>~25-35% error</t>
  </si>
  <si>
    <t>019</t>
  </si>
  <si>
    <t>021</t>
  </si>
  <si>
    <t>022</t>
  </si>
  <si>
    <t>023</t>
  </si>
  <si>
    <t>025</t>
  </si>
  <si>
    <t>027</t>
  </si>
  <si>
    <t>029</t>
  </si>
  <si>
    <t>031</t>
  </si>
  <si>
    <t>ave</t>
  </si>
  <si>
    <t>stdev</t>
  </si>
  <si>
    <t>%err</t>
  </si>
  <si>
    <t>Data without replicates:</t>
  </si>
  <si>
    <t>~20-35% err: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</si>
</sst>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quotePrefix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 applyFont="1"/>
    <xf numFmtId="164" fontId="0" fillId="0" borderId="0" xfId="0" quotePrefix="1" applyNumberFormat="1"/>
    <xf numFmtId="1" fontId="1" fillId="0" borderId="0" xfId="0" applyNumberFormat="1" applyFont="1"/>
    <xf numFmtId="0" fontId="0" fillId="2" borderId="0" xfId="0" applyFill="1"/>
    <xf numFmtId="165" fontId="1" fillId="0" borderId="0" xfId="0" applyNumberFormat="1" applyFont="1"/>
    <xf numFmtId="165" fontId="1" fillId="2" borderId="0" xfId="0" applyNumberFormat="1" applyFont="1" applyFill="1"/>
    <xf numFmtId="165" fontId="0" fillId="0" borderId="0" xfId="0" applyNumberFormat="1"/>
    <xf numFmtId="165" fontId="0" fillId="2" borderId="0" xfId="0" applyNumberFormat="1" applyFill="1"/>
    <xf numFmtId="0" fontId="2" fillId="0" borderId="0" xfId="0" applyFont="1"/>
    <xf numFmtId="2" fontId="0" fillId="0" borderId="1" xfId="0" applyNumberFormat="1" applyBorder="1"/>
    <xf numFmtId="2" fontId="1" fillId="0" borderId="2" xfId="0" applyNumberFormat="1" applyFont="1" applyBorder="1"/>
    <xf numFmtId="0" fontId="0" fillId="0" borderId="3" xfId="0" applyBorder="1"/>
    <xf numFmtId="2" fontId="0" fillId="0" borderId="4" xfId="0" applyNumberFormat="1" applyBorder="1"/>
    <xf numFmtId="2" fontId="1" fillId="0" borderId="0" xfId="0" applyNumberFormat="1" applyFont="1" applyBorder="1"/>
    <xf numFmtId="0" fontId="0" fillId="0" borderId="5" xfId="0" applyBorder="1"/>
    <xf numFmtId="2" fontId="0" fillId="0" borderId="6" xfId="0" applyNumberFormat="1" applyBorder="1"/>
    <xf numFmtId="2" fontId="1" fillId="0" borderId="7" xfId="0" applyNumberFormat="1" applyFont="1" applyBorder="1"/>
    <xf numFmtId="0" fontId="0" fillId="0" borderId="8" xfId="0" applyBorder="1"/>
    <xf numFmtId="0" fontId="1" fillId="0" borderId="1" xfId="0" applyFont="1" applyBorder="1"/>
    <xf numFmtId="164" fontId="0" fillId="0" borderId="2" xfId="0" applyNumberFormat="1" applyBorder="1"/>
    <xf numFmtId="0" fontId="0" fillId="0" borderId="2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164" fontId="0" fillId="0" borderId="4" xfId="0" applyNumberFormat="1" applyBorder="1"/>
    <xf numFmtId="0" fontId="0" fillId="0" borderId="0" xfId="0" applyFill="1" applyBorder="1"/>
    <xf numFmtId="0" fontId="0" fillId="0" borderId="5" xfId="0" applyFill="1" applyBorder="1"/>
    <xf numFmtId="20" fontId="0" fillId="0" borderId="0" xfId="0" quotePrefix="1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0" xfId="0" applyNumberFormat="1" applyFont="1" applyBorder="1"/>
    <xf numFmtId="2" fontId="0" fillId="0" borderId="5" xfId="0" applyNumberFormat="1" applyFont="1" applyBorder="1"/>
    <xf numFmtId="164" fontId="0" fillId="0" borderId="4" xfId="0" quotePrefix="1" applyNumberFormat="1" applyBorder="1"/>
    <xf numFmtId="164" fontId="0" fillId="0" borderId="6" xfId="0" quotePrefix="1" applyNumberFormat="1" applyBorder="1"/>
    <xf numFmtId="20" fontId="0" fillId="0" borderId="7" xfId="0" quotePrefix="1" applyNumberFormat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topLeftCell="A13" workbookViewId="0">
      <selection activeCell="L41" sqref="L41"/>
    </sheetView>
  </sheetViews>
  <sheetFormatPr baseColWidth="10" defaultRowHeight="15" x14ac:dyDescent="0"/>
  <cols>
    <col min="2" max="2" width="10.83203125" style="1"/>
    <col min="6" max="6" width="14" bestFit="1" customWidth="1"/>
    <col min="7" max="7" width="13.6640625" bestFit="1" customWidth="1"/>
    <col min="8" max="8" width="14" bestFit="1" customWidth="1"/>
    <col min="9" max="9" width="13.6640625" bestFit="1" customWidth="1"/>
    <col min="18" max="19" width="12.33203125" bestFit="1" customWidth="1"/>
    <col min="20" max="20" width="11.6640625" bestFit="1" customWidth="1"/>
    <col min="22" max="22" width="16" bestFit="1" customWidth="1"/>
    <col min="24" max="24" width="13" bestFit="1" customWidth="1"/>
  </cols>
  <sheetData>
    <row r="1" spans="1:2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/>
      <c r="P1" t="s">
        <v>0</v>
      </c>
      <c r="Q1" t="s">
        <v>12</v>
      </c>
      <c r="R1" t="s">
        <v>13</v>
      </c>
      <c r="S1" t="s">
        <v>13</v>
      </c>
      <c r="T1" s="3" t="s">
        <v>14</v>
      </c>
      <c r="V1" t="s">
        <v>15</v>
      </c>
    </row>
    <row r="2" spans="1:23">
      <c r="A2" s="4" t="s">
        <v>16</v>
      </c>
      <c r="B2" s="1">
        <v>42259</v>
      </c>
      <c r="C2" s="5">
        <v>0.41041666666666665</v>
      </c>
      <c r="D2">
        <v>33</v>
      </c>
      <c r="E2">
        <v>175</v>
      </c>
      <c r="F2" s="6">
        <v>852.98538461538476</v>
      </c>
      <c r="G2" s="6">
        <v>865.98769230769233</v>
      </c>
      <c r="H2" s="6">
        <v>32.593076923076929</v>
      </c>
      <c r="I2" s="6">
        <v>36.553076923076922</v>
      </c>
      <c r="J2" s="6">
        <v>0.10615384615384618</v>
      </c>
      <c r="K2" s="6">
        <v>19357.19423076923</v>
      </c>
      <c r="L2" s="6">
        <v>27667.562538461541</v>
      </c>
      <c r="M2" s="6"/>
      <c r="P2" s="4" t="s">
        <v>16</v>
      </c>
      <c r="Q2">
        <v>175</v>
      </c>
      <c r="T2" s="3">
        <f t="shared" ref="T2" si="0">AVERAGE(Q2:S2)</f>
        <v>175</v>
      </c>
      <c r="V2" s="6"/>
    </row>
    <row r="3" spans="1:23">
      <c r="A3" s="4" t="s">
        <v>17</v>
      </c>
      <c r="B3" s="1">
        <v>42260</v>
      </c>
      <c r="C3" s="5">
        <v>0.39374999999999999</v>
      </c>
      <c r="D3">
        <v>5</v>
      </c>
      <c r="E3">
        <v>27</v>
      </c>
      <c r="F3" s="7">
        <v>923.80799999999999</v>
      </c>
      <c r="G3" s="7">
        <v>935.78399999999999</v>
      </c>
      <c r="H3" s="7">
        <v>32.878</v>
      </c>
      <c r="I3" s="7">
        <v>36.862000000000002</v>
      </c>
      <c r="J3" s="7">
        <v>0.11000000000000001</v>
      </c>
      <c r="K3" s="7">
        <v>23832.204999999998</v>
      </c>
      <c r="L3" s="7">
        <v>32566.533399999997</v>
      </c>
      <c r="M3" s="7"/>
      <c r="P3" s="4" t="s">
        <v>17</v>
      </c>
      <c r="Q3">
        <v>27</v>
      </c>
      <c r="T3" s="3">
        <f>AVERAGE(Q3:S3)</f>
        <v>27</v>
      </c>
      <c r="V3" s="6"/>
    </row>
    <row r="4" spans="1:23">
      <c r="A4" s="4" t="s">
        <v>18</v>
      </c>
      <c r="B4" s="8">
        <v>42263</v>
      </c>
      <c r="C4" s="5">
        <v>0.52638888888888891</v>
      </c>
      <c r="D4">
        <v>9</v>
      </c>
      <c r="E4">
        <v>48</v>
      </c>
      <c r="F4" s="7">
        <v>850.13</v>
      </c>
      <c r="G4" s="7">
        <v>869.81000000000006</v>
      </c>
      <c r="H4" s="7">
        <v>32.655000000000001</v>
      </c>
      <c r="I4" s="7">
        <v>35.620000000000005</v>
      </c>
      <c r="J4" s="7">
        <v>8.4999999999999992E-2</v>
      </c>
      <c r="K4" s="7">
        <v>19051.71</v>
      </c>
      <c r="L4" s="7">
        <v>24567.654999999999</v>
      </c>
      <c r="M4" s="7"/>
      <c r="P4" s="4" t="s">
        <v>18</v>
      </c>
      <c r="Q4">
        <v>48</v>
      </c>
      <c r="T4" s="3">
        <f t="shared" ref="T4:T19" si="1">AVERAGE(Q4:S4)</f>
        <v>48</v>
      </c>
      <c r="V4" s="6"/>
    </row>
    <row r="5" spans="1:23">
      <c r="A5" s="4" t="s">
        <v>19</v>
      </c>
      <c r="B5" s="8">
        <v>42264</v>
      </c>
      <c r="C5" s="5">
        <v>0.55208333333333337</v>
      </c>
      <c r="D5">
        <v>4</v>
      </c>
      <c r="E5">
        <v>21</v>
      </c>
      <c r="F5" s="6">
        <v>1176.0350000000001</v>
      </c>
      <c r="G5" s="6">
        <v>1206.2550000000001</v>
      </c>
      <c r="H5" s="6">
        <v>38.39</v>
      </c>
      <c r="I5" s="6">
        <v>48.997500000000002</v>
      </c>
      <c r="J5" s="6">
        <v>0.185</v>
      </c>
      <c r="K5" s="6">
        <v>31025</v>
      </c>
      <c r="L5" s="6">
        <v>75825</v>
      </c>
      <c r="M5" s="6"/>
      <c r="P5" s="4" t="s">
        <v>19</v>
      </c>
      <c r="Q5">
        <v>21</v>
      </c>
      <c r="T5" s="3">
        <f t="shared" si="1"/>
        <v>21</v>
      </c>
      <c r="V5" s="6"/>
    </row>
    <row r="6" spans="1:23">
      <c r="A6" s="4" t="s">
        <v>20</v>
      </c>
      <c r="B6" s="8">
        <v>42266</v>
      </c>
      <c r="C6" s="5">
        <v>0.6875</v>
      </c>
      <c r="D6">
        <v>76</v>
      </c>
      <c r="E6">
        <v>402</v>
      </c>
      <c r="F6" s="6">
        <v>1250.6418181818181</v>
      </c>
      <c r="G6" s="6">
        <v>1262.6605454545449</v>
      </c>
      <c r="H6" s="6">
        <v>39.4</v>
      </c>
      <c r="I6" s="6">
        <v>44.562909090909102</v>
      </c>
      <c r="J6" s="6">
        <v>0.11327272727272726</v>
      </c>
      <c r="K6" s="6">
        <v>34567.272727272728</v>
      </c>
      <c r="L6" s="6">
        <v>50618.181818181816</v>
      </c>
      <c r="M6" s="6"/>
      <c r="P6" s="4" t="s">
        <v>20</v>
      </c>
      <c r="Q6">
        <v>402</v>
      </c>
      <c r="T6" s="3">
        <f t="shared" si="1"/>
        <v>402</v>
      </c>
      <c r="V6" s="6"/>
    </row>
    <row r="7" spans="1:23">
      <c r="A7" s="4" t="s">
        <v>21</v>
      </c>
      <c r="B7" s="8">
        <v>42266</v>
      </c>
      <c r="C7" s="5">
        <v>0.6875</v>
      </c>
      <c r="D7">
        <v>45</v>
      </c>
      <c r="E7">
        <v>244</v>
      </c>
      <c r="F7" s="6">
        <v>1177.6929999999998</v>
      </c>
      <c r="G7" s="6">
        <v>1190.3225</v>
      </c>
      <c r="H7" s="6">
        <v>38.140000000000008</v>
      </c>
      <c r="I7" s="6">
        <v>43.191000000000003</v>
      </c>
      <c r="J7" s="6">
        <v>0.11350000000000002</v>
      </c>
      <c r="K7" s="6">
        <v>31736.5</v>
      </c>
      <c r="L7" s="6">
        <v>46462</v>
      </c>
      <c r="M7" s="6"/>
      <c r="P7" s="4" t="s">
        <v>21</v>
      </c>
      <c r="Q7">
        <v>244</v>
      </c>
      <c r="T7" s="3">
        <f t="shared" si="1"/>
        <v>244</v>
      </c>
      <c r="V7" s="6"/>
    </row>
    <row r="8" spans="1:23">
      <c r="A8" s="4" t="s">
        <v>22</v>
      </c>
      <c r="B8" s="8">
        <v>42267</v>
      </c>
      <c r="C8" s="5">
        <v>0.59722222222222221</v>
      </c>
      <c r="D8">
        <v>57</v>
      </c>
      <c r="E8">
        <v>179</v>
      </c>
      <c r="F8" s="6">
        <v>1119.1708695652171</v>
      </c>
      <c r="G8" s="6">
        <v>1136.7102173913045</v>
      </c>
      <c r="H8" s="6">
        <v>36.857391304347821</v>
      </c>
      <c r="I8" s="6">
        <v>41.814782608695637</v>
      </c>
      <c r="J8" s="6">
        <v>0.11413043478260872</v>
      </c>
      <c r="K8" s="6">
        <v>29836.469565217394</v>
      </c>
      <c r="L8" s="6">
        <v>44701</v>
      </c>
      <c r="M8" s="6"/>
      <c r="P8" s="4" t="s">
        <v>22</v>
      </c>
      <c r="Q8">
        <v>179</v>
      </c>
      <c r="T8" s="3">
        <f t="shared" si="1"/>
        <v>179</v>
      </c>
      <c r="V8" s="6"/>
    </row>
    <row r="9" spans="1:23">
      <c r="A9" s="4" t="s">
        <v>23</v>
      </c>
      <c r="B9" s="8">
        <v>42270</v>
      </c>
      <c r="C9" s="5">
        <v>0.72916666666666663</v>
      </c>
      <c r="D9">
        <v>38</v>
      </c>
      <c r="E9">
        <v>209</v>
      </c>
      <c r="F9" s="6">
        <v>1035.9904347826084</v>
      </c>
      <c r="G9" s="6">
        <v>1048.4978260869568</v>
      </c>
      <c r="H9" s="6">
        <v>35.615652173913041</v>
      </c>
      <c r="I9" s="6">
        <v>40.410434782608704</v>
      </c>
      <c r="J9" s="6">
        <v>0.11217391304347826</v>
      </c>
      <c r="K9" s="6">
        <v>26558.260869565216</v>
      </c>
      <c r="L9" s="6">
        <v>40746.521739130432</v>
      </c>
      <c r="M9" s="6"/>
      <c r="P9" s="4" t="s">
        <v>23</v>
      </c>
      <c r="Q9">
        <v>209</v>
      </c>
      <c r="T9" s="3">
        <f t="shared" si="1"/>
        <v>209</v>
      </c>
      <c r="V9" s="6"/>
    </row>
    <row r="10" spans="1:23" ht="16" thickBot="1">
      <c r="A10" s="4" t="s">
        <v>24</v>
      </c>
      <c r="B10" s="8">
        <v>42271</v>
      </c>
      <c r="C10" s="5">
        <v>0.7402777777777777</v>
      </c>
      <c r="D10">
        <v>15</v>
      </c>
      <c r="E10">
        <v>60</v>
      </c>
      <c r="F10" s="6">
        <v>1106.4175</v>
      </c>
      <c r="G10" s="6">
        <v>1112.3125</v>
      </c>
      <c r="H10" s="6">
        <v>37.042500000000004</v>
      </c>
      <c r="I10" s="6">
        <v>42.251249999999999</v>
      </c>
      <c r="J10" s="6">
        <v>0.11999999999999998</v>
      </c>
      <c r="K10" s="6">
        <v>28700</v>
      </c>
      <c r="L10" s="6">
        <v>43562.5</v>
      </c>
      <c r="M10" s="6"/>
      <c r="P10" s="4" t="s">
        <v>24</v>
      </c>
      <c r="Q10">
        <v>60</v>
      </c>
      <c r="T10" s="3">
        <f t="shared" si="1"/>
        <v>60</v>
      </c>
      <c r="V10" s="6"/>
    </row>
    <row r="11" spans="1:23">
      <c r="A11" s="4" t="s">
        <v>25</v>
      </c>
      <c r="B11" s="8">
        <v>42271</v>
      </c>
      <c r="C11" s="5">
        <v>0.7402777777777777</v>
      </c>
      <c r="D11">
        <v>22</v>
      </c>
      <c r="E11">
        <v>88</v>
      </c>
      <c r="F11" s="6">
        <v>1342.05</v>
      </c>
      <c r="G11" s="6">
        <v>1351.92</v>
      </c>
      <c r="H11" s="6">
        <v>37.080000000000013</v>
      </c>
      <c r="I11" s="6">
        <v>42.682352941176475</v>
      </c>
      <c r="J11" s="6">
        <v>0.12705882352941181</v>
      </c>
      <c r="K11" s="6">
        <v>28852.941176470587</v>
      </c>
      <c r="L11" s="6">
        <v>44682.352941176468</v>
      </c>
      <c r="M11" s="6"/>
      <c r="P11" s="4" t="s">
        <v>25</v>
      </c>
      <c r="Q11">
        <v>88</v>
      </c>
      <c r="R11">
        <v>62</v>
      </c>
      <c r="T11" s="3">
        <f t="shared" si="1"/>
        <v>75</v>
      </c>
      <c r="U11" s="16">
        <f>STDEV(Q11:S11)</f>
        <v>18.384776310850235</v>
      </c>
      <c r="V11" s="17">
        <f>U11/T11</f>
        <v>0.24513035081133647</v>
      </c>
      <c r="W11" s="18" t="s">
        <v>26</v>
      </c>
    </row>
    <row r="12" spans="1:23">
      <c r="A12" s="4" t="s">
        <v>27</v>
      </c>
      <c r="B12" s="8">
        <v>42272</v>
      </c>
      <c r="C12" s="5">
        <v>0.61458333333333337</v>
      </c>
      <c r="D12">
        <v>52</v>
      </c>
      <c r="E12">
        <v>156</v>
      </c>
      <c r="F12" s="6">
        <v>1117.3372222222224</v>
      </c>
      <c r="G12" s="6">
        <v>1130.6208333333334</v>
      </c>
      <c r="H12" s="6">
        <v>36.997222222222227</v>
      </c>
      <c r="I12" s="6">
        <v>41.884722222222216</v>
      </c>
      <c r="J12" s="6">
        <v>0.11472222222222223</v>
      </c>
      <c r="K12" s="6">
        <v>29204.73333333333</v>
      </c>
      <c r="L12" s="6">
        <v>42482.947222222225</v>
      </c>
      <c r="M12" s="6"/>
      <c r="P12" s="4" t="s">
        <v>27</v>
      </c>
      <c r="Q12">
        <v>156</v>
      </c>
      <c r="T12" s="3">
        <f t="shared" si="1"/>
        <v>156</v>
      </c>
      <c r="U12" s="19"/>
      <c r="V12" s="20"/>
      <c r="W12" s="21"/>
    </row>
    <row r="13" spans="1:23">
      <c r="A13" s="4" t="s">
        <v>28</v>
      </c>
      <c r="B13" s="8">
        <v>42273</v>
      </c>
      <c r="C13" s="5">
        <v>0.4375</v>
      </c>
      <c r="D13">
        <v>46</v>
      </c>
      <c r="E13">
        <v>119</v>
      </c>
      <c r="F13" s="6">
        <v>945.97647058823532</v>
      </c>
      <c r="G13" s="6">
        <v>958.44176470588229</v>
      </c>
      <c r="H13" s="6">
        <v>34.433235294117651</v>
      </c>
      <c r="I13" s="6">
        <v>38.486764705882351</v>
      </c>
      <c r="J13" s="6">
        <v>0.10294117647058824</v>
      </c>
      <c r="K13" s="6">
        <v>22408.823529411766</v>
      </c>
      <c r="L13" s="6">
        <v>31594.117647058825</v>
      </c>
      <c r="M13" s="6"/>
      <c r="P13" s="4" t="s">
        <v>28</v>
      </c>
      <c r="Q13">
        <v>119</v>
      </c>
      <c r="T13" s="3">
        <f t="shared" si="1"/>
        <v>119</v>
      </c>
      <c r="U13" s="19"/>
      <c r="V13" s="20"/>
      <c r="W13" s="21"/>
    </row>
    <row r="14" spans="1:23">
      <c r="A14" s="4" t="s">
        <v>29</v>
      </c>
      <c r="B14" s="8">
        <v>42273</v>
      </c>
      <c r="C14" s="5">
        <v>0.4375</v>
      </c>
      <c r="D14">
        <v>35</v>
      </c>
      <c r="E14">
        <v>70</v>
      </c>
      <c r="F14" s="6">
        <v>1036.2258823529412</v>
      </c>
      <c r="G14" s="6">
        <v>1055.7588235294115</v>
      </c>
      <c r="H14" s="6">
        <v>35.797647058823529</v>
      </c>
      <c r="I14" s="6">
        <v>40.247647058823539</v>
      </c>
      <c r="J14" s="6">
        <v>0.10705882352941178</v>
      </c>
      <c r="K14" s="6">
        <v>26229.411764705881</v>
      </c>
      <c r="L14" s="6">
        <v>37588.23529411765</v>
      </c>
      <c r="M14" s="6"/>
      <c r="P14" s="4" t="s">
        <v>29</v>
      </c>
      <c r="Q14">
        <v>70</v>
      </c>
      <c r="R14">
        <v>113</v>
      </c>
      <c r="S14">
        <v>137</v>
      </c>
      <c r="T14" s="9">
        <f t="shared" si="1"/>
        <v>106.66666666666667</v>
      </c>
      <c r="U14" s="19">
        <f>STDEV(Q14:S14)</f>
        <v>33.946035605550939</v>
      </c>
      <c r="V14" s="20">
        <f>U14/T14</f>
        <v>0.31824408380204006</v>
      </c>
      <c r="W14" s="21"/>
    </row>
    <row r="15" spans="1:23">
      <c r="A15" s="4" t="s">
        <v>30</v>
      </c>
      <c r="B15" s="8">
        <v>42274</v>
      </c>
      <c r="C15" s="5">
        <v>0.41875000000000001</v>
      </c>
      <c r="D15">
        <v>7</v>
      </c>
      <c r="E15">
        <v>37</v>
      </c>
      <c r="F15" s="6">
        <v>1042.25</v>
      </c>
      <c r="G15" s="6">
        <v>1051.05</v>
      </c>
      <c r="H15" s="6">
        <v>36.31</v>
      </c>
      <c r="I15" s="6">
        <v>42.04</v>
      </c>
      <c r="J15" s="6">
        <v>0.13666666666666669</v>
      </c>
      <c r="K15" s="6">
        <v>25566.666666666668</v>
      </c>
      <c r="L15" s="6">
        <v>40100</v>
      </c>
      <c r="M15" s="6"/>
      <c r="P15" s="4" t="s">
        <v>30</v>
      </c>
      <c r="Q15">
        <v>37</v>
      </c>
      <c r="T15" s="3">
        <f t="shared" si="1"/>
        <v>37</v>
      </c>
      <c r="U15" s="19"/>
      <c r="V15" s="20"/>
      <c r="W15" s="21"/>
    </row>
    <row r="16" spans="1:23">
      <c r="A16" s="4" t="s">
        <v>31</v>
      </c>
      <c r="B16" s="8">
        <v>42277</v>
      </c>
      <c r="C16" s="5">
        <v>0.48958333333333331</v>
      </c>
      <c r="D16">
        <v>21</v>
      </c>
      <c r="E16">
        <v>111</v>
      </c>
      <c r="F16" s="6">
        <v>1005.7193750000001</v>
      </c>
      <c r="G16" s="6">
        <v>1021.745625</v>
      </c>
      <c r="H16" s="6">
        <v>35.275625000000005</v>
      </c>
      <c r="I16" s="6">
        <v>41.055</v>
      </c>
      <c r="J16" s="6">
        <v>0.139375</v>
      </c>
      <c r="K16" s="6">
        <v>25077.5</v>
      </c>
      <c r="L16" s="6">
        <v>39518.75</v>
      </c>
      <c r="M16" s="6"/>
      <c r="P16" s="4" t="s">
        <v>31</v>
      </c>
      <c r="Q16">
        <v>111</v>
      </c>
      <c r="T16" s="3">
        <f t="shared" si="1"/>
        <v>111</v>
      </c>
      <c r="U16" s="19"/>
      <c r="V16" s="20"/>
      <c r="W16" s="21"/>
    </row>
    <row r="17" spans="1:28" ht="16" thickBot="1">
      <c r="A17" s="4" t="s">
        <v>32</v>
      </c>
      <c r="B17" s="8">
        <v>42278</v>
      </c>
      <c r="C17" s="5">
        <v>0.4861111111111111</v>
      </c>
      <c r="D17">
        <v>15</v>
      </c>
      <c r="E17">
        <v>80</v>
      </c>
      <c r="F17" s="6">
        <v>1175.1712499999999</v>
      </c>
      <c r="G17" s="6">
        <v>1190.7787499999999</v>
      </c>
      <c r="H17" s="6">
        <v>38.556249999999999</v>
      </c>
      <c r="I17" s="6">
        <v>44.341250000000002</v>
      </c>
      <c r="J17" s="6">
        <v>0.125</v>
      </c>
      <c r="K17" s="6">
        <v>30587.5</v>
      </c>
      <c r="L17" s="6">
        <v>47687.5</v>
      </c>
      <c r="M17" s="6"/>
      <c r="P17" s="4" t="s">
        <v>32</v>
      </c>
      <c r="Q17">
        <v>80</v>
      </c>
      <c r="R17">
        <v>131</v>
      </c>
      <c r="T17" s="3">
        <f t="shared" si="1"/>
        <v>105.5</v>
      </c>
      <c r="U17" s="22">
        <f>STDEV(Q17:R17)</f>
        <v>36.062445840513924</v>
      </c>
      <c r="V17" s="23">
        <f>U17/T17</f>
        <v>0.34182413118970545</v>
      </c>
      <c r="W17" s="24"/>
    </row>
    <row r="18" spans="1:28">
      <c r="A18" s="4" t="s">
        <v>33</v>
      </c>
      <c r="B18" s="8">
        <v>42279</v>
      </c>
      <c r="C18" s="5">
        <v>0.52083333333333337</v>
      </c>
      <c r="D18">
        <v>17</v>
      </c>
      <c r="E18">
        <v>90</v>
      </c>
      <c r="F18" s="6">
        <v>966.69444444444446</v>
      </c>
      <c r="G18" s="6">
        <v>986.451111111111</v>
      </c>
      <c r="H18" s="6">
        <v>34.888888888888886</v>
      </c>
      <c r="I18" s="6">
        <v>40.123333333333335</v>
      </c>
      <c r="J18" s="6">
        <v>0.12777777777777777</v>
      </c>
      <c r="K18" s="6">
        <v>22977.777777777777</v>
      </c>
      <c r="L18" s="6">
        <v>35222.222222222219</v>
      </c>
      <c r="M18" s="6"/>
      <c r="P18" s="4" t="s">
        <v>33</v>
      </c>
      <c r="Q18">
        <v>90</v>
      </c>
      <c r="T18" s="3">
        <f t="shared" si="1"/>
        <v>90</v>
      </c>
      <c r="V18" s="6"/>
    </row>
    <row r="19" spans="1:28">
      <c r="A19" s="4" t="s">
        <v>34</v>
      </c>
      <c r="B19" s="8">
        <v>42280</v>
      </c>
      <c r="C19" s="5">
        <v>0.57638888888888895</v>
      </c>
      <c r="D19">
        <v>58</v>
      </c>
      <c r="E19">
        <v>164</v>
      </c>
      <c r="F19" s="6">
        <v>969.25108108108111</v>
      </c>
      <c r="G19" s="6">
        <v>981.86972972972978</v>
      </c>
      <c r="H19" s="6">
        <v>34.789729729729729</v>
      </c>
      <c r="I19" s="6">
        <v>38.339999999999989</v>
      </c>
      <c r="J19" s="6">
        <v>9.0540540540540573E-2</v>
      </c>
      <c r="K19" s="6">
        <v>23300.27027027027</v>
      </c>
      <c r="L19" s="6">
        <v>31682.972972972973</v>
      </c>
      <c r="M19" s="6"/>
      <c r="P19" s="4" t="s">
        <v>34</v>
      </c>
      <c r="Q19">
        <v>164</v>
      </c>
      <c r="T19" s="3">
        <f t="shared" si="1"/>
        <v>164</v>
      </c>
      <c r="V19" s="6"/>
    </row>
    <row r="20" spans="1:28">
      <c r="V20" s="6"/>
    </row>
    <row r="23" spans="1:28" ht="16" thickBot="1">
      <c r="Q23" s="1"/>
      <c r="T23" s="10" t="s">
        <v>39</v>
      </c>
    </row>
    <row r="24" spans="1:28">
      <c r="A24" s="25" t="s">
        <v>38</v>
      </c>
      <c r="B24" s="26"/>
      <c r="C24" s="27"/>
      <c r="D24" s="27"/>
      <c r="E24" s="27"/>
      <c r="F24" s="27"/>
      <c r="G24" s="27"/>
      <c r="H24" s="27"/>
      <c r="I24" s="18"/>
      <c r="Q24" s="1"/>
      <c r="T24" s="10"/>
    </row>
    <row r="25" spans="1:28">
      <c r="A25" s="28"/>
      <c r="B25" s="29"/>
      <c r="C25" s="30"/>
      <c r="D25" s="30"/>
      <c r="E25" s="30"/>
      <c r="F25" s="30"/>
      <c r="G25" s="30"/>
      <c r="H25" s="30"/>
      <c r="I25" s="21"/>
      <c r="P25" s="4" t="s">
        <v>20</v>
      </c>
      <c r="Q25" s="8">
        <v>42266</v>
      </c>
      <c r="R25" s="5">
        <v>0.6875</v>
      </c>
      <c r="S25">
        <v>76</v>
      </c>
      <c r="T25" s="10">
        <v>402</v>
      </c>
      <c r="U25" s="6">
        <v>1250.6418181818181</v>
      </c>
      <c r="V25" s="6">
        <v>1262.6605454545449</v>
      </c>
      <c r="W25" s="6">
        <v>39.4</v>
      </c>
      <c r="X25" s="6">
        <v>44.562909090909102</v>
      </c>
      <c r="Y25" s="6">
        <v>0.11327272727272726</v>
      </c>
      <c r="Z25" s="6">
        <v>34567.272727272728</v>
      </c>
      <c r="AA25" s="6">
        <v>50618.181818181816</v>
      </c>
      <c r="AB25" s="6">
        <v>38.341818181818176</v>
      </c>
    </row>
    <row r="26" spans="1:28">
      <c r="A26" s="31" t="s">
        <v>1</v>
      </c>
      <c r="B26" s="30" t="s">
        <v>2</v>
      </c>
      <c r="C26" s="30" t="s">
        <v>4</v>
      </c>
      <c r="D26" s="30" t="s">
        <v>5</v>
      </c>
      <c r="E26" s="30" t="s">
        <v>6</v>
      </c>
      <c r="F26" s="30" t="s">
        <v>7</v>
      </c>
      <c r="G26" s="30" t="s">
        <v>8</v>
      </c>
      <c r="H26" s="32" t="s">
        <v>10</v>
      </c>
      <c r="I26" s="33" t="s">
        <v>11</v>
      </c>
      <c r="K26" s="2"/>
      <c r="P26" s="4" t="s">
        <v>21</v>
      </c>
      <c r="Q26" s="8">
        <v>42266</v>
      </c>
      <c r="R26" s="5">
        <v>0.6875</v>
      </c>
      <c r="S26">
        <v>45</v>
      </c>
      <c r="T26" s="10">
        <v>244</v>
      </c>
      <c r="U26" s="6">
        <v>1177.6929999999998</v>
      </c>
      <c r="V26" s="6">
        <v>1190.3225</v>
      </c>
      <c r="W26" s="6">
        <v>38.140000000000008</v>
      </c>
      <c r="X26" s="6">
        <v>43.191000000000003</v>
      </c>
      <c r="Y26" s="6">
        <v>0.11350000000000002</v>
      </c>
      <c r="Z26" s="6">
        <v>31736.5</v>
      </c>
      <c r="AA26" s="6">
        <v>46462</v>
      </c>
      <c r="AB26" s="6">
        <v>36.858500000000006</v>
      </c>
    </row>
    <row r="27" spans="1:28">
      <c r="A27" s="31">
        <v>42259</v>
      </c>
      <c r="B27" s="34">
        <v>0.41041666666666665</v>
      </c>
      <c r="C27" s="30">
        <v>175</v>
      </c>
      <c r="D27" s="35">
        <v>852.98538461538476</v>
      </c>
      <c r="E27" s="35">
        <v>865.98769230769233</v>
      </c>
      <c r="F27" s="35">
        <v>32.593076923076929</v>
      </c>
      <c r="G27" s="35">
        <v>36.553076923076922</v>
      </c>
      <c r="H27" s="35">
        <v>19357.19423076923</v>
      </c>
      <c r="I27" s="36">
        <v>27667.562538461541</v>
      </c>
      <c r="K27" s="6"/>
      <c r="Q27" s="1"/>
      <c r="R27" s="3" t="s">
        <v>35</v>
      </c>
      <c r="S27" s="11">
        <f>AVERAGE(S25:S26)</f>
        <v>60.5</v>
      </c>
      <c r="T27" s="12">
        <f t="shared" ref="T27:AB27" si="2">AVERAGE(T25:T26)</f>
        <v>323</v>
      </c>
      <c r="U27" s="11">
        <f t="shared" si="2"/>
        <v>1214.1674090909089</v>
      </c>
      <c r="V27" s="11">
        <f t="shared" si="2"/>
        <v>1226.4915227272725</v>
      </c>
      <c r="W27" s="11">
        <f t="shared" si="2"/>
        <v>38.770000000000003</v>
      </c>
      <c r="X27" s="11">
        <f t="shared" si="2"/>
        <v>43.876954545454552</v>
      </c>
      <c r="Y27" s="11">
        <f t="shared" si="2"/>
        <v>0.11338636363636365</v>
      </c>
      <c r="Z27" s="11">
        <f t="shared" si="2"/>
        <v>33151.886363636368</v>
      </c>
      <c r="AA27" s="11">
        <f t="shared" si="2"/>
        <v>48540.090909090912</v>
      </c>
      <c r="AB27" s="11">
        <f t="shared" si="2"/>
        <v>37.600159090909088</v>
      </c>
    </row>
    <row r="28" spans="1:28">
      <c r="A28" s="31">
        <v>42260</v>
      </c>
      <c r="B28" s="34">
        <v>0.39374999999999999</v>
      </c>
      <c r="C28" s="30">
        <v>27</v>
      </c>
      <c r="D28" s="37">
        <v>923.80799999999999</v>
      </c>
      <c r="E28" s="37">
        <v>935.78399999999999</v>
      </c>
      <c r="F28" s="37">
        <v>32.878</v>
      </c>
      <c r="G28" s="37">
        <v>36.862000000000002</v>
      </c>
      <c r="H28" s="37">
        <v>23832.204999999998</v>
      </c>
      <c r="I28" s="38">
        <v>32566.533399999997</v>
      </c>
      <c r="K28" s="7"/>
      <c r="Q28" s="1"/>
      <c r="R28" s="3" t="s">
        <v>36</v>
      </c>
      <c r="S28" s="11">
        <f>STDEV(S25:S26)</f>
        <v>21.920310216782973</v>
      </c>
      <c r="T28" s="12">
        <f t="shared" ref="T28:AB28" si="3">STDEV(T25:T26)</f>
        <v>111.72287142747452</v>
      </c>
      <c r="U28" s="11">
        <f t="shared" si="3"/>
        <v>51.582604015908231</v>
      </c>
      <c r="V28" s="11">
        <f t="shared" si="3"/>
        <v>51.150722478689453</v>
      </c>
      <c r="W28" s="11">
        <f t="shared" si="3"/>
        <v>0.89095454429504339</v>
      </c>
      <c r="X28" s="11">
        <f t="shared" si="3"/>
        <v>0.97008622135329592</v>
      </c>
      <c r="Y28" s="11">
        <f t="shared" si="3"/>
        <v>1.6070608663332691E-4</v>
      </c>
      <c r="Z28" s="11">
        <f t="shared" si="3"/>
        <v>2001.6585914524833</v>
      </c>
      <c r="AA28" s="11">
        <f t="shared" si="3"/>
        <v>2938.8643474805967</v>
      </c>
      <c r="AB28" s="11">
        <f t="shared" si="3"/>
        <v>1.0488643450209283</v>
      </c>
    </row>
    <row r="29" spans="1:28">
      <c r="A29" s="39">
        <v>42263</v>
      </c>
      <c r="B29" s="34">
        <v>0.52638888888888891</v>
      </c>
      <c r="C29" s="30">
        <v>48</v>
      </c>
      <c r="D29" s="37">
        <v>850.13</v>
      </c>
      <c r="E29" s="37">
        <v>869.81000000000006</v>
      </c>
      <c r="F29" s="37">
        <v>32.655000000000001</v>
      </c>
      <c r="G29" s="37">
        <v>35.620000000000005</v>
      </c>
      <c r="H29" s="37">
        <v>19051.71</v>
      </c>
      <c r="I29" s="38">
        <v>24567.654999999999</v>
      </c>
      <c r="K29" s="7"/>
      <c r="Q29" s="1"/>
      <c r="R29" s="3" t="s">
        <v>37</v>
      </c>
      <c r="S29" s="11">
        <f>S28/S27*100</f>
        <v>36.231917713690862</v>
      </c>
      <c r="T29" s="12">
        <f t="shared" ref="T29:AB29" si="4">T28/T27*100</f>
        <v>34.589124280951857</v>
      </c>
      <c r="U29" s="11">
        <f t="shared" si="4"/>
        <v>4.2483930658730165</v>
      </c>
      <c r="V29" s="11">
        <f t="shared" si="4"/>
        <v>4.1704913185986632</v>
      </c>
      <c r="W29" s="11">
        <f t="shared" si="4"/>
        <v>2.298051442597481</v>
      </c>
      <c r="X29" s="11">
        <f t="shared" si="4"/>
        <v>2.2109242343798732</v>
      </c>
      <c r="Y29" s="11">
        <f t="shared" si="4"/>
        <v>0.14173316920958878</v>
      </c>
      <c r="Z29" s="11">
        <f t="shared" si="4"/>
        <v>6.0378422195850128</v>
      </c>
      <c r="AA29" s="11">
        <f t="shared" si="4"/>
        <v>6.0545093600765929</v>
      </c>
      <c r="AB29" s="11">
        <f t="shared" si="4"/>
        <v>2.7895210296451145</v>
      </c>
    </row>
    <row r="30" spans="1:28">
      <c r="A30" s="39">
        <v>42264</v>
      </c>
      <c r="B30" s="34">
        <v>0.55208333333333337</v>
      </c>
      <c r="C30" s="30">
        <v>21</v>
      </c>
      <c r="D30" s="35">
        <v>1176.0350000000001</v>
      </c>
      <c r="E30" s="35">
        <v>1206.2550000000001</v>
      </c>
      <c r="F30" s="35">
        <v>38.39</v>
      </c>
      <c r="G30" s="35">
        <v>48.997500000000002</v>
      </c>
      <c r="H30" s="35">
        <v>31025</v>
      </c>
      <c r="I30" s="36">
        <v>75825</v>
      </c>
      <c r="K30" s="6"/>
      <c r="Q30" s="1"/>
      <c r="T30" s="10"/>
    </row>
    <row r="31" spans="1:28">
      <c r="A31" s="39">
        <v>42266</v>
      </c>
      <c r="B31" s="34">
        <v>0.6875</v>
      </c>
      <c r="C31" s="35">
        <v>323</v>
      </c>
      <c r="D31" s="35">
        <v>1214.1674090909089</v>
      </c>
      <c r="E31" s="35">
        <v>1226.4915227272725</v>
      </c>
      <c r="F31" s="35">
        <v>38.770000000000003</v>
      </c>
      <c r="G31" s="35">
        <v>43.876954545454552</v>
      </c>
      <c r="H31" s="35">
        <v>33151.886363636368</v>
      </c>
      <c r="I31" s="36">
        <v>48540.090909090912</v>
      </c>
      <c r="K31" s="6"/>
      <c r="P31" s="4" t="s">
        <v>24</v>
      </c>
      <c r="Q31" s="8">
        <v>42271</v>
      </c>
      <c r="R31" s="5">
        <v>0.7402777777777777</v>
      </c>
      <c r="S31">
        <v>15</v>
      </c>
      <c r="T31" s="10">
        <v>60</v>
      </c>
      <c r="U31" s="6">
        <v>1106.4175</v>
      </c>
      <c r="V31" s="6">
        <v>1112.3125</v>
      </c>
      <c r="W31" s="6">
        <v>37.042500000000004</v>
      </c>
      <c r="X31" s="6">
        <v>42.251249999999999</v>
      </c>
      <c r="Y31" s="6">
        <v>0.11999999999999998</v>
      </c>
      <c r="Z31" s="6">
        <v>28700</v>
      </c>
      <c r="AA31" s="6">
        <v>43562.5</v>
      </c>
      <c r="AB31" s="6">
        <v>35.19</v>
      </c>
    </row>
    <row r="32" spans="1:28">
      <c r="A32" s="39">
        <v>42267</v>
      </c>
      <c r="B32" s="34">
        <v>0.59722222222222221</v>
      </c>
      <c r="C32" s="30">
        <v>179</v>
      </c>
      <c r="D32" s="35">
        <v>1119.1708695652171</v>
      </c>
      <c r="E32" s="35">
        <v>1136.7102173913045</v>
      </c>
      <c r="F32" s="35">
        <v>36.857391304347821</v>
      </c>
      <c r="G32" s="35">
        <v>41.814782608695637</v>
      </c>
      <c r="H32" s="35">
        <v>29836.469565217394</v>
      </c>
      <c r="I32" s="36">
        <v>44701</v>
      </c>
      <c r="K32" s="6"/>
      <c r="P32" s="4" t="s">
        <v>25</v>
      </c>
      <c r="Q32" s="8">
        <v>42271</v>
      </c>
      <c r="R32" s="5">
        <v>0.7402777777777777</v>
      </c>
      <c r="S32">
        <v>22</v>
      </c>
      <c r="T32" s="10">
        <v>88</v>
      </c>
      <c r="U32" s="6">
        <v>1342.05</v>
      </c>
      <c r="V32" s="6">
        <v>1351.92</v>
      </c>
      <c r="W32" s="6">
        <v>37.080000000000013</v>
      </c>
      <c r="X32" s="6">
        <v>42.682352941176475</v>
      </c>
      <c r="Y32" s="6">
        <v>0.12705882352941181</v>
      </c>
      <c r="Z32" s="6">
        <v>28852.941176470587</v>
      </c>
      <c r="AA32" s="6">
        <v>44682.352941176468</v>
      </c>
      <c r="AB32" s="6">
        <v>36.171764705882353</v>
      </c>
    </row>
    <row r="33" spans="1:28">
      <c r="A33" s="39">
        <v>42270</v>
      </c>
      <c r="B33" s="34">
        <v>0.72916666666666663</v>
      </c>
      <c r="C33" s="30">
        <v>209</v>
      </c>
      <c r="D33" s="35">
        <v>1035.9904347826084</v>
      </c>
      <c r="E33" s="35">
        <v>1048.4978260869568</v>
      </c>
      <c r="F33" s="35">
        <v>35.615652173913041</v>
      </c>
      <c r="G33" s="35">
        <v>40.410434782608704</v>
      </c>
      <c r="H33" s="35">
        <v>26558.260869565216</v>
      </c>
      <c r="I33" s="36">
        <v>40746.521739130432</v>
      </c>
      <c r="K33" s="6"/>
      <c r="Q33" s="1"/>
      <c r="R33" s="3" t="s">
        <v>35</v>
      </c>
      <c r="S33" s="11">
        <f>AVERAGE(S31:S32)</f>
        <v>18.5</v>
      </c>
      <c r="T33" s="12">
        <f t="shared" ref="T33:AB33" si="5">AVERAGE(T31:T32)</f>
        <v>74</v>
      </c>
      <c r="U33" s="11">
        <f t="shared" si="5"/>
        <v>1224.2337499999999</v>
      </c>
      <c r="V33" s="11">
        <f t="shared" si="5"/>
        <v>1232.11625</v>
      </c>
      <c r="W33" s="11">
        <f t="shared" si="5"/>
        <v>37.061250000000008</v>
      </c>
      <c r="X33" s="11">
        <f t="shared" si="5"/>
        <v>42.466801470588237</v>
      </c>
      <c r="Y33" s="11">
        <f t="shared" si="5"/>
        <v>0.12352941176470589</v>
      </c>
      <c r="Z33" s="11">
        <f t="shared" si="5"/>
        <v>28776.470588235294</v>
      </c>
      <c r="AA33" s="11">
        <f t="shared" si="5"/>
        <v>44122.426470588238</v>
      </c>
      <c r="AB33" s="11">
        <f t="shared" si="5"/>
        <v>35.680882352941175</v>
      </c>
    </row>
    <row r="34" spans="1:28">
      <c r="A34" s="39">
        <v>42271</v>
      </c>
      <c r="B34" s="34">
        <v>0.7402777777777777</v>
      </c>
      <c r="C34" s="30">
        <v>74</v>
      </c>
      <c r="D34" s="35">
        <v>1224.2337499999999</v>
      </c>
      <c r="E34" s="35">
        <v>1232.11625</v>
      </c>
      <c r="F34" s="35">
        <v>37.061250000000008</v>
      </c>
      <c r="G34" s="35">
        <v>42.466801470588237</v>
      </c>
      <c r="H34" s="35">
        <v>28776.470588235294</v>
      </c>
      <c r="I34" s="36">
        <v>44122.426470588238</v>
      </c>
      <c r="K34" s="6"/>
      <c r="Q34" s="1"/>
      <c r="R34" s="3" t="s">
        <v>36</v>
      </c>
      <c r="S34" s="11">
        <f>STDEV(S31:S32)</f>
        <v>4.9497474683058327</v>
      </c>
      <c r="T34" s="12">
        <f t="shared" ref="T34:AB34" si="6">STDEV(T31:T32)</f>
        <v>19.798989873223331</v>
      </c>
      <c r="U34" s="11">
        <f t="shared" si="6"/>
        <v>166.61733861793911</v>
      </c>
      <c r="V34" s="11">
        <f t="shared" si="6"/>
        <v>169.42808807315575</v>
      </c>
      <c r="W34" s="11">
        <f t="shared" si="6"/>
        <v>2.6516504294501562E-2</v>
      </c>
      <c r="X34" s="11">
        <f t="shared" si="6"/>
        <v>0.30483581309535179</v>
      </c>
      <c r="Y34" s="11">
        <f t="shared" si="6"/>
        <v>4.9913419848462608E-3</v>
      </c>
      <c r="Z34" s="11">
        <f t="shared" si="6"/>
        <v>108.14574300500078</v>
      </c>
      <c r="AA34" s="11">
        <f t="shared" si="6"/>
        <v>791.85560863758076</v>
      </c>
      <c r="AB34" s="11">
        <f t="shared" si="6"/>
        <v>0.69421248105902977</v>
      </c>
    </row>
    <row r="35" spans="1:28">
      <c r="A35" s="39">
        <v>42272</v>
      </c>
      <c r="B35" s="34">
        <v>0.61458333333333337</v>
      </c>
      <c r="C35" s="30">
        <v>156</v>
      </c>
      <c r="D35" s="35">
        <v>1117.3372222222224</v>
      </c>
      <c r="E35" s="35">
        <v>1130.6208333333334</v>
      </c>
      <c r="F35" s="35">
        <v>36.997222222222227</v>
      </c>
      <c r="G35" s="35">
        <v>41.884722222222216</v>
      </c>
      <c r="H35" s="35">
        <v>29204.73333333333</v>
      </c>
      <c r="I35" s="36">
        <v>42482.947222222225</v>
      </c>
      <c r="K35" s="6"/>
      <c r="Q35" s="1"/>
      <c r="R35" s="3" t="s">
        <v>37</v>
      </c>
      <c r="S35" s="11">
        <f>S34/S33*100</f>
        <v>26.755391720572071</v>
      </c>
      <c r="T35" s="12">
        <f t="shared" ref="T35:AB35" si="7">T34/T33*100</f>
        <v>26.755391720572071</v>
      </c>
      <c r="U35" s="11">
        <f t="shared" si="7"/>
        <v>13.609928546565483</v>
      </c>
      <c r="V35" s="11">
        <f t="shared" si="7"/>
        <v>13.750982350338756</v>
      </c>
      <c r="W35" s="11">
        <f t="shared" si="7"/>
        <v>7.1547787229253076E-2</v>
      </c>
      <c r="X35" s="11">
        <f t="shared" si="7"/>
        <v>0.71782145708919409</v>
      </c>
      <c r="Y35" s="11">
        <f t="shared" si="7"/>
        <v>4.0406101782088779</v>
      </c>
      <c r="Z35" s="11">
        <f t="shared" si="7"/>
        <v>0.37581308893806487</v>
      </c>
      <c r="AA35" s="11">
        <f t="shared" si="7"/>
        <v>1.7946782894304947</v>
      </c>
      <c r="AB35" s="11">
        <f t="shared" si="7"/>
        <v>1.9456146689203324</v>
      </c>
    </row>
    <row r="36" spans="1:28">
      <c r="A36" s="39">
        <v>42273</v>
      </c>
      <c r="B36" s="34">
        <v>0.4375</v>
      </c>
      <c r="C36" s="30">
        <v>94.5</v>
      </c>
      <c r="D36" s="35">
        <v>991.10117647058826</v>
      </c>
      <c r="E36" s="35">
        <v>1007.1002941176469</v>
      </c>
      <c r="F36" s="35">
        <v>35.11544117647059</v>
      </c>
      <c r="G36" s="35">
        <v>39.367205882352948</v>
      </c>
      <c r="H36" s="35">
        <v>24319.117647058825</v>
      </c>
      <c r="I36" s="36">
        <v>34591.176470588238</v>
      </c>
      <c r="K36" s="6"/>
      <c r="Q36" s="1"/>
      <c r="S36" s="13"/>
      <c r="T36" s="14"/>
      <c r="U36" s="13"/>
      <c r="V36" s="13"/>
      <c r="W36" s="13"/>
      <c r="X36" s="13"/>
      <c r="Y36" s="13"/>
      <c r="Z36" s="13"/>
      <c r="AA36" s="13"/>
      <c r="AB36" s="13"/>
    </row>
    <row r="37" spans="1:28">
      <c r="A37" s="39">
        <v>42274</v>
      </c>
      <c r="B37" s="34">
        <v>0.41875000000000001</v>
      </c>
      <c r="C37" s="30">
        <v>37</v>
      </c>
      <c r="D37" s="35">
        <v>1042.25</v>
      </c>
      <c r="E37" s="35">
        <v>1051.05</v>
      </c>
      <c r="F37" s="35">
        <v>36.31</v>
      </c>
      <c r="G37" s="35">
        <v>42.04</v>
      </c>
      <c r="H37" s="35">
        <v>25566.666666666668</v>
      </c>
      <c r="I37" s="36">
        <v>40100</v>
      </c>
      <c r="K37" s="6"/>
      <c r="P37" s="4" t="s">
        <v>28</v>
      </c>
      <c r="Q37" s="8">
        <v>42273</v>
      </c>
      <c r="R37" s="5">
        <v>0.4375</v>
      </c>
      <c r="S37">
        <v>46</v>
      </c>
      <c r="T37" s="10">
        <v>119</v>
      </c>
      <c r="U37" s="6">
        <v>945.97647058823532</v>
      </c>
      <c r="V37" s="6">
        <v>958.44176470588229</v>
      </c>
      <c r="W37" s="6">
        <v>34.433235294117651</v>
      </c>
      <c r="X37" s="6">
        <v>38.486764705882351</v>
      </c>
      <c r="Y37" s="6">
        <v>0.10294117647058824</v>
      </c>
      <c r="Z37" s="6">
        <v>22408.823529411766</v>
      </c>
      <c r="AA37" s="6">
        <v>31594.117647058825</v>
      </c>
      <c r="AB37" s="6">
        <v>33.263823529411766</v>
      </c>
    </row>
    <row r="38" spans="1:28">
      <c r="A38" s="39">
        <v>42277</v>
      </c>
      <c r="B38" s="34">
        <v>0.48958333333333331</v>
      </c>
      <c r="C38" s="30">
        <v>111</v>
      </c>
      <c r="D38" s="35">
        <v>1005.7193750000001</v>
      </c>
      <c r="E38" s="35">
        <v>1021.745625</v>
      </c>
      <c r="F38" s="35">
        <v>35.275625000000005</v>
      </c>
      <c r="G38" s="35">
        <v>41.055</v>
      </c>
      <c r="H38" s="35">
        <v>25077.5</v>
      </c>
      <c r="I38" s="36">
        <v>39518.75</v>
      </c>
      <c r="K38" s="6"/>
      <c r="P38" s="4" t="s">
        <v>29</v>
      </c>
      <c r="Q38" s="8">
        <v>42273</v>
      </c>
      <c r="R38" s="5">
        <v>0.4375</v>
      </c>
      <c r="S38">
        <v>35</v>
      </c>
      <c r="T38" s="10">
        <v>70</v>
      </c>
      <c r="U38" s="6">
        <v>1036.2258823529412</v>
      </c>
      <c r="V38" s="6">
        <v>1055.7588235294115</v>
      </c>
      <c r="W38" s="6">
        <v>35.797647058823529</v>
      </c>
      <c r="X38" s="6">
        <v>40.247647058823539</v>
      </c>
      <c r="Y38" s="6">
        <v>0.10705882352941178</v>
      </c>
      <c r="Z38" s="6">
        <v>26229.411764705881</v>
      </c>
      <c r="AA38" s="6">
        <v>37588.23529411765</v>
      </c>
      <c r="AB38" s="6">
        <v>34.858823529411758</v>
      </c>
    </row>
    <row r="39" spans="1:28">
      <c r="A39" s="39">
        <v>42278</v>
      </c>
      <c r="B39" s="34">
        <v>0.4861111111111111</v>
      </c>
      <c r="C39" s="30">
        <v>80</v>
      </c>
      <c r="D39" s="35">
        <v>1175.1712499999999</v>
      </c>
      <c r="E39" s="35">
        <v>1190.7787499999999</v>
      </c>
      <c r="F39" s="35">
        <v>38.556249999999999</v>
      </c>
      <c r="G39" s="35">
        <v>44.341250000000002</v>
      </c>
      <c r="H39" s="35">
        <v>30587.5</v>
      </c>
      <c r="I39" s="36">
        <v>47687.5</v>
      </c>
      <c r="K39" s="6"/>
      <c r="Q39" s="1"/>
      <c r="R39" s="15" t="s">
        <v>35</v>
      </c>
      <c r="S39" s="11">
        <f>AVERAGE(S37:S38)</f>
        <v>40.5</v>
      </c>
      <c r="T39" s="12">
        <f t="shared" ref="T39:AB39" si="8">AVERAGE(T37:T38)</f>
        <v>94.5</v>
      </c>
      <c r="U39" s="11">
        <f t="shared" si="8"/>
        <v>991.10117647058826</v>
      </c>
      <c r="V39" s="11">
        <f t="shared" si="8"/>
        <v>1007.1002941176469</v>
      </c>
      <c r="W39" s="11">
        <f t="shared" si="8"/>
        <v>35.11544117647059</v>
      </c>
      <c r="X39" s="11">
        <f t="shared" si="8"/>
        <v>39.367205882352948</v>
      </c>
      <c r="Y39" s="11">
        <f t="shared" si="8"/>
        <v>0.10500000000000001</v>
      </c>
      <c r="Z39" s="11">
        <f t="shared" si="8"/>
        <v>24319.117647058825</v>
      </c>
      <c r="AA39" s="11">
        <f t="shared" si="8"/>
        <v>34591.176470588238</v>
      </c>
      <c r="AB39" s="11">
        <f t="shared" si="8"/>
        <v>34.061323529411766</v>
      </c>
    </row>
    <row r="40" spans="1:28">
      <c r="A40" s="39">
        <v>42279</v>
      </c>
      <c r="B40" s="34">
        <v>0.52083333333333337</v>
      </c>
      <c r="C40" s="30">
        <v>90</v>
      </c>
      <c r="D40" s="35">
        <v>966.69444444444446</v>
      </c>
      <c r="E40" s="35">
        <v>986.451111111111</v>
      </c>
      <c r="F40" s="35">
        <v>34.888888888888886</v>
      </c>
      <c r="G40" s="35">
        <v>40.123333333333335</v>
      </c>
      <c r="H40" s="35">
        <v>22977.777777777777</v>
      </c>
      <c r="I40" s="36">
        <v>35222.222222222219</v>
      </c>
      <c r="K40" s="6"/>
      <c r="Q40" s="1"/>
      <c r="R40" s="15" t="s">
        <v>36</v>
      </c>
      <c r="S40" s="11">
        <f>STDEV(S37:S38)</f>
        <v>7.7781745930520225</v>
      </c>
      <c r="T40" s="12">
        <f t="shared" ref="T40:AB40" si="9">STDEV(T37:T38)</f>
        <v>34.648232278140831</v>
      </c>
      <c r="U40" s="11">
        <f t="shared" si="9"/>
        <v>63.81597105692051</v>
      </c>
      <c r="V40" s="11">
        <f t="shared" si="9"/>
        <v>68.813552219247669</v>
      </c>
      <c r="W40" s="11">
        <f t="shared" si="9"/>
        <v>0.96478481115423032</v>
      </c>
      <c r="X40" s="11">
        <f t="shared" si="9"/>
        <v>1.2451318526364374</v>
      </c>
      <c r="Y40" s="11">
        <f t="shared" si="9"/>
        <v>2.9116161578269621E-3</v>
      </c>
      <c r="Z40" s="11">
        <f t="shared" si="9"/>
        <v>2701.5638492980138</v>
      </c>
      <c r="AA40" s="11">
        <f t="shared" si="9"/>
        <v>4238.4812354652477</v>
      </c>
      <c r="AB40" s="11">
        <f t="shared" si="9"/>
        <v>1.1278353159925374</v>
      </c>
    </row>
    <row r="41" spans="1:28" ht="16" thickBot="1">
      <c r="A41" s="40">
        <v>42280</v>
      </c>
      <c r="B41" s="41">
        <v>0.57638888888888895</v>
      </c>
      <c r="C41" s="42">
        <v>164</v>
      </c>
      <c r="D41" s="43">
        <v>969.25108108108111</v>
      </c>
      <c r="E41" s="43">
        <v>981.86972972972978</v>
      </c>
      <c r="F41" s="43">
        <v>34.789729729729729</v>
      </c>
      <c r="G41" s="43">
        <v>38.339999999999989</v>
      </c>
      <c r="H41" s="43">
        <v>23300.27027027027</v>
      </c>
      <c r="I41" s="44">
        <v>31682.972972972973</v>
      </c>
      <c r="K41" s="6"/>
      <c r="Q41" s="1"/>
      <c r="R41" s="3" t="s">
        <v>37</v>
      </c>
      <c r="S41" s="11">
        <f>S40/S39*100</f>
        <v>19.20536936556055</v>
      </c>
      <c r="T41" s="12">
        <f t="shared" ref="T41:AB41" si="10">T40/T39*100</f>
        <v>36.66479606152469</v>
      </c>
      <c r="U41" s="11">
        <f t="shared" si="10"/>
        <v>6.4388957022708473</v>
      </c>
      <c r="V41" s="11">
        <f t="shared" si="10"/>
        <v>6.832840047925659</v>
      </c>
      <c r="W41" s="11">
        <f t="shared" si="10"/>
        <v>2.7474660116208161</v>
      </c>
      <c r="X41" s="11">
        <f t="shared" si="10"/>
        <v>3.1628657018673247</v>
      </c>
      <c r="Y41" s="11">
        <f t="shared" si="10"/>
        <v>2.7729677693590116</v>
      </c>
      <c r="Z41" s="11">
        <f t="shared" si="10"/>
        <v>11.108807023780912</v>
      </c>
      <c r="AA41" s="11">
        <f t="shared" si="10"/>
        <v>12.253070487698189</v>
      </c>
      <c r="AB41" s="11">
        <f t="shared" si="10"/>
        <v>3.3111905208811332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Tawnya Peterson</dc:creator>
  <cp:lastModifiedBy>Maria Hamilton</cp:lastModifiedBy>
  <dcterms:created xsi:type="dcterms:W3CDTF">2015-06-26T20:28:08Z</dcterms:created>
  <dcterms:modified xsi:type="dcterms:W3CDTF">2015-06-29T18:26:17Z</dcterms:modified>
</cp:coreProperties>
</file>