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mijjum/Documents/Production_Rates_Calculator/src/Data/"/>
    </mc:Choice>
  </mc:AlternateContent>
  <xr:revisionPtr revIDLastSave="0" documentId="8_{474E3F29-CE1A-4147-8AA4-851618FBDEC2}" xr6:coauthVersionLast="47" xr6:coauthVersionMax="47" xr10:uidLastSave="{00000000-0000-0000-0000-000000000000}"/>
  <bookViews>
    <workbookView xWindow="28800" yWindow="500" windowWidth="38400" windowHeight="21100" firstSheet="7" activeTab="18" xr2:uid="{F8915493-4FC8-694E-B81B-64E86909DDA7}"/>
  </bookViews>
  <sheets>
    <sheet name="Active" sheetId="1" r:id="rId1"/>
    <sheet name="calibration 3he" sheetId="19" r:id="rId2"/>
    <sheet name="README" sheetId="2" r:id="rId3"/>
    <sheet name="Figure 8" sheetId="3" r:id="rId4"/>
    <sheet name="atm_depth_elevations" sheetId="4" r:id="rId5"/>
    <sheet name="atm_depth_comparison" sheetId="5" r:id="rId6"/>
    <sheet name="Figure 1B" sheetId="6" r:id="rId7"/>
    <sheet name="CRFB texposure" sheetId="7" r:id="rId8"/>
    <sheet name="Deccan Texposure" sheetId="8" r:id="rId9"/>
    <sheet name="Figure 1" sheetId="9" r:id="rId10"/>
    <sheet name="Figure 2" sheetId="10" r:id="rId11"/>
    <sheet name="Figure 3" sheetId="11" r:id="rId12"/>
    <sheet name="Figure 7" sheetId="12" r:id="rId13"/>
    <sheet name="Figure 9_pyx" sheetId="13" r:id="rId14"/>
    <sheet name="Figure 9_neon" sheetId="14" r:id="rId15"/>
    <sheet name="Libarkin" sheetId="15" r:id="rId16"/>
    <sheet name="Figure 10_modeled curves" sheetId="16" r:id="rId17"/>
    <sheet name="Dunai" sheetId="17" r:id="rId18"/>
    <sheet name="Sheet1" sheetId="20" r:id="rId19"/>
  </sheets>
  <definedNames>
    <definedName name="solver_adj" localSheetId="0" hidden="1">Active!$B$77,Active!$B$82,Active!$B$84,Active!$B$85</definedName>
    <definedName name="solver_adj" localSheetId="5" hidden="1">atm_depth_comparison!$B$79,atm_depth_comparison!$B$84,atm_depth_comparison!$B$86,atm_depth_comparison!$B$87</definedName>
    <definedName name="solver_adj" localSheetId="4" hidden="1">atm_depth_elevations!$B$77,atm_depth_elevations!$B$82,atm_depth_elevations!$B$84,atm_depth_elevations!$B$85</definedName>
    <definedName name="solver_adj" localSheetId="1" hidden="1">'calibration 3he'!$B$77,'calibration 3he'!$B$82,'calibration 3he'!$B$84,'calibration 3he'!$B$85</definedName>
    <definedName name="solver_adj" localSheetId="7" hidden="1">'CRFB texposure'!$B$79,'CRFB texposure'!$B$84,'CRFB texposure'!$B$86,'CRFB texposure'!$B$87</definedName>
    <definedName name="solver_adj" localSheetId="8" hidden="1">'Deccan Texposure'!$B$79,'Deccan Texposure'!$B$84,'Deccan Texposure'!$B$86,'Deccan Texposure'!$B$87</definedName>
    <definedName name="solver_adj" localSheetId="11" hidden="1">'Figure 3'!$B$74,'Figure 3'!$B$79,'Figure 3'!$B$81,'Figure 3'!$B$82</definedName>
    <definedName name="solver_adj" localSheetId="3" hidden="1">'Figure 8'!$B$77,'Figure 8'!$B$82,'Figure 8'!$B$84,'Figure 8'!$B$85</definedName>
    <definedName name="solver_eng" localSheetId="0" hidden="1">1</definedName>
    <definedName name="solver_eng" localSheetId="5" hidden="1">1</definedName>
    <definedName name="solver_eng" localSheetId="4" hidden="1">1</definedName>
    <definedName name="solver_eng" localSheetId="1" hidden="1">1</definedName>
    <definedName name="solver_eng" localSheetId="7" hidden="1">1</definedName>
    <definedName name="solver_eng" localSheetId="8" hidden="1">1</definedName>
    <definedName name="solver_eng" localSheetId="11" hidden="1">1</definedName>
    <definedName name="solver_eng" localSheetId="3" hidden="1">1</definedName>
    <definedName name="solver_lhs1" localSheetId="0" hidden="1">Active!$B$88</definedName>
    <definedName name="solver_lhs1" localSheetId="5" hidden="1">atm_depth_comparison!$B$90</definedName>
    <definedName name="solver_lhs1" localSheetId="4" hidden="1">atm_depth_elevations!$B$88</definedName>
    <definedName name="solver_lhs1" localSheetId="1" hidden="1">'calibration 3he'!$B$88</definedName>
    <definedName name="solver_lhs1" localSheetId="7" hidden="1">'CRFB texposure'!$B$90</definedName>
    <definedName name="solver_lhs1" localSheetId="8" hidden="1">'Deccan Texposure'!$B$90</definedName>
    <definedName name="solver_lhs1" localSheetId="11" hidden="1">'Figure 3'!$B$85</definedName>
    <definedName name="solver_lhs1" localSheetId="3" hidden="1">'Figure 8'!$B$88</definedName>
    <definedName name="solver_lhs2" localSheetId="0" hidden="1">Active!$F$55</definedName>
    <definedName name="solver_lhs2" localSheetId="5" hidden="1">atm_depth_comparison!$F$57</definedName>
    <definedName name="solver_lhs2" localSheetId="4" hidden="1">atm_depth_elevations!$F$55</definedName>
    <definedName name="solver_lhs2" localSheetId="1" hidden="1">'calibration 3he'!$F$55</definedName>
    <definedName name="solver_lhs2" localSheetId="7" hidden="1">'CRFB texposure'!$F$57</definedName>
    <definedName name="solver_lhs2" localSheetId="8" hidden="1">'Deccan Texposure'!$F$57</definedName>
    <definedName name="solver_lhs2" localSheetId="11" hidden="1">'Figure 3'!$F$52</definedName>
    <definedName name="solver_lhs2" localSheetId="3" hidden="1">'Figure 8'!$F$55</definedName>
    <definedName name="solver_lhs3" localSheetId="0" hidden="1">Active!$F$56</definedName>
    <definedName name="solver_lhs3" localSheetId="5" hidden="1">atm_depth_comparison!$F$58</definedName>
    <definedName name="solver_lhs3" localSheetId="4" hidden="1">atm_depth_elevations!$F$56</definedName>
    <definedName name="solver_lhs3" localSheetId="1" hidden="1">'calibration 3he'!$F$56</definedName>
    <definedName name="solver_lhs3" localSheetId="7" hidden="1">'CRFB texposure'!$F$58</definedName>
    <definedName name="solver_lhs3" localSheetId="8" hidden="1">'Deccan Texposure'!$F$58</definedName>
    <definedName name="solver_lhs3" localSheetId="11" hidden="1">'Figure 3'!$F$53</definedName>
    <definedName name="solver_lhs3" localSheetId="3" hidden="1">'Figure 8'!$F$56</definedName>
    <definedName name="solver_lin" localSheetId="0" hidden="1">2</definedName>
    <definedName name="solver_lin" localSheetId="5" hidden="1">2</definedName>
    <definedName name="solver_lin" localSheetId="4" hidden="1">2</definedName>
    <definedName name="solver_lin" localSheetId="1" hidden="1">2</definedName>
    <definedName name="solver_lin" localSheetId="7" hidden="1">2</definedName>
    <definedName name="solver_lin" localSheetId="8" hidden="1">2</definedName>
    <definedName name="solver_lin" localSheetId="11" hidden="1">2</definedName>
    <definedName name="solver_lin" localSheetId="3" hidden="1">2</definedName>
    <definedName name="solver_neg" localSheetId="0" hidden="1">1</definedName>
    <definedName name="solver_neg" localSheetId="5" hidden="1">1</definedName>
    <definedName name="solver_neg" localSheetId="4" hidden="1">1</definedName>
    <definedName name="solver_neg" localSheetId="1" hidden="1">1</definedName>
    <definedName name="solver_neg" localSheetId="7" hidden="1">1</definedName>
    <definedName name="solver_neg" localSheetId="8" hidden="1">1</definedName>
    <definedName name="solver_neg" localSheetId="11" hidden="1">1</definedName>
    <definedName name="solver_neg" localSheetId="3" hidden="1">1</definedName>
    <definedName name="solver_num" localSheetId="0" hidden="1">3</definedName>
    <definedName name="solver_num" localSheetId="5" hidden="1">3</definedName>
    <definedName name="solver_num" localSheetId="4" hidden="1">3</definedName>
    <definedName name="solver_num" localSheetId="1" hidden="1">3</definedName>
    <definedName name="solver_num" localSheetId="7" hidden="1">3</definedName>
    <definedName name="solver_num" localSheetId="8" hidden="1">3</definedName>
    <definedName name="solver_num" localSheetId="11" hidden="1">3</definedName>
    <definedName name="solver_num" localSheetId="3" hidden="1">3</definedName>
    <definedName name="solver_opt" localSheetId="0" hidden="1">Active!$F$54</definedName>
    <definedName name="solver_opt" localSheetId="5" hidden="1">atm_depth_comparison!$F$56</definedName>
    <definedName name="solver_opt" localSheetId="4" hidden="1">atm_depth_elevations!$F$54</definedName>
    <definedName name="solver_opt" localSheetId="1" hidden="1">'calibration 3he'!$F$54</definedName>
    <definedName name="solver_opt" localSheetId="7" hidden="1">'CRFB texposure'!$F$56</definedName>
    <definedName name="solver_opt" localSheetId="8" hidden="1">'Deccan Texposure'!$F$56</definedName>
    <definedName name="solver_opt" localSheetId="11" hidden="1">'Figure 3'!$F$51</definedName>
    <definedName name="solver_opt" localSheetId="3" hidden="1">'Figure 8'!$F$54</definedName>
    <definedName name="solver_rel1" localSheetId="0" hidden="1">2</definedName>
    <definedName name="solver_rel1" localSheetId="5" hidden="1">2</definedName>
    <definedName name="solver_rel1" localSheetId="4" hidden="1">2</definedName>
    <definedName name="solver_rel1" localSheetId="1" hidden="1">2</definedName>
    <definedName name="solver_rel1" localSheetId="7" hidden="1">2</definedName>
    <definedName name="solver_rel1" localSheetId="8" hidden="1">2</definedName>
    <definedName name="solver_rel1" localSheetId="11" hidden="1">2</definedName>
    <definedName name="solver_rel1" localSheetId="3" hidden="1">2</definedName>
    <definedName name="solver_rel2" localSheetId="0" hidden="1">2</definedName>
    <definedName name="solver_rel2" localSheetId="5" hidden="1">2</definedName>
    <definedName name="solver_rel2" localSheetId="4" hidden="1">2</definedName>
    <definedName name="solver_rel2" localSheetId="1" hidden="1">2</definedName>
    <definedName name="solver_rel2" localSheetId="7" hidden="1">2</definedName>
    <definedName name="solver_rel2" localSheetId="8" hidden="1">2</definedName>
    <definedName name="solver_rel2" localSheetId="11" hidden="1">2</definedName>
    <definedName name="solver_rel2" localSheetId="3" hidden="1">2</definedName>
    <definedName name="solver_rel3" localSheetId="0" hidden="1">2</definedName>
    <definedName name="solver_rel3" localSheetId="5" hidden="1">2</definedName>
    <definedName name="solver_rel3" localSheetId="4" hidden="1">2</definedName>
    <definedName name="solver_rel3" localSheetId="1" hidden="1">2</definedName>
    <definedName name="solver_rel3" localSheetId="7" hidden="1">2</definedName>
    <definedName name="solver_rel3" localSheetId="8" hidden="1">2</definedName>
    <definedName name="solver_rel3" localSheetId="11" hidden="1">2</definedName>
    <definedName name="solver_rel3" localSheetId="3" hidden="1">2</definedName>
    <definedName name="solver_rhs1" localSheetId="0" hidden="1">100</definedName>
    <definedName name="solver_rhs1" localSheetId="5" hidden="1">100</definedName>
    <definedName name="solver_rhs1" localSheetId="4" hidden="1">100</definedName>
    <definedName name="solver_rhs1" localSheetId="1" hidden="1">100</definedName>
    <definedName name="solver_rhs1" localSheetId="7" hidden="1">100</definedName>
    <definedName name="solver_rhs1" localSheetId="8" hidden="1">100</definedName>
    <definedName name="solver_rhs1" localSheetId="11" hidden="1">100</definedName>
    <definedName name="solver_rhs1" localSheetId="3" hidden="1">100</definedName>
    <definedName name="solver_rhs2" localSheetId="0" hidden="1">0.4</definedName>
    <definedName name="solver_rhs2" localSheetId="5" hidden="1">0.4</definedName>
    <definedName name="solver_rhs2" localSheetId="4" hidden="1">0.4</definedName>
    <definedName name="solver_rhs2" localSheetId="1" hidden="1">0.4</definedName>
    <definedName name="solver_rhs2" localSheetId="7" hidden="1">0.4</definedName>
    <definedName name="solver_rhs2" localSheetId="8" hidden="1">0.4</definedName>
    <definedName name="solver_rhs2" localSheetId="11" hidden="1">0.4</definedName>
    <definedName name="solver_rhs2" localSheetId="3" hidden="1">0.4</definedName>
    <definedName name="solver_rhs3" localSheetId="0" hidden="1">1.4</definedName>
    <definedName name="solver_rhs3" localSheetId="5" hidden="1">1.4</definedName>
    <definedName name="solver_rhs3" localSheetId="4" hidden="1">1.4</definedName>
    <definedName name="solver_rhs3" localSheetId="1" hidden="1">1.4</definedName>
    <definedName name="solver_rhs3" localSheetId="7" hidden="1">1.4</definedName>
    <definedName name="solver_rhs3" localSheetId="8" hidden="1">1.4</definedName>
    <definedName name="solver_rhs3" localSheetId="11" hidden="1">1.4</definedName>
    <definedName name="solver_rhs3" localSheetId="3" hidden="1">1.4</definedName>
    <definedName name="solver_typ" localSheetId="0" hidden="1">3</definedName>
    <definedName name="solver_typ" localSheetId="5" hidden="1">3</definedName>
    <definedName name="solver_typ" localSheetId="4" hidden="1">3</definedName>
    <definedName name="solver_typ" localSheetId="1" hidden="1">3</definedName>
    <definedName name="solver_typ" localSheetId="7" hidden="1">3</definedName>
    <definedName name="solver_typ" localSheetId="8" hidden="1">3</definedName>
    <definedName name="solver_typ" localSheetId="11" hidden="1">3</definedName>
    <definedName name="solver_typ" localSheetId="3" hidden="1">3</definedName>
    <definedName name="solver_val" localSheetId="0" hidden="1">98.2</definedName>
    <definedName name="solver_val" localSheetId="5" hidden="1">98.2</definedName>
    <definedName name="solver_val" localSheetId="4" hidden="1">98.2</definedName>
    <definedName name="solver_val" localSheetId="1" hidden="1">98.2</definedName>
    <definedName name="solver_val" localSheetId="7" hidden="1">98.2</definedName>
    <definedName name="solver_val" localSheetId="8" hidden="1">98.2</definedName>
    <definedName name="solver_val" localSheetId="11" hidden="1">98.2</definedName>
    <definedName name="solver_val" localSheetId="3" hidden="1">98.2</definedName>
    <definedName name="solver_ver" localSheetId="0" hidden="1">2</definedName>
    <definedName name="solver_ver" localSheetId="5" hidden="1">2</definedName>
    <definedName name="solver_ver" localSheetId="4" hidden="1">2</definedName>
    <definedName name="solver_ver" localSheetId="1" hidden="1">2</definedName>
    <definedName name="solver_ver" localSheetId="7" hidden="1">2</definedName>
    <definedName name="solver_ver" localSheetId="8" hidden="1">2</definedName>
    <definedName name="solver_ver" localSheetId="11" hidden="1">2</definedName>
    <definedName name="solver_ver" localSheetId="3" hidden="1">2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5" l="1"/>
  <c r="H3" i="15"/>
  <c r="H2" i="15"/>
  <c r="J6" i="14"/>
  <c r="J5" i="14"/>
  <c r="J4" i="14"/>
  <c r="J3" i="14"/>
  <c r="J2" i="14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K2" i="11"/>
  <c r="J2" i="11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</calcChain>
</file>

<file path=xl/sharedStrings.xml><?xml version="1.0" encoding="utf-8"?>
<sst xmlns="http://schemas.openxmlformats.org/spreadsheetml/2006/main" count="702" uniqueCount="295">
  <si>
    <t>Sample Name</t>
  </si>
  <si>
    <t>Latitude</t>
  </si>
  <si>
    <t>Longitude</t>
  </si>
  <si>
    <t>Elevation</t>
  </si>
  <si>
    <t>Sample Thickness</t>
  </si>
  <si>
    <t>Sample Density</t>
  </si>
  <si>
    <t>Topographic shielding correction</t>
  </si>
  <si>
    <t>Erosion</t>
  </si>
  <si>
    <t>Uplift/Subsidence</t>
  </si>
  <si>
    <t>Nuclide Concentration</t>
  </si>
  <si>
    <t>Nuclide Uncertainty</t>
  </si>
  <si>
    <t>Nuclide</t>
  </si>
  <si>
    <t>Atmospheric conversion</t>
  </si>
  <si>
    <t>Time 1</t>
  </si>
  <si>
    <t>Time 2</t>
  </si>
  <si>
    <t>Plate</t>
  </si>
  <si>
    <t>Depth below paleosurface</t>
  </si>
  <si>
    <t>Paleoduration?</t>
  </si>
  <si>
    <t>LBA-98-064</t>
  </si>
  <si>
    <t>LBA-98-065</t>
  </si>
  <si>
    <t>LBA-98-093</t>
  </si>
  <si>
    <t>LBA-98-096</t>
  </si>
  <si>
    <t>PAT-98-072</t>
  </si>
  <si>
    <t>LBA-01-047</t>
  </si>
  <si>
    <t>LBA-04-048</t>
  </si>
  <si>
    <t>LBA-01-048</t>
  </si>
  <si>
    <t>Topographic shielding Correction</t>
  </si>
  <si>
    <t>string</t>
  </si>
  <si>
    <t>-90 &lt; x &lt; 90</t>
  </si>
  <si>
    <t>-180 &lt; x &lt; 180</t>
  </si>
  <si>
    <t>positive integer</t>
  </si>
  <si>
    <t xml:space="preserve">0&lt;x&lt;=1 </t>
  </si>
  <si>
    <t>Positive for uplift</t>
  </si>
  <si>
    <t>1-4</t>
  </si>
  <si>
    <t>0-2</t>
  </si>
  <si>
    <t>positive number</t>
  </si>
  <si>
    <t>0-8</t>
  </si>
  <si>
    <t>0-1</t>
  </si>
  <si>
    <t>Negative for subsidence</t>
  </si>
  <si>
    <t>Used to report exposure age outputs</t>
  </si>
  <si>
    <t>POSITIVE values if Northern hemisphere, negative if Southern hemisphere</t>
  </si>
  <si>
    <t>POSITIVE values if Eastern hemisphere, negative if Western hemisphere</t>
  </si>
  <si>
    <t>in MASL</t>
  </si>
  <si>
    <t>in cm</t>
  </si>
  <si>
    <r>
      <t>in g/cm</t>
    </r>
    <r>
      <rPr>
        <vertAlign val="superscript"/>
        <sz val="14"/>
        <color theme="1"/>
        <rFont val="Calibri (Body)"/>
      </rPr>
      <t>3</t>
    </r>
  </si>
  <si>
    <t>1 = no topographic shielding</t>
  </si>
  <si>
    <t xml:space="preserve"> in g/cm2/yr</t>
  </si>
  <si>
    <t>in cm/yr</t>
  </si>
  <si>
    <t>in at/g</t>
  </si>
  <si>
    <t>1 = 3He in qtz</t>
  </si>
  <si>
    <t>0 = ERA40 reanalysis</t>
  </si>
  <si>
    <t>in Ma</t>
  </si>
  <si>
    <t>1 = North America</t>
  </si>
  <si>
    <t>0 = NO</t>
  </si>
  <si>
    <t>see Mijjum et al. (2023) for recommendations on topographic shielding calculators</t>
  </si>
  <si>
    <t>2 = 3He in pyx</t>
  </si>
  <si>
    <t>1 = standard atmosphere</t>
  </si>
  <si>
    <t>2 = South America</t>
  </si>
  <si>
    <t>1 = Yes (see Mijjum et al. (2023) for discussion on this parameter)</t>
  </si>
  <si>
    <t>3 = 3He in ol</t>
  </si>
  <si>
    <t>2 =</t>
  </si>
  <si>
    <t>must be less than Time 2</t>
  </si>
  <si>
    <t>must be greater than Time 1</t>
  </si>
  <si>
    <t>3 = Africa</t>
  </si>
  <si>
    <t>4 = 21Ne in qtz</t>
  </si>
  <si>
    <t>4 = India</t>
  </si>
  <si>
    <t>5 = Eurasia</t>
  </si>
  <si>
    <t>If you do not provide a long enough duration to produce the amount of nuclide specified, you will receive a python generated error in line 92 (for 3He) OR line 202 (for 21Ne)</t>
  </si>
  <si>
    <t>6 = Australia</t>
  </si>
  <si>
    <t>7 = Antarctica</t>
  </si>
  <si>
    <t>8 = Greenland</t>
  </si>
  <si>
    <t>NA</t>
  </si>
  <si>
    <t>EC</t>
  </si>
  <si>
    <t>test</t>
  </si>
  <si>
    <t>Start</t>
  </si>
  <si>
    <t>Stop</t>
  </si>
  <si>
    <t>Day 01-05</t>
  </si>
  <si>
    <t>Exposure Age</t>
  </si>
  <si>
    <t>21-10</t>
  </si>
  <si>
    <t>Day-4-02</t>
  </si>
  <si>
    <t>Day-04-03</t>
  </si>
  <si>
    <t>Day-4-04</t>
  </si>
  <si>
    <t>21-11</t>
  </si>
  <si>
    <t>Day-4-03</t>
  </si>
  <si>
    <t>Day-04-04</t>
  </si>
  <si>
    <t>Day-4-05</t>
  </si>
  <si>
    <t>21-12</t>
  </si>
  <si>
    <t>Shielding Correction</t>
  </si>
  <si>
    <t>SA</t>
  </si>
  <si>
    <t>GL</t>
  </si>
  <si>
    <t>Africa</t>
  </si>
  <si>
    <t>Day 02-02</t>
  </si>
  <si>
    <t>21/10</t>
  </si>
  <si>
    <t>20/10</t>
  </si>
  <si>
    <t>Day 02-11</t>
  </si>
  <si>
    <t>Day 4-02</t>
  </si>
  <si>
    <t>Day 04-03</t>
  </si>
  <si>
    <t>Day 4-04</t>
  </si>
  <si>
    <t>Day 04-10</t>
  </si>
  <si>
    <t>Day 04-11</t>
  </si>
  <si>
    <t>Day 4-12</t>
  </si>
  <si>
    <t>10/21</t>
  </si>
  <si>
    <t>08/21</t>
  </si>
  <si>
    <t>23/21</t>
  </si>
  <si>
    <t>24/21</t>
  </si>
  <si>
    <t>02/21</t>
  </si>
  <si>
    <t>10/10</t>
  </si>
  <si>
    <t>Day 03-10</t>
  </si>
  <si>
    <t>Day 3 -11</t>
  </si>
  <si>
    <t>01/02</t>
  </si>
  <si>
    <t>Day 05-01</t>
  </si>
  <si>
    <t>Day 05-02</t>
  </si>
  <si>
    <t>Day 5 -03</t>
  </si>
  <si>
    <t>01/12</t>
  </si>
  <si>
    <t>02/12</t>
  </si>
  <si>
    <t>07/18</t>
  </si>
  <si>
    <t>06/16</t>
  </si>
  <si>
    <t>09/16</t>
  </si>
  <si>
    <t>Sample 1</t>
  </si>
  <si>
    <t>Sample 3</t>
  </si>
  <si>
    <t>Sample 7</t>
  </si>
  <si>
    <t>Sample 8</t>
  </si>
  <si>
    <t>Sample 9</t>
  </si>
  <si>
    <t>Sample 10</t>
  </si>
  <si>
    <t>Sample 12</t>
  </si>
  <si>
    <t>Sample 13</t>
  </si>
  <si>
    <t>Day 02-01</t>
  </si>
  <si>
    <t>Day 02-03</t>
  </si>
  <si>
    <t xml:space="preserve">Day 02-10 </t>
  </si>
  <si>
    <t>Day 02-12</t>
  </si>
  <si>
    <t>Day 3-03</t>
  </si>
  <si>
    <t>Day 3-12</t>
  </si>
  <si>
    <t>20A</t>
  </si>
  <si>
    <t>21ACR</t>
  </si>
  <si>
    <t>21A</t>
  </si>
  <si>
    <t>22C</t>
  </si>
  <si>
    <t>22D</t>
  </si>
  <si>
    <t>27C</t>
  </si>
  <si>
    <t>20F</t>
  </si>
  <si>
    <t>p103/1</t>
  </si>
  <si>
    <t>P103/A</t>
  </si>
  <si>
    <t>P103/B</t>
  </si>
  <si>
    <t>P103/C</t>
  </si>
  <si>
    <t>P103/D</t>
  </si>
  <si>
    <t>PI-06A</t>
  </si>
  <si>
    <t>PI-06B</t>
  </si>
  <si>
    <t>PI-06C</t>
  </si>
  <si>
    <t>PI-06D</t>
  </si>
  <si>
    <t>PI-07A</t>
  </si>
  <si>
    <t>PI-07B</t>
  </si>
  <si>
    <t>PI-07C</t>
  </si>
  <si>
    <t>PI-07D</t>
  </si>
  <si>
    <t>PI-11</t>
  </si>
  <si>
    <t>PI-12</t>
  </si>
  <si>
    <t>PI-01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</si>
  <si>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</si>
  <si>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</si>
  <si>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</si>
  <si>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</si>
  <si>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</si>
  <si>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</si>
  <si>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</si>
  <si>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</si>
  <si>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</si>
  <si>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</si>
  <si>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ACKERT</t>
  </si>
  <si>
    <t>AMIDON</t>
  </si>
  <si>
    <t>ID2</t>
  </si>
  <si>
    <t>ID4</t>
  </si>
  <si>
    <t>ID5</t>
  </si>
  <si>
    <t>ID6</t>
  </si>
  <si>
    <t>ID9</t>
  </si>
  <si>
    <t>ID11</t>
  </si>
  <si>
    <t>EurOL</t>
  </si>
  <si>
    <t>SI47</t>
  </si>
  <si>
    <t>SI41</t>
  </si>
  <si>
    <t>HawaiiOl</t>
  </si>
  <si>
    <t>ML1A</t>
  </si>
  <si>
    <t>ML1B</t>
  </si>
  <si>
    <t>ML1C</t>
  </si>
  <si>
    <t>ML5A</t>
  </si>
  <si>
    <t>MK4</t>
  </si>
  <si>
    <t>Pocolli</t>
  </si>
  <si>
    <t>TUN-1</t>
  </si>
  <si>
    <t>TUN-2</t>
  </si>
  <si>
    <t>TUN-3</t>
  </si>
  <si>
    <t>TUN-4</t>
  </si>
  <si>
    <t>TUN-5</t>
  </si>
  <si>
    <t>TU-100</t>
  </si>
  <si>
    <t>TU-101</t>
  </si>
  <si>
    <t>TU-102A</t>
  </si>
  <si>
    <t>TU-102B</t>
  </si>
  <si>
    <t>TU-103</t>
  </si>
  <si>
    <t>TU-105</t>
  </si>
  <si>
    <t>CERLING</t>
  </si>
  <si>
    <t>DUNAI</t>
  </si>
  <si>
    <t>TA1</t>
  </si>
  <si>
    <t>TA2</t>
  </si>
  <si>
    <t>TA3</t>
  </si>
  <si>
    <t>AFB1</t>
  </si>
  <si>
    <t>AFB2</t>
  </si>
  <si>
    <t>AFB3</t>
  </si>
  <si>
    <t>AFB4</t>
  </si>
  <si>
    <t>FOEKEN</t>
  </si>
  <si>
    <t>FG05-03-AA1</t>
  </si>
  <si>
    <t>FG05-04-AA2</t>
  </si>
  <si>
    <t>FG05-05-AA3</t>
  </si>
  <si>
    <t>FG05-06-AA4</t>
  </si>
  <si>
    <t>FG05-07-AA5</t>
  </si>
  <si>
    <t>FG05-08-AA6</t>
  </si>
  <si>
    <t>FG05-09-AA7</t>
  </si>
  <si>
    <t>FG05-10-AA8</t>
  </si>
  <si>
    <t>FG05-11-AA9</t>
  </si>
  <si>
    <t>FG05-12-AA10</t>
  </si>
  <si>
    <t>FG05-13-AA11</t>
  </si>
  <si>
    <t>KurzHawaii</t>
  </si>
  <si>
    <t>KS87-47</t>
  </si>
  <si>
    <t>KS87-03</t>
  </si>
  <si>
    <t>KS87-14</t>
  </si>
  <si>
    <t>KS87-15</t>
  </si>
  <si>
    <t>T87-4</t>
  </si>
  <si>
    <t>KS87-31</t>
  </si>
  <si>
    <t>T87-8</t>
  </si>
  <si>
    <t>KS87-5</t>
  </si>
  <si>
    <t>KS87-4</t>
  </si>
  <si>
    <t>KS87-43</t>
  </si>
  <si>
    <t>KS87-13</t>
  </si>
  <si>
    <t>KS87-46</t>
  </si>
  <si>
    <t>KS87-48</t>
  </si>
  <si>
    <t>KS87-42</t>
  </si>
  <si>
    <t>KS87-01C</t>
  </si>
  <si>
    <t>KS87-08</t>
  </si>
  <si>
    <t>KS87-07</t>
  </si>
  <si>
    <t>RM88-9490</t>
  </si>
  <si>
    <t>KIPUKA</t>
  </si>
  <si>
    <t>09-HAW-17-ol</t>
  </si>
  <si>
    <t>09-HAW-18-ol</t>
  </si>
  <si>
    <t>09-HAW-19-ol</t>
  </si>
  <si>
    <t>09-HAW-20-ol</t>
  </si>
  <si>
    <t>09-HAW-21-ol</t>
  </si>
  <si>
    <t>09-HAW-22-ol</t>
  </si>
  <si>
    <t>LICCARDI</t>
  </si>
  <si>
    <t>IC02-16-19084</t>
  </si>
  <si>
    <t>IC02-17-17338</t>
  </si>
  <si>
    <t>IC02-19-19323</t>
  </si>
  <si>
    <t>IC02-20-16373</t>
  </si>
  <si>
    <t>LEIT-1-1067</t>
  </si>
  <si>
    <t>LEIT-2-1374</t>
  </si>
  <si>
    <t>LEIT-3-1191</t>
  </si>
  <si>
    <t>LEIT-4-1131</t>
  </si>
  <si>
    <t>LEIT-5-1315</t>
  </si>
  <si>
    <t>LEIT-5-1129</t>
  </si>
  <si>
    <t>BÚR-1-2410</t>
  </si>
  <si>
    <t>BÚR-2-2401</t>
  </si>
  <si>
    <t>BÚR-3-2713</t>
  </si>
  <si>
    <t>BÚR-3-2780</t>
  </si>
  <si>
    <t>BÚR-4-2585</t>
  </si>
  <si>
    <t>BÚR-4-2854</t>
  </si>
  <si>
    <t>BÚR-5-2732</t>
  </si>
  <si>
    <t>BÚR-6-2792</t>
  </si>
  <si>
    <t>IC02-1-18787</t>
  </si>
  <si>
    <t>IC02-7-10543</t>
  </si>
  <si>
    <t>IC02-10-25131</t>
  </si>
  <si>
    <t>IC02-11-17430</t>
  </si>
  <si>
    <t>LICCARDIWUSOL</t>
  </si>
  <si>
    <t>Y1-2799</t>
  </si>
  <si>
    <t>Y2-2742</t>
  </si>
  <si>
    <t>Y3-2450</t>
  </si>
  <si>
    <t>Y4-2833</t>
  </si>
  <si>
    <t>Y5-2812</t>
  </si>
  <si>
    <t>B1-2676</t>
  </si>
  <si>
    <t>B2-3018</t>
  </si>
  <si>
    <t>B2-2674</t>
  </si>
  <si>
    <t>B3-3038</t>
  </si>
  <si>
    <t>B3-3039</t>
  </si>
  <si>
    <t>B4-2891</t>
  </si>
  <si>
    <t>B5-2776</t>
  </si>
  <si>
    <t>C1-2098</t>
  </si>
  <si>
    <t>C2-0914</t>
  </si>
  <si>
    <t>C2-3004</t>
  </si>
  <si>
    <t>C3-2830</t>
  </si>
  <si>
    <t>C4-2906</t>
  </si>
  <si>
    <t>C5-2877</t>
  </si>
  <si>
    <t>LB1-0886</t>
  </si>
  <si>
    <t>LB3-1444</t>
  </si>
  <si>
    <t>POREDA</t>
  </si>
  <si>
    <t>KurzOL</t>
  </si>
  <si>
    <t>TH-13</t>
  </si>
  <si>
    <t>05-TAB-02</t>
  </si>
  <si>
    <t>05-TAB-04</t>
  </si>
  <si>
    <t>05-TAB-01</t>
  </si>
  <si>
    <t>05-TAB-05</t>
  </si>
  <si>
    <t>05-TAB-06</t>
  </si>
  <si>
    <t>05-TAB-03</t>
  </si>
  <si>
    <t>05-TAB-07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</si>
</sst>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name val="Calibri"/>
      <family val="2"/>
      <scheme val="minor"/>
    </font>
    <font>
      <sz val="8"/>
      <color rgb="FF000000"/>
      <name val="Arial"/>
      <family val="2"/>
    </font>
    <font>
      <sz val="16"/>
      <color rgb="FF000000"/>
      <name val="Arial"/>
      <family val="2"/>
    </font>
    <font>
      <sz val="16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vertAlign val="superscript"/>
      <sz val="14"/>
      <color theme="1"/>
      <name val="Calibri (Body)"/>
    </font>
    <font>
      <sz val="14"/>
      <color rgb="FF000000"/>
      <name val="Arial"/>
      <family val="2"/>
    </font>
    <font>
      <sz val="14"/>
      <color rgb="FF000000"/>
      <name val="Calibri"/>
      <family val="2"/>
      <scheme val="minor"/>
    </font>
    <font>
      <sz val="14"/>
      <color theme="1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charset val="238"/>
      <scheme val="minor"/>
    </font>
    <font>
      <sz val="12"/>
      <color theme="1"/>
      <name val="Arial"/>
      <family val="2"/>
    </font>
    <font>
      <sz val="12"/>
      <name val="Calibri"/>
      <family val="2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 tint="-0.14999847407452621"/>
        <bgColor indexed="65"/>
      </patternFill>
    </fill>
    <fill>
      <patternFill patternType="solid">
        <fgColor theme="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03">
    <xf numFmtId="0" fontId="0" fillId="0" borderId="0" xfId="0"/>
    <xf numFmtId="49" fontId="3" fillId="0" borderId="1" xfId="0" applyNumberFormat="1" applyFon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4" fillId="3" borderId="3" xfId="1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1" fontId="5" fillId="0" borderId="0" xfId="0" applyNumberFormat="1" applyFont="1"/>
    <xf numFmtId="0" fontId="0" fillId="4" borderId="0" xfId="0" applyFill="1" applyAlignment="1">
      <alignment horizontal="center"/>
    </xf>
    <xf numFmtId="2" fontId="4" fillId="4" borderId="0" xfId="0" applyNumberFormat="1" applyFont="1" applyFill="1" applyAlignment="1">
      <alignment horizontal="center"/>
    </xf>
    <xf numFmtId="0" fontId="0" fillId="4" borderId="4" xfId="0" applyFill="1" applyBorder="1" applyAlignment="1">
      <alignment horizontal="center"/>
    </xf>
    <xf numFmtId="2" fontId="4" fillId="4" borderId="4" xfId="0" applyNumberFormat="1" applyFont="1" applyFill="1" applyBorder="1" applyAlignment="1">
      <alignment horizontal="center"/>
    </xf>
    <xf numFmtId="0" fontId="0" fillId="0" borderId="0" xfId="1" applyNumberFormat="1" applyFont="1" applyFill="1" applyBorder="1" applyAlignment="1">
      <alignment horizontal="center"/>
    </xf>
    <xf numFmtId="49" fontId="3" fillId="0" borderId="0" xfId="0" applyNumberFormat="1" applyFont="1" applyAlignment="1">
      <alignment horizontal="center"/>
    </xf>
    <xf numFmtId="49" fontId="3" fillId="0" borderId="0" xfId="1" applyNumberFormat="1" applyFont="1" applyFill="1" applyBorder="1" applyAlignment="1">
      <alignment horizontal="center"/>
    </xf>
    <xf numFmtId="49" fontId="6" fillId="0" borderId="0" xfId="0" applyNumberFormat="1" applyFont="1" applyAlignment="1">
      <alignment horizontal="center"/>
    </xf>
    <xf numFmtId="49" fontId="7" fillId="0" borderId="0" xfId="0" applyNumberFormat="1" applyFont="1" applyAlignment="1">
      <alignment horizontal="center"/>
    </xf>
    <xf numFmtId="49" fontId="3" fillId="0" borderId="0" xfId="0" quotePrefix="1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1" applyNumberFormat="1" applyFont="1" applyFill="1" applyBorder="1" applyAlignment="1">
      <alignment horizontal="center"/>
    </xf>
    <xf numFmtId="49" fontId="5" fillId="0" borderId="0" xfId="0" applyNumberFormat="1" applyFont="1" applyAlignment="1">
      <alignment horizontal="center"/>
    </xf>
    <xf numFmtId="49" fontId="8" fillId="0" borderId="0" xfId="0" applyNumberFormat="1" applyFont="1" applyAlignment="1">
      <alignment horizontal="center"/>
    </xf>
    <xf numFmtId="49" fontId="0" fillId="0" borderId="0" xfId="0" quotePrefix="1" applyNumberFormat="1" applyAlignment="1">
      <alignment horizontal="center"/>
    </xf>
    <xf numFmtId="49" fontId="9" fillId="0" borderId="7" xfId="0" applyNumberFormat="1" applyFont="1" applyBorder="1" applyAlignment="1">
      <alignment horizontal="center"/>
    </xf>
    <xf numFmtId="49" fontId="9" fillId="0" borderId="8" xfId="0" applyNumberFormat="1" applyFont="1" applyBorder="1" applyAlignment="1">
      <alignment horizontal="center"/>
    </xf>
    <xf numFmtId="49" fontId="9" fillId="0" borderId="6" xfId="0" applyNumberFormat="1" applyFont="1" applyBorder="1" applyAlignment="1">
      <alignment horizontal="center"/>
    </xf>
    <xf numFmtId="49" fontId="9" fillId="0" borderId="5" xfId="0" applyNumberFormat="1" applyFont="1" applyBorder="1" applyAlignment="1">
      <alignment horizontal="center"/>
    </xf>
    <xf numFmtId="49" fontId="9" fillId="0" borderId="9" xfId="0" applyNumberFormat="1" applyFont="1" applyBorder="1" applyAlignment="1">
      <alignment horizontal="center"/>
    </xf>
    <xf numFmtId="49" fontId="9" fillId="0" borderId="10" xfId="0" applyNumberFormat="1" applyFont="1" applyBorder="1" applyAlignment="1">
      <alignment horizontal="center"/>
    </xf>
    <xf numFmtId="49" fontId="9" fillId="0" borderId="11" xfId="0" applyNumberFormat="1" applyFont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49" fontId="13" fillId="0" borderId="3" xfId="0" applyNumberFormat="1" applyFont="1" applyBorder="1" applyAlignment="1">
      <alignment vertical="center" wrapText="1"/>
    </xf>
    <xf numFmtId="49" fontId="13" fillId="0" borderId="0" xfId="0" applyNumberFormat="1" applyFont="1" applyAlignment="1">
      <alignment vertical="center" wrapText="1"/>
    </xf>
    <xf numFmtId="49" fontId="9" fillId="0" borderId="13" xfId="0" applyNumberFormat="1" applyFont="1" applyBorder="1" applyAlignment="1">
      <alignment horizontal="center"/>
    </xf>
    <xf numFmtId="49" fontId="9" fillId="0" borderId="14" xfId="0" applyNumberFormat="1" applyFont="1" applyBorder="1" applyAlignment="1">
      <alignment horizontal="center"/>
    </xf>
    <xf numFmtId="2" fontId="4" fillId="3" borderId="3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1" applyFont="1" applyFill="1" applyBorder="1" applyAlignment="1">
      <alignment horizontal="center"/>
    </xf>
    <xf numFmtId="2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2" fontId="4" fillId="0" borderId="0" xfId="1" applyNumberFormat="1" applyFont="1" applyFill="1" applyBorder="1" applyAlignment="1">
      <alignment horizontal="center"/>
    </xf>
    <xf numFmtId="49" fontId="4" fillId="0" borderId="0" xfId="1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2" fontId="4" fillId="3" borderId="0" xfId="0" applyNumberFormat="1" applyFont="1" applyFill="1" applyAlignment="1">
      <alignment horizontal="center"/>
    </xf>
    <xf numFmtId="49" fontId="4" fillId="3" borderId="0" xfId="0" applyNumberFormat="1" applyFont="1" applyFill="1" applyAlignment="1">
      <alignment horizontal="center"/>
    </xf>
    <xf numFmtId="2" fontId="14" fillId="3" borderId="0" xfId="0" applyNumberFormat="1" applyFont="1" applyFill="1" applyAlignment="1">
      <alignment horizontal="center"/>
    </xf>
    <xf numFmtId="0" fontId="15" fillId="5" borderId="0" xfId="0" applyFont="1" applyFill="1" applyAlignment="1">
      <alignment horizontal="center"/>
    </xf>
    <xf numFmtId="0" fontId="4" fillId="6" borderId="0" xfId="1" applyFont="1" applyFill="1" applyBorder="1" applyAlignment="1">
      <alignment horizontal="center"/>
    </xf>
    <xf numFmtId="2" fontId="4" fillId="6" borderId="0" xfId="1" applyNumberFormat="1" applyFont="1" applyFill="1" applyBorder="1" applyAlignment="1">
      <alignment horizontal="center"/>
    </xf>
    <xf numFmtId="49" fontId="4" fillId="6" borderId="4" xfId="1" applyNumberFormat="1" applyFont="1" applyFill="1" applyBorder="1" applyAlignment="1">
      <alignment horizontal="center"/>
    </xf>
    <xf numFmtId="0" fontId="4" fillId="6" borderId="4" xfId="1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2" fontId="4" fillId="6" borderId="4" xfId="1" applyNumberFormat="1" applyFont="1" applyFill="1" applyBorder="1" applyAlignment="1">
      <alignment horizontal="center"/>
    </xf>
    <xf numFmtId="0" fontId="4" fillId="6" borderId="3" xfId="1" applyFont="1" applyFill="1" applyBorder="1" applyAlignment="1">
      <alignment horizontal="center"/>
    </xf>
    <xf numFmtId="2" fontId="4" fillId="6" borderId="3" xfId="1" applyNumberFormat="1" applyFont="1" applyFill="1" applyBorder="1" applyAlignment="1">
      <alignment horizontal="center"/>
    </xf>
    <xf numFmtId="2" fontId="0" fillId="0" borderId="0" xfId="1" applyNumberFormat="1" applyFont="1" applyFill="1" applyBorder="1" applyAlignment="1">
      <alignment horizontal="center"/>
    </xf>
    <xf numFmtId="16" fontId="0" fillId="0" borderId="0" xfId="1" applyNumberFormat="1" applyFont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1" fillId="0" borderId="0" xfId="1" applyFont="1" applyFill="1" applyBorder="1" applyAlignment="1">
      <alignment horizontal="center"/>
    </xf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2" fontId="4" fillId="3" borderId="0" xfId="1" applyNumberFormat="1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0" fontId="15" fillId="8" borderId="0" xfId="0" applyFont="1" applyFill="1" applyAlignment="1">
      <alignment horizontal="center"/>
    </xf>
    <xf numFmtId="0" fontId="0" fillId="4" borderId="0" xfId="0" applyFill="1"/>
    <xf numFmtId="2" fontId="17" fillId="4" borderId="0" xfId="0" applyNumberFormat="1" applyFont="1" applyFill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 vertical="center"/>
    </xf>
    <xf numFmtId="0" fontId="0" fillId="9" borderId="0" xfId="0" applyFill="1"/>
    <xf numFmtId="0" fontId="4" fillId="4" borderId="3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0" fontId="0" fillId="4" borderId="3" xfId="0" applyFill="1" applyBorder="1"/>
    <xf numFmtId="0" fontId="0" fillId="9" borderId="3" xfId="0" applyFill="1" applyBorder="1"/>
    <xf numFmtId="2" fontId="4" fillId="7" borderId="0" xfId="0" applyNumberFormat="1" applyFont="1" applyFill="1" applyAlignment="1">
      <alignment horizontal="center"/>
    </xf>
    <xf numFmtId="0" fontId="4" fillId="4" borderId="0" xfId="1" applyFont="1" applyFill="1" applyBorder="1" applyAlignment="1">
      <alignment horizontal="center"/>
    </xf>
    <xf numFmtId="2" fontId="4" fillId="4" borderId="0" xfId="1" applyNumberFormat="1" applyFont="1" applyFill="1" applyBorder="1" applyAlignment="1">
      <alignment horizontal="center"/>
    </xf>
    <xf numFmtId="0" fontId="2" fillId="4" borderId="0" xfId="1" applyFill="1" applyBorder="1"/>
    <xf numFmtId="49" fontId="9" fillId="0" borderId="5" xfId="0" applyNumberFormat="1" applyFont="1" applyBorder="1" applyAlignment="1">
      <alignment horizontal="center" vertical="center" wrapText="1"/>
    </xf>
    <xf numFmtId="49" fontId="9" fillId="0" borderId="9" xfId="0" applyNumberFormat="1" applyFont="1" applyBorder="1" applyAlignment="1">
      <alignment horizontal="center" vertical="center" wrapText="1"/>
    </xf>
    <xf numFmtId="49" fontId="9" fillId="0" borderId="12" xfId="0" applyNumberFormat="1" applyFont="1" applyBorder="1" applyAlignment="1">
      <alignment horizontal="center" vertical="center" wrapText="1"/>
    </xf>
    <xf numFmtId="49" fontId="9" fillId="0" borderId="11" xfId="0" applyNumberFormat="1" applyFont="1" applyBorder="1" applyAlignment="1">
      <alignment horizontal="center" vertical="center" wrapText="1"/>
    </xf>
    <xf numFmtId="49" fontId="9" fillId="0" borderId="10" xfId="0" applyNumberFormat="1" applyFont="1" applyBorder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 wrapText="1"/>
    </xf>
    <xf numFmtId="49" fontId="0" fillId="0" borderId="12" xfId="0" applyNumberFormat="1" applyBorder="1" applyAlignment="1">
      <alignment horizontal="center" vertical="center" wrapText="1"/>
    </xf>
    <xf numFmtId="49" fontId="9" fillId="0" borderId="5" xfId="1" applyNumberFormat="1" applyFont="1" applyFill="1" applyBorder="1" applyAlignment="1">
      <alignment horizontal="center" vertical="center" wrapText="1"/>
    </xf>
    <xf numFmtId="49" fontId="9" fillId="0" borderId="6" xfId="0" applyNumberFormat="1" applyFont="1" applyBorder="1" applyAlignment="1">
      <alignment horizontal="center" vertical="center" wrapText="1"/>
    </xf>
    <xf numFmtId="49" fontId="11" fillId="0" borderId="5" xfId="0" applyNumberFormat="1" applyFont="1" applyBorder="1" applyAlignment="1">
      <alignment horizontal="center" vertical="center" wrapText="1"/>
    </xf>
    <xf numFmtId="49" fontId="11" fillId="0" borderId="7" xfId="0" applyNumberFormat="1" applyFont="1" applyBorder="1" applyAlignment="1">
      <alignment horizontal="center" vertical="center" wrapText="1"/>
    </xf>
    <xf numFmtId="49" fontId="11" fillId="0" borderId="9" xfId="0" applyNumberFormat="1" applyFont="1" applyBorder="1" applyAlignment="1">
      <alignment horizontal="center" vertical="center" wrapText="1"/>
    </xf>
    <xf numFmtId="49" fontId="12" fillId="0" borderId="5" xfId="0" applyNumberFormat="1" applyFont="1" applyBorder="1" applyAlignment="1">
      <alignment horizontal="center" vertical="center" wrapText="1"/>
    </xf>
    <xf numFmtId="49" fontId="9" fillId="0" borderId="9" xfId="0" applyNumberFormat="1" applyFont="1" applyBorder="1" applyAlignment="1">
      <alignment horizontal="center" wrapText="1"/>
    </xf>
    <xf numFmtId="49" fontId="9" fillId="0" borderId="12" xfId="0" applyNumberFormat="1" applyFont="1" applyBorder="1" applyAlignment="1">
      <alignment horizontal="center" wrapText="1"/>
    </xf>
    <xf numFmtId="11" fontId="0" fillId="0" borderId="0" xfId="0" applyNumberFormat="1"/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B756D-667E-7B49-90E3-77B102644E28}">
  <dimension ref="A1:S52"/>
  <sheetViews>
    <sheetView topLeftCell="F1" zoomScale="92" zoomScaleNormal="121" workbookViewId="0">
      <selection activeCell="S3" sqref="S3"/>
    </sheetView>
  </sheetViews>
  <sheetFormatPr baseColWidth="10" defaultRowHeight="16" x14ac:dyDescent="0.2"/>
  <cols>
    <col min="1" max="1" width="16.5" bestFit="1" customWidth="1"/>
    <col min="7" max="7" width="37.664062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">
      <c r="A2" s="3" t="s">
        <v>155</v>
      </c>
      <c r="B2" s="4">
        <v>35.590000000000003</v>
      </c>
      <c r="C2" s="4">
        <v>-111.6</v>
      </c>
      <c r="D2" s="4">
        <v>1837</v>
      </c>
      <c r="E2" s="3">
        <v>8</v>
      </c>
      <c r="F2" s="3">
        <v>2.25</v>
      </c>
      <c r="G2" s="3">
        <v>0.99</v>
      </c>
      <c r="H2" s="3">
        <v>0</v>
      </c>
      <c r="I2" s="3">
        <v>0</v>
      </c>
      <c r="J2" s="5">
        <v>0</v>
      </c>
      <c r="K2" s="5">
        <v>0</v>
      </c>
      <c r="M2">
        <v>4</v>
      </c>
      <c r="N2">
        <v>1</v>
      </c>
      <c r="O2">
        <v>0</v>
      </c>
      <c r="P2">
        <v>1</v>
      </c>
      <c r="Q2">
        <v>4</v>
      </c>
      <c r="R2" s="3">
        <v>0</v>
      </c>
      <c r="S2">
        <v>0</v>
      </c>
    </row>
    <row r="3" spans="1:19" x14ac:dyDescent="0.2">
      <c r="A3" s="3" t="s">
        <v>156</v>
      </c>
      <c r="B3" s="4">
        <v>35.6</v>
      </c>
      <c r="C3" s="4">
        <v>-111.6</v>
      </c>
      <c r="D3" s="6">
        <v>1807</v>
      </c>
      <c r="E3" s="7">
        <v>8</v>
      </c>
      <c r="F3" s="8">
        <v>2.25</v>
      </c>
      <c r="G3" s="3">
        <v>0.99</v>
      </c>
      <c r="H3" s="3">
        <v>0</v>
      </c>
      <c r="I3" s="3">
        <v>0</v>
      </c>
      <c r="J3" s="5">
        <v>0</v>
      </c>
      <c r="K3" s="5">
        <v>0</v>
      </c>
      <c r="R3" s="3">
        <v>0</v>
      </c>
    </row>
    <row r="4" spans="1:19" x14ac:dyDescent="0.2">
      <c r="A4" s="3" t="s">
        <v>157</v>
      </c>
      <c r="B4" s="4">
        <v>35.6</v>
      </c>
      <c r="C4" s="4">
        <v>-111.6</v>
      </c>
      <c r="D4" s="8">
        <v>1810</v>
      </c>
      <c r="E4" s="7">
        <v>13</v>
      </c>
      <c r="F4" s="8">
        <v>2.15</v>
      </c>
      <c r="G4" s="3">
        <v>0.99</v>
      </c>
      <c r="H4" s="3">
        <v>0</v>
      </c>
      <c r="I4" s="3">
        <v>0</v>
      </c>
      <c r="J4" s="5">
        <v>0</v>
      </c>
      <c r="K4" s="5">
        <v>0</v>
      </c>
      <c r="R4" s="3">
        <v>0</v>
      </c>
    </row>
    <row r="5" spans="1:19" x14ac:dyDescent="0.2">
      <c r="A5" s="3" t="s">
        <v>158</v>
      </c>
      <c r="B5" s="4">
        <v>35.6</v>
      </c>
      <c r="C5" s="4">
        <v>-111.6</v>
      </c>
      <c r="D5" s="4">
        <v>1803</v>
      </c>
      <c r="E5" s="7">
        <v>13</v>
      </c>
      <c r="F5" s="8">
        <v>2.13</v>
      </c>
      <c r="G5" s="3">
        <v>0.99</v>
      </c>
      <c r="H5" s="3">
        <v>0</v>
      </c>
      <c r="I5" s="3">
        <v>0</v>
      </c>
      <c r="J5" s="5">
        <v>0</v>
      </c>
      <c r="K5" s="5">
        <v>0</v>
      </c>
      <c r="R5" s="3">
        <v>0</v>
      </c>
    </row>
    <row r="6" spans="1:19" x14ac:dyDescent="0.2">
      <c r="A6" s="3" t="s">
        <v>159</v>
      </c>
      <c r="B6" s="4">
        <v>35.6</v>
      </c>
      <c r="C6" s="4">
        <v>-111.6</v>
      </c>
      <c r="D6" s="6">
        <v>1800</v>
      </c>
      <c r="E6" s="7">
        <v>13</v>
      </c>
      <c r="F6" s="8">
        <v>2.27</v>
      </c>
      <c r="G6" s="3">
        <v>1</v>
      </c>
      <c r="H6" s="3">
        <v>0</v>
      </c>
      <c r="I6" s="3">
        <v>0</v>
      </c>
      <c r="J6" s="5">
        <v>0</v>
      </c>
      <c r="K6" s="5">
        <v>0</v>
      </c>
      <c r="R6" s="3">
        <v>0</v>
      </c>
    </row>
    <row r="7" spans="1:19" x14ac:dyDescent="0.2">
      <c r="A7" s="3" t="s">
        <v>160</v>
      </c>
      <c r="B7" s="4">
        <v>35.6</v>
      </c>
      <c r="C7" s="4">
        <v>-111.6</v>
      </c>
      <c r="D7" s="8">
        <v>1778</v>
      </c>
      <c r="E7" s="7">
        <v>12</v>
      </c>
      <c r="F7" s="8">
        <v>2.29</v>
      </c>
      <c r="G7" s="3">
        <v>1</v>
      </c>
      <c r="H7" s="3">
        <v>0</v>
      </c>
      <c r="I7" s="3">
        <v>0</v>
      </c>
      <c r="J7" s="5">
        <v>0</v>
      </c>
      <c r="K7" s="5">
        <v>0</v>
      </c>
      <c r="R7" s="3">
        <v>0</v>
      </c>
    </row>
    <row r="8" spans="1:19" x14ac:dyDescent="0.2">
      <c r="A8" s="3" t="s">
        <v>161</v>
      </c>
      <c r="B8" s="4">
        <v>35.6</v>
      </c>
      <c r="C8" s="4">
        <v>-111.6</v>
      </c>
      <c r="D8" s="4">
        <v>1800</v>
      </c>
      <c r="E8" s="7">
        <v>13</v>
      </c>
      <c r="F8" s="8">
        <v>2.4500000000000002</v>
      </c>
      <c r="G8" s="3">
        <v>1</v>
      </c>
      <c r="H8" s="3">
        <v>0</v>
      </c>
      <c r="I8" s="3">
        <v>0</v>
      </c>
      <c r="J8" s="5">
        <v>0</v>
      </c>
      <c r="K8" s="5">
        <v>0</v>
      </c>
      <c r="R8" s="3">
        <v>0</v>
      </c>
    </row>
    <row r="9" spans="1:19" x14ac:dyDescent="0.2">
      <c r="A9" s="3" t="s">
        <v>162</v>
      </c>
      <c r="B9" s="4">
        <v>35.6</v>
      </c>
      <c r="C9" s="4">
        <v>-111.6</v>
      </c>
      <c r="D9" s="6">
        <v>1778</v>
      </c>
      <c r="E9" s="7">
        <v>13</v>
      </c>
      <c r="F9" s="8">
        <v>2.04</v>
      </c>
      <c r="G9" s="3">
        <v>0.99</v>
      </c>
      <c r="H9" s="3">
        <v>0</v>
      </c>
      <c r="I9" s="3">
        <v>0</v>
      </c>
      <c r="J9" s="5">
        <v>0</v>
      </c>
      <c r="K9" s="5">
        <v>0</v>
      </c>
      <c r="R9" s="3">
        <v>0</v>
      </c>
    </row>
    <row r="10" spans="1:19" x14ac:dyDescent="0.2">
      <c r="A10" s="3" t="s">
        <v>163</v>
      </c>
      <c r="B10" s="4">
        <v>35.6</v>
      </c>
      <c r="C10" s="4">
        <v>-111.6</v>
      </c>
      <c r="D10" s="8">
        <v>1810</v>
      </c>
      <c r="E10" s="7">
        <v>13</v>
      </c>
      <c r="F10" s="8">
        <v>2.29</v>
      </c>
      <c r="G10" s="3">
        <v>0.99</v>
      </c>
      <c r="H10" s="3">
        <v>0</v>
      </c>
      <c r="I10" s="3">
        <v>0</v>
      </c>
      <c r="J10" s="5">
        <v>0</v>
      </c>
      <c r="K10" s="5">
        <v>0</v>
      </c>
      <c r="R10" s="3">
        <v>0</v>
      </c>
    </row>
    <row r="11" spans="1:19" x14ac:dyDescent="0.2">
      <c r="A11" s="3" t="s">
        <v>164</v>
      </c>
      <c r="B11" s="4">
        <v>35.6</v>
      </c>
      <c r="C11" s="4">
        <v>-111.6</v>
      </c>
      <c r="D11" s="4">
        <v>1800</v>
      </c>
      <c r="E11" s="6">
        <v>12</v>
      </c>
      <c r="F11" s="7">
        <v>2.31</v>
      </c>
      <c r="G11" s="3">
        <v>0.99</v>
      </c>
      <c r="H11" s="3">
        <v>0</v>
      </c>
      <c r="I11" s="3">
        <v>0</v>
      </c>
      <c r="J11" s="5">
        <v>0</v>
      </c>
      <c r="K11" s="5">
        <v>0</v>
      </c>
      <c r="R11" s="3">
        <v>0</v>
      </c>
    </row>
    <row r="12" spans="1:19" x14ac:dyDescent="0.2">
      <c r="A12" s="3">
        <v>1</v>
      </c>
      <c r="B12" s="4">
        <v>35.5</v>
      </c>
      <c r="C12" s="4">
        <v>-111.6</v>
      </c>
      <c r="D12" s="6">
        <v>1876</v>
      </c>
      <c r="E12" s="6">
        <v>6</v>
      </c>
      <c r="F12" s="7">
        <v>2.25</v>
      </c>
      <c r="G12" s="3">
        <v>0.99</v>
      </c>
      <c r="H12" s="3">
        <v>0</v>
      </c>
      <c r="I12" s="3">
        <v>0</v>
      </c>
      <c r="J12" s="5">
        <v>0</v>
      </c>
      <c r="K12" s="5">
        <v>0</v>
      </c>
      <c r="R12" s="3">
        <v>0</v>
      </c>
    </row>
    <row r="13" spans="1:19" x14ac:dyDescent="0.2">
      <c r="A13" s="10">
        <v>6</v>
      </c>
      <c r="B13" s="10">
        <v>35.6</v>
      </c>
      <c r="C13" s="4">
        <v>-111.6</v>
      </c>
      <c r="D13" s="10">
        <v>1799</v>
      </c>
      <c r="E13" s="10">
        <v>6</v>
      </c>
      <c r="F13" s="10">
        <v>2.25</v>
      </c>
      <c r="G13" s="3">
        <v>0.99</v>
      </c>
      <c r="H13" s="3">
        <v>0</v>
      </c>
      <c r="I13" s="3">
        <v>0</v>
      </c>
      <c r="J13" s="5">
        <v>0</v>
      </c>
      <c r="K13" s="5">
        <v>0</v>
      </c>
      <c r="R13" s="3">
        <v>0</v>
      </c>
    </row>
    <row r="14" spans="1:19" x14ac:dyDescent="0.2">
      <c r="A14" s="10">
        <v>7</v>
      </c>
      <c r="B14" s="10">
        <v>35.6</v>
      </c>
      <c r="C14" s="4">
        <v>-111.6</v>
      </c>
      <c r="D14" s="10">
        <v>1787</v>
      </c>
      <c r="E14" s="10">
        <v>6</v>
      </c>
      <c r="F14" s="10">
        <v>2.25</v>
      </c>
      <c r="G14" s="3">
        <v>0.99</v>
      </c>
      <c r="H14" s="3">
        <v>0</v>
      </c>
      <c r="I14" s="3">
        <v>0</v>
      </c>
      <c r="J14" s="5">
        <v>0</v>
      </c>
      <c r="K14" s="5">
        <v>0</v>
      </c>
      <c r="R14" s="3">
        <v>0</v>
      </c>
    </row>
    <row r="15" spans="1:19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1"/>
    </row>
    <row r="16" spans="1:19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1"/>
    </row>
    <row r="17" spans="1:11" x14ac:dyDescent="0.2">
      <c r="A17" s="12"/>
      <c r="B17" s="12"/>
      <c r="C17" s="12"/>
      <c r="D17" s="12"/>
      <c r="E17" s="10"/>
      <c r="F17" s="12"/>
      <c r="G17" s="10"/>
      <c r="H17" s="10"/>
      <c r="I17" s="10"/>
      <c r="J17" s="12"/>
      <c r="K17" s="13"/>
    </row>
    <row r="28" spans="1:11" x14ac:dyDescent="0.2">
      <c r="E28" s="3"/>
      <c r="H28" s="3"/>
      <c r="I28" s="3"/>
    </row>
    <row r="29" spans="1:11" x14ac:dyDescent="0.2">
      <c r="E29" s="3"/>
      <c r="H29" s="3"/>
      <c r="I29" s="3"/>
    </row>
    <row r="30" spans="1:11" x14ac:dyDescent="0.2">
      <c r="E30" s="3"/>
      <c r="H30" s="3"/>
      <c r="I30" s="3"/>
    </row>
    <row r="31" spans="1:11" x14ac:dyDescent="0.2">
      <c r="E31" s="3"/>
      <c r="H31" s="3"/>
      <c r="I31" s="3"/>
    </row>
    <row r="32" spans="1:11" x14ac:dyDescent="0.2">
      <c r="E32" s="3"/>
      <c r="H32" s="3"/>
      <c r="I32" s="3"/>
    </row>
    <row r="33" spans="1:18" x14ac:dyDescent="0.2">
      <c r="E33" s="3"/>
      <c r="H33" s="3"/>
      <c r="I33" s="3"/>
    </row>
    <row r="34" spans="1:18" x14ac:dyDescent="0.2">
      <c r="E34" s="3"/>
      <c r="H34" s="3"/>
      <c r="I34" s="3"/>
    </row>
    <row r="35" spans="1:18" x14ac:dyDescent="0.2">
      <c r="E35" s="3"/>
      <c r="H35" s="3"/>
      <c r="I35" s="3"/>
    </row>
    <row r="36" spans="1:18" x14ac:dyDescent="0.2">
      <c r="A36" s="3"/>
      <c r="B36" s="4"/>
      <c r="C36" s="4"/>
      <c r="D36" s="4"/>
      <c r="E36" s="3"/>
      <c r="F36" s="3"/>
      <c r="G36" s="3"/>
      <c r="H36" s="9"/>
      <c r="I36" s="3"/>
      <c r="R36" s="3"/>
    </row>
    <row r="37" spans="1:18" x14ac:dyDescent="0.2">
      <c r="A37" s="14"/>
      <c r="B37" s="4"/>
      <c r="C37" s="4"/>
      <c r="D37" s="4"/>
      <c r="E37" s="3"/>
      <c r="F37" s="3"/>
      <c r="G37" s="3"/>
      <c r="H37" s="9"/>
      <c r="I37" s="3"/>
      <c r="R37" s="3"/>
    </row>
    <row r="38" spans="1:18" x14ac:dyDescent="0.2">
      <c r="A38" s="3"/>
      <c r="B38" s="4"/>
      <c r="C38" s="4"/>
      <c r="D38" s="4"/>
      <c r="E38" s="3"/>
      <c r="F38" s="3"/>
      <c r="G38" s="3"/>
      <c r="H38" s="9"/>
      <c r="I38" s="3"/>
      <c r="R38" s="3"/>
    </row>
    <row r="39" spans="1:18" x14ac:dyDescent="0.2">
      <c r="A39" s="3"/>
      <c r="B39" s="4"/>
      <c r="C39" s="4"/>
      <c r="D39" s="4"/>
      <c r="E39" s="3"/>
      <c r="F39" s="3"/>
      <c r="G39" s="3"/>
      <c r="H39" s="9"/>
      <c r="I39" s="3"/>
      <c r="R39" s="3"/>
    </row>
    <row r="40" spans="1:18" x14ac:dyDescent="0.2">
      <c r="A40" s="14"/>
      <c r="B40" s="4"/>
      <c r="C40" s="4"/>
      <c r="D40" s="4"/>
      <c r="E40" s="3"/>
      <c r="F40" s="3"/>
      <c r="G40" s="3"/>
      <c r="H40" s="9"/>
      <c r="I40" s="3"/>
      <c r="R40" s="3"/>
    </row>
    <row r="41" spans="1:18" x14ac:dyDescent="0.2">
      <c r="A41" s="3"/>
      <c r="B41" s="4"/>
      <c r="C41" s="4"/>
      <c r="D41" s="4"/>
      <c r="E41" s="3"/>
      <c r="F41" s="3"/>
      <c r="G41" s="3"/>
      <c r="H41" s="9"/>
      <c r="I41" s="3"/>
      <c r="R41" s="3"/>
    </row>
    <row r="42" spans="1:18" x14ac:dyDescent="0.2">
      <c r="A42" s="3"/>
      <c r="B42" s="4"/>
      <c r="C42" s="4"/>
      <c r="D42" s="4"/>
      <c r="E42" s="3"/>
      <c r="F42" s="3"/>
      <c r="G42" s="3"/>
      <c r="H42" s="9"/>
      <c r="I42" s="3"/>
      <c r="R42" s="3"/>
    </row>
    <row r="43" spans="1:18" x14ac:dyDescent="0.2">
      <c r="A43" s="14"/>
      <c r="B43" s="4"/>
      <c r="C43" s="4"/>
      <c r="D43" s="4"/>
      <c r="E43" s="3"/>
      <c r="F43" s="3"/>
      <c r="G43" s="3"/>
      <c r="H43" s="9"/>
      <c r="I43" s="3"/>
      <c r="R43" s="3"/>
    </row>
    <row r="44" spans="1:18" x14ac:dyDescent="0.2">
      <c r="A44" s="3"/>
      <c r="B44" s="4"/>
      <c r="C44" s="4"/>
      <c r="D44" s="4"/>
      <c r="E44" s="3"/>
      <c r="F44" s="3"/>
      <c r="G44" s="3"/>
      <c r="H44" s="9"/>
      <c r="I44" s="3"/>
      <c r="R44" s="3"/>
    </row>
    <row r="45" spans="1:18" x14ac:dyDescent="0.2">
      <c r="A45" s="3"/>
      <c r="B45" s="4"/>
      <c r="C45" s="4"/>
      <c r="D45" s="4"/>
      <c r="E45" s="3"/>
      <c r="F45" s="3"/>
      <c r="G45" s="3"/>
      <c r="H45" s="9"/>
      <c r="I45" s="3"/>
      <c r="R45" s="3"/>
    </row>
    <row r="46" spans="1:18" x14ac:dyDescent="0.2">
      <c r="A46" s="14"/>
      <c r="B46" s="4"/>
      <c r="C46" s="4"/>
      <c r="D46" s="4"/>
      <c r="E46" s="3"/>
      <c r="F46" s="3"/>
      <c r="G46" s="3"/>
      <c r="H46" s="9"/>
      <c r="I46" s="3"/>
      <c r="R46" s="3"/>
    </row>
    <row r="47" spans="1:18" x14ac:dyDescent="0.2">
      <c r="A47" s="3"/>
      <c r="B47" s="4"/>
      <c r="C47" s="4"/>
      <c r="D47" s="4"/>
      <c r="E47" s="3"/>
      <c r="F47" s="3"/>
      <c r="G47" s="3"/>
      <c r="H47" s="9"/>
      <c r="I47" s="3"/>
      <c r="R47" s="3"/>
    </row>
    <row r="48" spans="1:18" x14ac:dyDescent="0.2">
      <c r="A48" s="3"/>
      <c r="B48" s="4"/>
      <c r="C48" s="4"/>
      <c r="D48" s="4"/>
      <c r="E48" s="3"/>
      <c r="F48" s="3"/>
      <c r="G48" s="3"/>
      <c r="H48" s="9"/>
      <c r="I48" s="3"/>
      <c r="R48" s="3"/>
    </row>
    <row r="49" spans="1:18" x14ac:dyDescent="0.2">
      <c r="A49" s="14"/>
      <c r="B49" s="4"/>
      <c r="C49" s="4"/>
      <c r="D49" s="4"/>
      <c r="E49" s="3"/>
      <c r="F49" s="3"/>
      <c r="G49" s="3"/>
      <c r="H49" s="9"/>
      <c r="I49" s="3"/>
      <c r="R49" s="3"/>
    </row>
    <row r="50" spans="1:18" x14ac:dyDescent="0.2">
      <c r="A50" s="3"/>
      <c r="B50" s="4"/>
      <c r="C50" s="4"/>
      <c r="D50" s="4"/>
      <c r="E50" s="3"/>
      <c r="F50" s="3"/>
      <c r="G50" s="3"/>
      <c r="H50" s="9"/>
      <c r="I50" s="3"/>
      <c r="R50" s="3"/>
    </row>
    <row r="51" spans="1:18" x14ac:dyDescent="0.2">
      <c r="A51" s="3"/>
      <c r="B51" s="4"/>
      <c r="C51" s="4"/>
      <c r="D51" s="4"/>
      <c r="E51" s="3"/>
      <c r="F51" s="3"/>
      <c r="G51" s="3"/>
      <c r="H51" s="9"/>
      <c r="I51" s="3"/>
      <c r="R51" s="3"/>
    </row>
    <row r="52" spans="1:18" x14ac:dyDescent="0.2">
      <c r="A52" s="14"/>
      <c r="B52" s="4"/>
      <c r="C52" s="4"/>
      <c r="D52" s="4"/>
      <c r="E52" s="3"/>
      <c r="F52" s="3"/>
      <c r="G52" s="3"/>
      <c r="H52" s="9"/>
      <c r="I52" s="3"/>
      <c r="R52" s="3"/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2E81C-41B8-DF4F-81F5-070095826519}">
  <dimension ref="A1:R13"/>
  <sheetViews>
    <sheetView workbookViewId="0">
      <selection activeCell="F20" sqref="F20"/>
    </sheetView>
  </sheetViews>
  <sheetFormatPr baseColWidth="10" defaultRowHeight="16" x14ac:dyDescent="0.2"/>
  <sheetData>
    <row r="1" spans="1:18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L1" s="2" t="s">
        <v>11</v>
      </c>
      <c r="M1" s="2" t="s">
        <v>12</v>
      </c>
      <c r="N1" s="2" t="s">
        <v>74</v>
      </c>
      <c r="O1" s="2" t="s">
        <v>75</v>
      </c>
      <c r="P1" s="2" t="s">
        <v>15</v>
      </c>
      <c r="Q1" s="2" t="s">
        <v>16</v>
      </c>
      <c r="R1" s="2" t="s">
        <v>17</v>
      </c>
    </row>
    <row r="2" spans="1:18" x14ac:dyDescent="0.2">
      <c r="A2" s="3" t="s">
        <v>78</v>
      </c>
      <c r="B2" s="64">
        <v>90</v>
      </c>
      <c r="C2" s="64">
        <v>0</v>
      </c>
      <c r="D2" s="64">
        <v>0</v>
      </c>
      <c r="E2" s="3">
        <v>5</v>
      </c>
      <c r="F2" s="3">
        <v>2.89</v>
      </c>
      <c r="G2" s="3">
        <v>1</v>
      </c>
      <c r="H2" s="9"/>
      <c r="I2" s="3"/>
      <c r="J2" s="3"/>
      <c r="K2" s="3"/>
      <c r="L2">
        <v>2</v>
      </c>
      <c r="M2">
        <v>1</v>
      </c>
      <c r="N2">
        <v>0</v>
      </c>
      <c r="O2">
        <v>0.25</v>
      </c>
      <c r="P2">
        <v>1</v>
      </c>
      <c r="Q2">
        <v>0</v>
      </c>
      <c r="R2">
        <v>0</v>
      </c>
    </row>
    <row r="3" spans="1:18" x14ac:dyDescent="0.2">
      <c r="A3" s="3" t="s">
        <v>79</v>
      </c>
      <c r="B3" s="4">
        <v>0</v>
      </c>
      <c r="C3" s="4">
        <v>0</v>
      </c>
      <c r="D3" s="4">
        <v>0</v>
      </c>
      <c r="E3" s="3">
        <v>5</v>
      </c>
      <c r="F3" s="3">
        <v>2.89</v>
      </c>
      <c r="G3" s="3">
        <v>1</v>
      </c>
      <c r="H3" s="9"/>
      <c r="I3" s="3"/>
      <c r="J3" s="5"/>
      <c r="K3" s="5"/>
    </row>
    <row r="4" spans="1:18" x14ac:dyDescent="0.2">
      <c r="A4" s="3" t="s">
        <v>80</v>
      </c>
      <c r="B4" s="4">
        <v>90</v>
      </c>
      <c r="C4" s="4">
        <v>0</v>
      </c>
      <c r="D4" s="4">
        <v>1000</v>
      </c>
      <c r="E4" s="3">
        <v>5</v>
      </c>
      <c r="F4" s="3">
        <v>2.89</v>
      </c>
      <c r="G4" s="3">
        <v>1</v>
      </c>
      <c r="H4" s="9"/>
      <c r="I4" s="3"/>
      <c r="J4" s="5"/>
      <c r="K4" s="5"/>
    </row>
    <row r="5" spans="1:18" x14ac:dyDescent="0.2">
      <c r="A5" s="3" t="s">
        <v>81</v>
      </c>
      <c r="B5" s="4">
        <v>0</v>
      </c>
      <c r="C5" s="4">
        <v>0</v>
      </c>
      <c r="D5" s="4">
        <v>1000</v>
      </c>
      <c r="E5" s="3">
        <v>5</v>
      </c>
      <c r="F5" s="3">
        <v>2.89</v>
      </c>
      <c r="G5" s="3">
        <v>1</v>
      </c>
      <c r="H5" s="9"/>
      <c r="I5" s="3"/>
      <c r="J5" s="5"/>
      <c r="K5" s="5"/>
    </row>
    <row r="6" spans="1:18" x14ac:dyDescent="0.2">
      <c r="A6" s="3" t="s">
        <v>82</v>
      </c>
      <c r="B6" s="64">
        <v>90</v>
      </c>
      <c r="C6" s="64">
        <v>0</v>
      </c>
      <c r="D6" s="3">
        <v>2000</v>
      </c>
      <c r="E6" s="3">
        <v>5</v>
      </c>
      <c r="F6" s="3">
        <v>2.89</v>
      </c>
      <c r="G6" s="3">
        <v>1</v>
      </c>
      <c r="H6" s="9"/>
    </row>
    <row r="7" spans="1:18" x14ac:dyDescent="0.2">
      <c r="A7" s="3" t="s">
        <v>83</v>
      </c>
      <c r="B7" s="4">
        <v>0</v>
      </c>
      <c r="C7" s="4">
        <v>0</v>
      </c>
      <c r="D7" s="3">
        <v>2000</v>
      </c>
      <c r="E7" s="3">
        <v>5</v>
      </c>
      <c r="F7" s="3">
        <v>2.89</v>
      </c>
      <c r="G7" s="3">
        <v>1</v>
      </c>
      <c r="H7" s="9"/>
    </row>
    <row r="8" spans="1:18" x14ac:dyDescent="0.2">
      <c r="A8" s="3" t="s">
        <v>84</v>
      </c>
      <c r="B8" s="4">
        <v>90</v>
      </c>
      <c r="C8" s="4">
        <v>0</v>
      </c>
      <c r="D8" s="3">
        <v>4000</v>
      </c>
      <c r="E8" s="3">
        <v>5</v>
      </c>
      <c r="F8" s="3">
        <v>2.89</v>
      </c>
      <c r="G8" s="3">
        <v>1</v>
      </c>
      <c r="H8" s="9"/>
    </row>
    <row r="9" spans="1:18" x14ac:dyDescent="0.2">
      <c r="A9" s="3" t="s">
        <v>85</v>
      </c>
      <c r="B9" s="4">
        <v>0</v>
      </c>
      <c r="C9" s="4">
        <v>0</v>
      </c>
      <c r="D9" s="3">
        <v>4000</v>
      </c>
      <c r="E9" s="3">
        <v>5</v>
      </c>
      <c r="F9" s="3">
        <v>2.89</v>
      </c>
      <c r="G9" s="3">
        <v>1</v>
      </c>
      <c r="H9" s="9"/>
    </row>
    <row r="10" spans="1:18" x14ac:dyDescent="0.2">
      <c r="A10" s="3" t="s">
        <v>86</v>
      </c>
      <c r="B10" s="64">
        <v>90</v>
      </c>
      <c r="C10" s="64">
        <v>0</v>
      </c>
      <c r="D10" s="3">
        <v>6000</v>
      </c>
      <c r="E10" s="3">
        <v>5</v>
      </c>
      <c r="F10" s="3">
        <v>2.89</v>
      </c>
      <c r="G10" s="3">
        <v>1</v>
      </c>
      <c r="H10" s="9"/>
    </row>
    <row r="11" spans="1:18" x14ac:dyDescent="0.2">
      <c r="A11" s="3" t="s">
        <v>81</v>
      </c>
      <c r="B11" s="4">
        <v>0</v>
      </c>
      <c r="C11" s="4">
        <v>0</v>
      </c>
      <c r="D11" s="3">
        <v>6000</v>
      </c>
      <c r="E11" s="3">
        <v>5</v>
      </c>
      <c r="F11" s="3">
        <v>2.89</v>
      </c>
      <c r="G11" s="3">
        <v>1</v>
      </c>
      <c r="H11" s="9"/>
    </row>
    <row r="12" spans="1:18" x14ac:dyDescent="0.2">
      <c r="B12" s="4"/>
      <c r="C12" s="4"/>
    </row>
    <row r="13" spans="1:18" x14ac:dyDescent="0.2">
      <c r="B13" s="4"/>
      <c r="C13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F94DA-E359-FA4E-8F8C-EC53DC9D45CB}">
  <dimension ref="A1:R52"/>
  <sheetViews>
    <sheetView workbookViewId="0">
      <selection activeCell="F20" sqref="F20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L1" s="2" t="s">
        <v>11</v>
      </c>
      <c r="M1" s="2" t="s">
        <v>12</v>
      </c>
      <c r="N1" s="2" t="s">
        <v>74</v>
      </c>
      <c r="O1" s="2" t="s">
        <v>75</v>
      </c>
      <c r="P1" s="2" t="s">
        <v>15</v>
      </c>
      <c r="Q1" s="2" t="s">
        <v>16</v>
      </c>
      <c r="R1" s="2" t="s">
        <v>17</v>
      </c>
    </row>
    <row r="2" spans="1:18" x14ac:dyDescent="0.2">
      <c r="B2">
        <v>0</v>
      </c>
      <c r="C2">
        <v>0</v>
      </c>
      <c r="D2">
        <v>0</v>
      </c>
      <c r="L2">
        <v>2</v>
      </c>
      <c r="M2">
        <v>1</v>
      </c>
      <c r="N2">
        <v>0</v>
      </c>
      <c r="O2">
        <v>0.25</v>
      </c>
      <c r="P2">
        <v>2</v>
      </c>
    </row>
    <row r="3" spans="1:18" x14ac:dyDescent="0.2">
      <c r="B3">
        <v>2</v>
      </c>
      <c r="C3">
        <v>0</v>
      </c>
      <c r="D3">
        <v>0</v>
      </c>
    </row>
    <row r="4" spans="1:18" x14ac:dyDescent="0.2">
      <c r="B4">
        <v>4</v>
      </c>
      <c r="C4">
        <v>0</v>
      </c>
      <c r="D4">
        <v>0</v>
      </c>
    </row>
    <row r="5" spans="1:18" x14ac:dyDescent="0.2">
      <c r="B5">
        <v>6</v>
      </c>
      <c r="C5">
        <v>0</v>
      </c>
      <c r="D5">
        <v>0</v>
      </c>
    </row>
    <row r="6" spans="1:18" x14ac:dyDescent="0.2">
      <c r="B6">
        <v>8</v>
      </c>
      <c r="C6">
        <v>0</v>
      </c>
      <c r="D6">
        <v>0</v>
      </c>
    </row>
    <row r="7" spans="1:18" x14ac:dyDescent="0.2">
      <c r="B7">
        <v>10</v>
      </c>
      <c r="C7">
        <v>0</v>
      </c>
      <c r="D7">
        <v>0</v>
      </c>
    </row>
    <row r="8" spans="1:18" x14ac:dyDescent="0.2">
      <c r="B8">
        <v>12</v>
      </c>
      <c r="C8">
        <v>0</v>
      </c>
      <c r="D8">
        <v>0</v>
      </c>
    </row>
    <row r="9" spans="1:18" x14ac:dyDescent="0.2">
      <c r="B9">
        <v>14</v>
      </c>
      <c r="C9">
        <v>0</v>
      </c>
      <c r="D9">
        <v>0</v>
      </c>
    </row>
    <row r="10" spans="1:18" x14ac:dyDescent="0.2">
      <c r="B10">
        <v>16</v>
      </c>
      <c r="C10">
        <v>0</v>
      </c>
      <c r="D10">
        <v>0</v>
      </c>
    </row>
    <row r="11" spans="1:18" x14ac:dyDescent="0.2">
      <c r="B11">
        <v>18</v>
      </c>
      <c r="C11">
        <v>0</v>
      </c>
      <c r="D11">
        <v>0</v>
      </c>
    </row>
    <row r="12" spans="1:18" x14ac:dyDescent="0.2">
      <c r="B12">
        <v>20</v>
      </c>
      <c r="C12">
        <v>0</v>
      </c>
      <c r="D12">
        <v>0</v>
      </c>
    </row>
    <row r="13" spans="1:18" x14ac:dyDescent="0.2">
      <c r="B13">
        <v>22</v>
      </c>
      <c r="C13">
        <v>0</v>
      </c>
      <c r="D13">
        <v>0</v>
      </c>
    </row>
    <row r="14" spans="1:18" x14ac:dyDescent="0.2">
      <c r="B14">
        <v>24</v>
      </c>
      <c r="C14">
        <v>0</v>
      </c>
      <c r="D14">
        <v>0</v>
      </c>
    </row>
    <row r="15" spans="1:18" x14ac:dyDescent="0.2">
      <c r="B15">
        <v>26</v>
      </c>
      <c r="C15">
        <v>0</v>
      </c>
      <c r="D15">
        <v>0</v>
      </c>
    </row>
    <row r="16" spans="1:18" x14ac:dyDescent="0.2">
      <c r="B16">
        <v>28</v>
      </c>
      <c r="C16">
        <v>0</v>
      </c>
      <c r="D16">
        <v>0</v>
      </c>
    </row>
    <row r="17" spans="1:11" x14ac:dyDescent="0.2">
      <c r="B17">
        <v>30</v>
      </c>
      <c r="C17">
        <v>0</v>
      </c>
      <c r="D17">
        <v>0</v>
      </c>
    </row>
    <row r="18" spans="1:11" x14ac:dyDescent="0.2">
      <c r="B18">
        <v>32</v>
      </c>
      <c r="C18">
        <v>0</v>
      </c>
      <c r="D18">
        <v>0</v>
      </c>
    </row>
    <row r="19" spans="1:11" x14ac:dyDescent="0.2">
      <c r="B19">
        <v>34</v>
      </c>
      <c r="C19">
        <v>0</v>
      </c>
      <c r="D19">
        <v>0</v>
      </c>
    </row>
    <row r="20" spans="1:11" x14ac:dyDescent="0.2">
      <c r="B20">
        <v>36</v>
      </c>
      <c r="C20">
        <v>0</v>
      </c>
      <c r="D20">
        <v>0</v>
      </c>
    </row>
    <row r="21" spans="1:11" x14ac:dyDescent="0.2">
      <c r="A21" s="21"/>
      <c r="B21">
        <v>38</v>
      </c>
      <c r="C21">
        <v>0</v>
      </c>
      <c r="D21">
        <v>0</v>
      </c>
      <c r="E21" s="3"/>
      <c r="F21" s="3"/>
      <c r="G21" s="3"/>
      <c r="H21" s="9"/>
      <c r="I21" s="3"/>
      <c r="J21" s="5"/>
      <c r="K21" s="61"/>
    </row>
    <row r="22" spans="1:11" x14ac:dyDescent="0.2">
      <c r="B22">
        <v>40</v>
      </c>
      <c r="C22">
        <v>0</v>
      </c>
      <c r="D22">
        <v>0</v>
      </c>
    </row>
    <row r="23" spans="1:11" x14ac:dyDescent="0.2">
      <c r="B23">
        <v>42</v>
      </c>
      <c r="C23">
        <v>0</v>
      </c>
      <c r="D23">
        <v>0</v>
      </c>
    </row>
    <row r="24" spans="1:11" x14ac:dyDescent="0.2">
      <c r="B24">
        <v>44</v>
      </c>
      <c r="C24">
        <v>0</v>
      </c>
      <c r="D24">
        <v>0</v>
      </c>
    </row>
    <row r="25" spans="1:11" x14ac:dyDescent="0.2">
      <c r="B25">
        <v>46</v>
      </c>
      <c r="C25">
        <v>0</v>
      </c>
      <c r="D25">
        <v>0</v>
      </c>
    </row>
    <row r="26" spans="1:11" x14ac:dyDescent="0.2">
      <c r="B26">
        <v>48</v>
      </c>
      <c r="C26">
        <v>0</v>
      </c>
      <c r="D26">
        <v>0</v>
      </c>
    </row>
    <row r="27" spans="1:11" x14ac:dyDescent="0.2">
      <c r="B27">
        <v>50</v>
      </c>
      <c r="C27">
        <v>0</v>
      </c>
      <c r="D27">
        <v>0</v>
      </c>
    </row>
    <row r="28" spans="1:11" x14ac:dyDescent="0.2">
      <c r="B28">
        <v>52</v>
      </c>
      <c r="C28">
        <v>0</v>
      </c>
      <c r="D28">
        <v>0</v>
      </c>
      <c r="E28" s="3"/>
      <c r="H28" s="3"/>
      <c r="I28" s="3"/>
    </row>
    <row r="29" spans="1:11" x14ac:dyDescent="0.2">
      <c r="B29">
        <v>54</v>
      </c>
      <c r="C29">
        <v>0</v>
      </c>
      <c r="D29">
        <v>0</v>
      </c>
      <c r="E29" s="3"/>
      <c r="H29" s="3"/>
      <c r="I29" s="3"/>
    </row>
    <row r="30" spans="1:11" x14ac:dyDescent="0.2">
      <c r="B30">
        <v>56</v>
      </c>
      <c r="C30">
        <v>0</v>
      </c>
      <c r="D30">
        <v>0</v>
      </c>
      <c r="E30" s="3"/>
      <c r="H30" s="3"/>
      <c r="I30" s="3"/>
    </row>
    <row r="31" spans="1:11" x14ac:dyDescent="0.2">
      <c r="B31">
        <v>58</v>
      </c>
      <c r="C31">
        <v>0</v>
      </c>
      <c r="D31">
        <v>0</v>
      </c>
      <c r="E31" s="3"/>
      <c r="H31" s="3"/>
      <c r="I31" s="3"/>
    </row>
    <row r="32" spans="1:11" x14ac:dyDescent="0.2">
      <c r="B32">
        <v>60</v>
      </c>
      <c r="C32">
        <v>0</v>
      </c>
      <c r="D32">
        <v>0</v>
      </c>
      <c r="E32" s="3"/>
      <c r="H32" s="3"/>
      <c r="I32" s="3"/>
    </row>
    <row r="33" spans="2:9" x14ac:dyDescent="0.2">
      <c r="B33">
        <v>62</v>
      </c>
      <c r="C33">
        <v>0</v>
      </c>
      <c r="D33">
        <v>0</v>
      </c>
      <c r="E33" s="3"/>
      <c r="H33" s="3"/>
      <c r="I33" s="3"/>
    </row>
    <row r="34" spans="2:9" x14ac:dyDescent="0.2">
      <c r="B34">
        <v>64</v>
      </c>
      <c r="C34">
        <v>0</v>
      </c>
      <c r="D34">
        <v>0</v>
      </c>
      <c r="E34" s="3"/>
      <c r="H34" s="3"/>
      <c r="I34" s="3"/>
    </row>
    <row r="35" spans="2:9" x14ac:dyDescent="0.2">
      <c r="B35">
        <v>66</v>
      </c>
      <c r="C35">
        <v>0</v>
      </c>
      <c r="D35">
        <v>0</v>
      </c>
      <c r="E35" s="3"/>
      <c r="H35" s="3"/>
      <c r="I35" s="3"/>
    </row>
    <row r="36" spans="2:9" x14ac:dyDescent="0.2">
      <c r="B36">
        <v>68</v>
      </c>
      <c r="C36">
        <v>0</v>
      </c>
      <c r="D36">
        <v>0</v>
      </c>
      <c r="E36" s="3"/>
      <c r="H36" s="3"/>
      <c r="I36" s="3"/>
    </row>
    <row r="37" spans="2:9" x14ac:dyDescent="0.2">
      <c r="B37">
        <v>70</v>
      </c>
      <c r="C37">
        <v>0</v>
      </c>
      <c r="D37">
        <v>0</v>
      </c>
      <c r="E37" s="3"/>
      <c r="H37" s="3"/>
      <c r="I37" s="3"/>
    </row>
    <row r="38" spans="2:9" x14ac:dyDescent="0.2">
      <c r="B38">
        <v>72</v>
      </c>
      <c r="C38">
        <v>0</v>
      </c>
      <c r="D38">
        <v>0</v>
      </c>
      <c r="E38" s="3"/>
      <c r="H38" s="3"/>
      <c r="I38" s="3"/>
    </row>
    <row r="39" spans="2:9" x14ac:dyDescent="0.2">
      <c r="B39">
        <v>74</v>
      </c>
      <c r="C39">
        <v>0</v>
      </c>
      <c r="D39">
        <v>0</v>
      </c>
    </row>
    <row r="40" spans="2:9" x14ac:dyDescent="0.2">
      <c r="B40">
        <v>76</v>
      </c>
      <c r="C40">
        <v>0</v>
      </c>
      <c r="D40">
        <v>0</v>
      </c>
    </row>
    <row r="41" spans="2:9" x14ac:dyDescent="0.2">
      <c r="B41">
        <v>78</v>
      </c>
      <c r="C41">
        <v>0</v>
      </c>
      <c r="D41">
        <v>0</v>
      </c>
    </row>
    <row r="42" spans="2:9" x14ac:dyDescent="0.2">
      <c r="B42">
        <v>80</v>
      </c>
      <c r="C42">
        <v>0</v>
      </c>
      <c r="D42">
        <v>0</v>
      </c>
    </row>
    <row r="43" spans="2:9" x14ac:dyDescent="0.2">
      <c r="B43">
        <v>82</v>
      </c>
      <c r="C43">
        <v>0</v>
      </c>
      <c r="D43">
        <v>0</v>
      </c>
    </row>
    <row r="44" spans="2:9" x14ac:dyDescent="0.2">
      <c r="B44">
        <v>84</v>
      </c>
      <c r="C44">
        <v>0</v>
      </c>
      <c r="D44">
        <v>0</v>
      </c>
    </row>
    <row r="45" spans="2:9" x14ac:dyDescent="0.2">
      <c r="B45">
        <v>86</v>
      </c>
      <c r="C45">
        <v>0</v>
      </c>
      <c r="D45">
        <v>0</v>
      </c>
    </row>
    <row r="46" spans="2:9" x14ac:dyDescent="0.2">
      <c r="B46">
        <v>88</v>
      </c>
      <c r="C46">
        <v>0</v>
      </c>
      <c r="D46">
        <v>0</v>
      </c>
    </row>
    <row r="47" spans="2:9" x14ac:dyDescent="0.2">
      <c r="B47">
        <v>90</v>
      </c>
      <c r="C47">
        <v>0</v>
      </c>
      <c r="D47">
        <v>0</v>
      </c>
    </row>
    <row r="49" spans="1:17" x14ac:dyDescent="0.2">
      <c r="A49" s="14"/>
      <c r="B49" s="4"/>
      <c r="C49" s="4"/>
      <c r="D49" s="4"/>
      <c r="E49" s="3"/>
      <c r="F49" s="3"/>
      <c r="G49" s="3"/>
      <c r="Q49" s="3"/>
    </row>
    <row r="50" spans="1:17" x14ac:dyDescent="0.2">
      <c r="A50" s="3"/>
      <c r="B50" s="4"/>
      <c r="C50" s="4"/>
      <c r="D50" s="4"/>
      <c r="E50" s="3"/>
      <c r="F50" s="3"/>
      <c r="G50" s="3"/>
      <c r="Q50" s="3"/>
    </row>
    <row r="51" spans="1:17" x14ac:dyDescent="0.2">
      <c r="A51" s="3"/>
      <c r="B51" s="4"/>
      <c r="C51" s="4"/>
      <c r="D51" s="4"/>
      <c r="E51" s="3"/>
      <c r="F51" s="3"/>
      <c r="G51" s="3"/>
      <c r="Q51" s="3"/>
    </row>
    <row r="52" spans="1:17" x14ac:dyDescent="0.2">
      <c r="A52" s="14"/>
      <c r="B52" s="4"/>
      <c r="C52" s="4"/>
      <c r="D52" s="4"/>
      <c r="E52" s="3"/>
      <c r="F52" s="3"/>
      <c r="G52" s="3"/>
      <c r="Q52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52D6D-2F3F-F84E-902F-1399EA5EFCA2}">
  <dimension ref="A1:K32"/>
  <sheetViews>
    <sheetView workbookViewId="0">
      <selection activeCell="F20" sqref="F20"/>
    </sheetView>
  </sheetViews>
  <sheetFormatPr baseColWidth="10" defaultRowHeight="16" x14ac:dyDescent="0.2"/>
  <cols>
    <col min="1" max="1" width="12.83203125" bestFit="1" customWidth="1"/>
    <col min="2" max="2" width="7.83203125" bestFit="1" customWidth="1"/>
    <col min="3" max="3" width="9.1640625" bestFit="1" customWidth="1"/>
    <col min="4" max="4" width="8.6640625" bestFit="1" customWidth="1"/>
    <col min="5" max="5" width="15.6640625" bestFit="1" customWidth="1"/>
    <col min="6" max="6" width="13.83203125" bestFit="1" customWidth="1"/>
    <col min="7" max="7" width="17.6640625" bestFit="1" customWidth="1"/>
    <col min="8" max="8" width="7.33203125" bestFit="1" customWidth="1"/>
    <col min="9" max="9" width="7.5" bestFit="1" customWidth="1"/>
    <col min="10" max="10" width="19.33203125" bestFit="1" customWidth="1"/>
    <col min="11" max="11" width="17.5" bestFit="1" customWidth="1"/>
  </cols>
  <sheetData>
    <row r="1" spans="1:1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87</v>
      </c>
      <c r="H1" t="s">
        <v>7</v>
      </c>
      <c r="J1" t="s">
        <v>9</v>
      </c>
      <c r="K1" t="s">
        <v>10</v>
      </c>
    </row>
    <row r="2" spans="1:11" x14ac:dyDescent="0.2">
      <c r="A2" s="3" t="s">
        <v>78</v>
      </c>
      <c r="B2" s="64">
        <v>20</v>
      </c>
      <c r="C2" s="64">
        <v>73</v>
      </c>
      <c r="D2" s="64">
        <v>0</v>
      </c>
      <c r="E2" s="3">
        <v>5</v>
      </c>
      <c r="F2" s="3">
        <v>2.89</v>
      </c>
      <c r="G2" s="3">
        <v>1</v>
      </c>
      <c r="H2" s="9">
        <v>0</v>
      </c>
      <c r="I2" s="3"/>
      <c r="J2" s="3">
        <f>65.91*10^7</f>
        <v>659100000</v>
      </c>
      <c r="K2" s="3">
        <f>1.2*10^7</f>
        <v>12000000</v>
      </c>
    </row>
    <row r="3" spans="1:11" x14ac:dyDescent="0.2">
      <c r="A3" s="3" t="s">
        <v>88</v>
      </c>
      <c r="B3" s="64">
        <v>-19</v>
      </c>
      <c r="C3" s="64">
        <v>-69</v>
      </c>
      <c r="D3" s="64">
        <v>0</v>
      </c>
      <c r="E3" s="3"/>
      <c r="F3" s="3"/>
      <c r="G3" s="3"/>
      <c r="H3" s="9"/>
      <c r="I3" s="3"/>
      <c r="J3" s="5"/>
      <c r="K3" s="5"/>
    </row>
    <row r="4" spans="1:11" x14ac:dyDescent="0.2">
      <c r="A4" s="3" t="s">
        <v>89</v>
      </c>
      <c r="B4" s="64">
        <v>75</v>
      </c>
      <c r="C4" s="64">
        <v>-42</v>
      </c>
      <c r="D4" s="64">
        <v>0</v>
      </c>
      <c r="E4" s="3"/>
      <c r="F4" s="3"/>
      <c r="G4" s="3"/>
      <c r="H4" s="9"/>
      <c r="I4" s="3"/>
      <c r="J4" s="5"/>
      <c r="K4" s="5"/>
    </row>
    <row r="5" spans="1:11" x14ac:dyDescent="0.2">
      <c r="A5" s="3" t="s">
        <v>90</v>
      </c>
      <c r="B5" s="64">
        <v>0</v>
      </c>
      <c r="C5" s="64">
        <v>20</v>
      </c>
      <c r="D5" s="64">
        <v>0</v>
      </c>
      <c r="E5" s="3"/>
      <c r="F5" s="3"/>
      <c r="G5" s="3"/>
      <c r="H5" s="9"/>
      <c r="I5" s="3"/>
      <c r="J5" s="5"/>
      <c r="K5" s="5"/>
    </row>
    <row r="6" spans="1:11" x14ac:dyDescent="0.2">
      <c r="A6" s="3"/>
      <c r="B6" s="64"/>
      <c r="C6" s="64"/>
      <c r="D6" s="64"/>
      <c r="E6" s="3"/>
      <c r="F6" s="3"/>
      <c r="G6" s="3"/>
      <c r="H6" s="9"/>
      <c r="I6" s="3"/>
      <c r="J6" s="5"/>
      <c r="K6" s="5"/>
    </row>
    <row r="7" spans="1:11" x14ac:dyDescent="0.2">
      <c r="A7" s="62"/>
      <c r="B7" s="64"/>
      <c r="C7" s="64"/>
      <c r="D7" s="64"/>
      <c r="E7" s="3"/>
      <c r="F7" s="3"/>
      <c r="G7" s="3"/>
      <c r="H7" s="9"/>
      <c r="I7" s="3"/>
      <c r="J7" s="5"/>
      <c r="K7" s="61"/>
    </row>
    <row r="8" spans="1:11" x14ac:dyDescent="0.2">
      <c r="A8" s="62"/>
      <c r="B8" s="64"/>
      <c r="C8" s="64"/>
      <c r="D8" s="64"/>
      <c r="E8" s="3"/>
      <c r="F8" s="3"/>
      <c r="G8" s="3"/>
      <c r="H8" s="9"/>
      <c r="I8" s="3"/>
      <c r="J8" s="5"/>
      <c r="K8" s="61"/>
    </row>
    <row r="9" spans="1:11" x14ac:dyDescent="0.2">
      <c r="A9" s="63"/>
      <c r="B9" s="64"/>
      <c r="C9" s="64"/>
      <c r="D9" s="64"/>
      <c r="E9" s="3"/>
      <c r="F9" s="3"/>
      <c r="G9" s="3"/>
      <c r="H9" s="9"/>
      <c r="I9" s="3"/>
      <c r="J9" s="5"/>
      <c r="K9" s="61"/>
    </row>
    <row r="10" spans="1:11" x14ac:dyDescent="0.2">
      <c r="A10" s="63"/>
      <c r="B10" s="64"/>
      <c r="C10" s="64"/>
      <c r="D10" s="64"/>
      <c r="E10" s="3"/>
      <c r="F10" s="3"/>
      <c r="G10" s="3"/>
      <c r="H10" s="9"/>
      <c r="I10" s="3"/>
      <c r="J10" s="5"/>
      <c r="K10" s="61"/>
    </row>
    <row r="11" spans="1:11" x14ac:dyDescent="0.2">
      <c r="A11" s="62"/>
      <c r="B11" s="64"/>
      <c r="C11" s="64"/>
      <c r="D11" s="64"/>
      <c r="E11" s="3"/>
      <c r="F11" s="3"/>
      <c r="G11" s="3"/>
      <c r="H11" s="9"/>
      <c r="I11" s="3"/>
      <c r="J11" s="5"/>
      <c r="K11" s="61"/>
    </row>
    <row r="12" spans="1:11" x14ac:dyDescent="0.2">
      <c r="A12" s="62"/>
      <c r="B12" s="64"/>
      <c r="C12" s="64"/>
      <c r="D12" s="64"/>
      <c r="E12" s="3"/>
      <c r="F12" s="3"/>
      <c r="G12" s="3"/>
      <c r="H12" s="9"/>
      <c r="I12" s="3"/>
      <c r="J12" s="5"/>
      <c r="K12" s="61"/>
    </row>
    <row r="13" spans="1:11" x14ac:dyDescent="0.2">
      <c r="A13" s="3"/>
      <c r="B13" s="64"/>
      <c r="C13" s="64"/>
      <c r="D13" s="64"/>
      <c r="E13" s="3"/>
      <c r="F13" s="3"/>
      <c r="G13" s="3"/>
      <c r="H13" s="9"/>
      <c r="I13" s="3"/>
      <c r="J13" s="5"/>
      <c r="K13" s="5"/>
    </row>
    <row r="14" spans="1:11" x14ac:dyDescent="0.2">
      <c r="A14" s="3"/>
      <c r="B14" s="64"/>
      <c r="C14" s="64"/>
      <c r="D14" s="64"/>
      <c r="E14" s="3"/>
      <c r="F14" s="3"/>
      <c r="G14" s="3"/>
      <c r="H14" s="9"/>
      <c r="I14" s="3"/>
      <c r="J14" s="5"/>
      <c r="K14" s="5"/>
    </row>
    <row r="15" spans="1:11" x14ac:dyDescent="0.2">
      <c r="A15" s="20"/>
      <c r="B15" s="64"/>
      <c r="C15" s="64"/>
      <c r="D15" s="64"/>
      <c r="E15" s="3"/>
      <c r="F15" s="3"/>
      <c r="G15" s="3"/>
      <c r="H15" s="9"/>
      <c r="I15" s="3"/>
      <c r="J15" s="65"/>
      <c r="K15" s="5"/>
    </row>
    <row r="16" spans="1:11" x14ac:dyDescent="0.2">
      <c r="A16" s="3"/>
      <c r="B16" s="64"/>
      <c r="C16" s="64"/>
      <c r="D16" s="64"/>
      <c r="E16" s="3"/>
      <c r="F16" s="3"/>
      <c r="G16" s="3"/>
      <c r="H16" s="9"/>
      <c r="I16" s="3"/>
      <c r="J16" s="5"/>
      <c r="K16" s="5"/>
    </row>
    <row r="17" spans="1:11" x14ac:dyDescent="0.2">
      <c r="A17" s="3"/>
      <c r="B17" s="64"/>
      <c r="C17" s="64"/>
      <c r="D17" s="64"/>
      <c r="E17" s="3"/>
      <c r="F17" s="3"/>
      <c r="G17" s="3"/>
      <c r="H17" s="9"/>
      <c r="I17" s="3"/>
      <c r="J17" s="5"/>
      <c r="K17" s="5"/>
    </row>
    <row r="18" spans="1:11" x14ac:dyDescent="0.2">
      <c r="A18" s="3"/>
      <c r="B18" s="64"/>
      <c r="C18" s="64"/>
      <c r="D18" s="64"/>
      <c r="E18" s="3"/>
      <c r="F18" s="3"/>
      <c r="G18" s="3"/>
      <c r="H18" s="9"/>
      <c r="I18" s="3"/>
      <c r="J18" s="5"/>
      <c r="K18" s="5"/>
    </row>
    <row r="19" spans="1:11" x14ac:dyDescent="0.2">
      <c r="A19" s="63"/>
      <c r="B19" s="64"/>
      <c r="C19" s="64"/>
      <c r="D19" s="64"/>
      <c r="E19" s="3"/>
      <c r="F19" s="3"/>
      <c r="G19" s="3"/>
      <c r="H19" s="9"/>
      <c r="I19" s="3"/>
      <c r="J19" s="5"/>
      <c r="K19" s="61"/>
    </row>
    <row r="20" spans="1:11" x14ac:dyDescent="0.2">
      <c r="A20" s="63"/>
      <c r="B20" s="64"/>
      <c r="C20" s="64"/>
      <c r="D20" s="64"/>
      <c r="E20" s="3"/>
      <c r="F20" s="3"/>
      <c r="G20" s="3"/>
      <c r="H20" s="9"/>
      <c r="I20" s="3"/>
      <c r="J20" s="5"/>
      <c r="K20" s="61"/>
    </row>
    <row r="21" spans="1:11" x14ac:dyDescent="0.2">
      <c r="A21" s="21"/>
      <c r="B21" s="64"/>
      <c r="C21" s="64"/>
      <c r="D21" s="64"/>
      <c r="E21" s="3"/>
      <c r="F21" s="3"/>
      <c r="G21" s="3"/>
      <c r="H21" s="9"/>
      <c r="I21" s="3"/>
      <c r="J21" s="5"/>
      <c r="K21" s="61"/>
    </row>
    <row r="22" spans="1:11" x14ac:dyDescent="0.2">
      <c r="B22" s="4"/>
      <c r="E22" s="3"/>
      <c r="H22" s="3"/>
      <c r="I22" s="3"/>
    </row>
    <row r="23" spans="1:11" x14ac:dyDescent="0.2">
      <c r="B23" s="4"/>
      <c r="E23" s="3"/>
      <c r="H23" s="3"/>
      <c r="I23" s="3"/>
    </row>
    <row r="24" spans="1:11" x14ac:dyDescent="0.2">
      <c r="B24" s="4"/>
      <c r="E24" s="3"/>
      <c r="H24" s="3"/>
      <c r="I24" s="3"/>
    </row>
    <row r="25" spans="1:11" x14ac:dyDescent="0.2">
      <c r="B25" s="64"/>
      <c r="E25" s="3"/>
      <c r="H25" s="3"/>
      <c r="I25" s="3"/>
    </row>
    <row r="26" spans="1:11" x14ac:dyDescent="0.2">
      <c r="B26" s="64"/>
      <c r="E26" s="3"/>
      <c r="H26" s="3"/>
      <c r="I26" s="3"/>
    </row>
    <row r="27" spans="1:11" x14ac:dyDescent="0.2">
      <c r="E27" s="3"/>
      <c r="H27" s="3"/>
      <c r="I27" s="3"/>
    </row>
    <row r="28" spans="1:11" x14ac:dyDescent="0.2">
      <c r="E28" s="3"/>
      <c r="H28" s="3"/>
      <c r="I28" s="3"/>
    </row>
    <row r="29" spans="1:11" x14ac:dyDescent="0.2">
      <c r="E29" s="3"/>
      <c r="H29" s="3"/>
      <c r="I29" s="3"/>
    </row>
    <row r="30" spans="1:11" x14ac:dyDescent="0.2">
      <c r="E30" s="3"/>
      <c r="H30" s="3"/>
      <c r="I30" s="3"/>
    </row>
    <row r="31" spans="1:11" x14ac:dyDescent="0.2">
      <c r="E31" s="3"/>
      <c r="H31" s="3"/>
      <c r="I31" s="3"/>
    </row>
    <row r="32" spans="1:11" x14ac:dyDescent="0.2">
      <c r="E32" s="3"/>
      <c r="H32" s="3"/>
      <c r="I32" s="3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18CBD-7A2F-914A-B88B-2B7A076F0D42}">
  <dimension ref="A1:R52"/>
  <sheetViews>
    <sheetView topLeftCell="C1" workbookViewId="0">
      <selection activeCell="F20" sqref="F20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L1" s="2" t="s">
        <v>11</v>
      </c>
      <c r="M1" s="2" t="s">
        <v>12</v>
      </c>
      <c r="N1" s="2" t="s">
        <v>74</v>
      </c>
      <c r="O1" s="2" t="s">
        <v>75</v>
      </c>
      <c r="P1" s="2" t="s">
        <v>15</v>
      </c>
      <c r="Q1" s="2" t="s">
        <v>16</v>
      </c>
      <c r="R1" s="2" t="s">
        <v>17</v>
      </c>
    </row>
    <row r="2" spans="1:18" x14ac:dyDescent="0.2">
      <c r="A2" t="s">
        <v>89</v>
      </c>
      <c r="B2">
        <v>75</v>
      </c>
      <c r="C2">
        <v>40</v>
      </c>
      <c r="D2">
        <v>0</v>
      </c>
      <c r="L2">
        <v>2</v>
      </c>
      <c r="M2">
        <v>0</v>
      </c>
      <c r="N2">
        <v>0</v>
      </c>
      <c r="O2">
        <v>1</v>
      </c>
      <c r="P2">
        <v>8</v>
      </c>
    </row>
    <row r="3" spans="1:18" x14ac:dyDescent="0.2">
      <c r="A3" t="s">
        <v>89</v>
      </c>
      <c r="B3">
        <v>75</v>
      </c>
      <c r="C3">
        <v>40</v>
      </c>
      <c r="D3">
        <v>500</v>
      </c>
    </row>
    <row r="4" spans="1:18" x14ac:dyDescent="0.2">
      <c r="A4" t="s">
        <v>89</v>
      </c>
      <c r="B4">
        <v>75</v>
      </c>
      <c r="C4">
        <v>40</v>
      </c>
      <c r="D4">
        <v>1000</v>
      </c>
    </row>
    <row r="5" spans="1:18" x14ac:dyDescent="0.2">
      <c r="A5" t="s">
        <v>89</v>
      </c>
      <c r="B5">
        <v>75</v>
      </c>
      <c r="C5">
        <v>40</v>
      </c>
      <c r="D5">
        <v>1500</v>
      </c>
    </row>
    <row r="6" spans="1:18" x14ac:dyDescent="0.2">
      <c r="A6" t="s">
        <v>89</v>
      </c>
      <c r="B6">
        <v>75</v>
      </c>
      <c r="C6">
        <v>40</v>
      </c>
      <c r="D6">
        <v>2000</v>
      </c>
    </row>
    <row r="7" spans="1:18" x14ac:dyDescent="0.2">
      <c r="A7" t="s">
        <v>89</v>
      </c>
      <c r="B7">
        <v>75</v>
      </c>
      <c r="C7">
        <v>40</v>
      </c>
      <c r="D7">
        <v>2500</v>
      </c>
    </row>
    <row r="8" spans="1:18" x14ac:dyDescent="0.2">
      <c r="A8" t="s">
        <v>89</v>
      </c>
      <c r="B8">
        <v>75</v>
      </c>
      <c r="C8">
        <v>40</v>
      </c>
      <c r="D8">
        <v>3000</v>
      </c>
    </row>
    <row r="9" spans="1:18" x14ac:dyDescent="0.2">
      <c r="A9" t="s">
        <v>89</v>
      </c>
      <c r="B9">
        <v>75</v>
      </c>
      <c r="C9">
        <v>40</v>
      </c>
      <c r="D9">
        <v>3500</v>
      </c>
    </row>
    <row r="10" spans="1:18" x14ac:dyDescent="0.2">
      <c r="A10" t="s">
        <v>89</v>
      </c>
      <c r="B10">
        <v>75</v>
      </c>
      <c r="C10">
        <v>40</v>
      </c>
      <c r="D10">
        <v>4000</v>
      </c>
    </row>
    <row r="11" spans="1:18" x14ac:dyDescent="0.2">
      <c r="A11" t="s">
        <v>89</v>
      </c>
      <c r="B11">
        <v>75</v>
      </c>
      <c r="C11">
        <v>40</v>
      </c>
      <c r="D11">
        <v>4500</v>
      </c>
    </row>
    <row r="12" spans="1:18" x14ac:dyDescent="0.2">
      <c r="A12" t="s">
        <v>89</v>
      </c>
      <c r="B12">
        <v>75</v>
      </c>
      <c r="C12">
        <v>40</v>
      </c>
      <c r="D12">
        <v>5000</v>
      </c>
    </row>
    <row r="13" spans="1:18" x14ac:dyDescent="0.2">
      <c r="A13" t="s">
        <v>89</v>
      </c>
      <c r="B13">
        <v>75</v>
      </c>
      <c r="C13">
        <v>40</v>
      </c>
      <c r="D13">
        <v>5500</v>
      </c>
    </row>
    <row r="14" spans="1:18" x14ac:dyDescent="0.2">
      <c r="A14" t="s">
        <v>89</v>
      </c>
      <c r="B14">
        <v>75</v>
      </c>
      <c r="C14">
        <v>40</v>
      </c>
      <c r="D14">
        <v>6000</v>
      </c>
    </row>
    <row r="15" spans="1:18" x14ac:dyDescent="0.2">
      <c r="A15" t="s">
        <v>89</v>
      </c>
      <c r="B15">
        <v>75</v>
      </c>
      <c r="C15">
        <v>40</v>
      </c>
      <c r="D15">
        <v>6500</v>
      </c>
    </row>
    <row r="16" spans="1:18" x14ac:dyDescent="0.2">
      <c r="A16" t="s">
        <v>89</v>
      </c>
      <c r="B16">
        <v>75</v>
      </c>
      <c r="C16">
        <v>40</v>
      </c>
      <c r="D16">
        <v>7000</v>
      </c>
    </row>
    <row r="17" spans="1:9" x14ac:dyDescent="0.2">
      <c r="A17" t="s">
        <v>89</v>
      </c>
      <c r="B17">
        <v>75</v>
      </c>
      <c r="C17">
        <v>40</v>
      </c>
      <c r="D17">
        <v>7500</v>
      </c>
    </row>
    <row r="18" spans="1:9" x14ac:dyDescent="0.2">
      <c r="A18" t="s">
        <v>89</v>
      </c>
      <c r="B18">
        <v>75</v>
      </c>
      <c r="C18">
        <v>40</v>
      </c>
      <c r="D18">
        <v>8000</v>
      </c>
    </row>
    <row r="19" spans="1:9" x14ac:dyDescent="0.2">
      <c r="A19" t="s">
        <v>72</v>
      </c>
      <c r="B19">
        <v>0</v>
      </c>
      <c r="C19">
        <v>78</v>
      </c>
      <c r="D19">
        <v>0</v>
      </c>
    </row>
    <row r="20" spans="1:9" x14ac:dyDescent="0.2">
      <c r="A20" t="s">
        <v>72</v>
      </c>
      <c r="B20">
        <v>0</v>
      </c>
      <c r="C20">
        <v>78</v>
      </c>
      <c r="D20">
        <v>500</v>
      </c>
    </row>
    <row r="21" spans="1:9" x14ac:dyDescent="0.2">
      <c r="A21" t="s">
        <v>72</v>
      </c>
      <c r="B21">
        <v>0</v>
      </c>
      <c r="C21">
        <v>78</v>
      </c>
      <c r="D21">
        <v>1000</v>
      </c>
    </row>
    <row r="22" spans="1:9" x14ac:dyDescent="0.2">
      <c r="A22" t="s">
        <v>72</v>
      </c>
      <c r="B22">
        <v>0</v>
      </c>
      <c r="C22">
        <v>78</v>
      </c>
      <c r="D22">
        <v>1500</v>
      </c>
    </row>
    <row r="23" spans="1:9" x14ac:dyDescent="0.2">
      <c r="A23" t="s">
        <v>72</v>
      </c>
      <c r="B23">
        <v>0</v>
      </c>
      <c r="C23">
        <v>78</v>
      </c>
      <c r="D23">
        <v>2000</v>
      </c>
    </row>
    <row r="24" spans="1:9" x14ac:dyDescent="0.2">
      <c r="A24" t="s">
        <v>72</v>
      </c>
      <c r="B24">
        <v>0</v>
      </c>
      <c r="C24">
        <v>78</v>
      </c>
      <c r="D24">
        <v>2500</v>
      </c>
    </row>
    <row r="25" spans="1:9" x14ac:dyDescent="0.2">
      <c r="A25" t="s">
        <v>72</v>
      </c>
      <c r="B25">
        <v>0</v>
      </c>
      <c r="C25">
        <v>78</v>
      </c>
      <c r="D25">
        <v>3000</v>
      </c>
    </row>
    <row r="26" spans="1:9" x14ac:dyDescent="0.2">
      <c r="A26" t="s">
        <v>72</v>
      </c>
      <c r="B26">
        <v>0</v>
      </c>
      <c r="C26">
        <v>78</v>
      </c>
      <c r="D26">
        <v>3500</v>
      </c>
    </row>
    <row r="27" spans="1:9" x14ac:dyDescent="0.2">
      <c r="A27" t="s">
        <v>72</v>
      </c>
      <c r="B27">
        <v>0</v>
      </c>
      <c r="C27">
        <v>78</v>
      </c>
      <c r="D27">
        <v>4000</v>
      </c>
    </row>
    <row r="28" spans="1:9" x14ac:dyDescent="0.2">
      <c r="A28" t="s">
        <v>72</v>
      </c>
      <c r="B28">
        <v>0</v>
      </c>
      <c r="C28">
        <v>78</v>
      </c>
      <c r="D28">
        <v>4500</v>
      </c>
      <c r="E28" s="3"/>
      <c r="H28" s="3"/>
      <c r="I28" s="3"/>
    </row>
    <row r="29" spans="1:9" x14ac:dyDescent="0.2">
      <c r="A29" t="s">
        <v>72</v>
      </c>
      <c r="B29">
        <v>0</v>
      </c>
      <c r="C29">
        <v>78</v>
      </c>
      <c r="D29">
        <v>5000</v>
      </c>
      <c r="E29" s="3"/>
      <c r="H29" s="3"/>
      <c r="I29" s="3"/>
    </row>
    <row r="30" spans="1:9" x14ac:dyDescent="0.2">
      <c r="A30" t="s">
        <v>72</v>
      </c>
      <c r="B30">
        <v>0</v>
      </c>
      <c r="C30">
        <v>78</v>
      </c>
      <c r="D30">
        <v>5500</v>
      </c>
      <c r="E30" s="3"/>
      <c r="H30" s="3"/>
      <c r="I30" s="3"/>
    </row>
    <row r="31" spans="1:9" x14ac:dyDescent="0.2">
      <c r="A31" t="s">
        <v>72</v>
      </c>
      <c r="B31">
        <v>0</v>
      </c>
      <c r="C31">
        <v>78</v>
      </c>
      <c r="D31">
        <v>6000</v>
      </c>
      <c r="E31" s="3"/>
      <c r="H31" s="3"/>
      <c r="I31" s="3"/>
    </row>
    <row r="32" spans="1:9" x14ac:dyDescent="0.2">
      <c r="A32" t="s">
        <v>72</v>
      </c>
      <c r="B32">
        <v>0</v>
      </c>
      <c r="C32">
        <v>78</v>
      </c>
      <c r="D32">
        <v>6500</v>
      </c>
      <c r="E32" s="3"/>
      <c r="H32" s="3"/>
      <c r="I32" s="3"/>
    </row>
    <row r="33" spans="1:9" x14ac:dyDescent="0.2">
      <c r="A33" t="s">
        <v>72</v>
      </c>
      <c r="B33">
        <v>0</v>
      </c>
      <c r="C33">
        <v>78</v>
      </c>
      <c r="D33">
        <v>7000</v>
      </c>
      <c r="E33" s="3"/>
      <c r="H33" s="3"/>
      <c r="I33" s="3"/>
    </row>
    <row r="34" spans="1:9" x14ac:dyDescent="0.2">
      <c r="A34" t="s">
        <v>72</v>
      </c>
      <c r="B34">
        <v>0</v>
      </c>
      <c r="C34">
        <v>78</v>
      </c>
      <c r="D34">
        <v>7500</v>
      </c>
      <c r="E34" s="3"/>
      <c r="H34" s="3"/>
      <c r="I34" s="3"/>
    </row>
    <row r="35" spans="1:9" x14ac:dyDescent="0.2">
      <c r="A35" t="s">
        <v>72</v>
      </c>
      <c r="B35">
        <v>0</v>
      </c>
      <c r="C35">
        <v>78</v>
      </c>
      <c r="D35">
        <v>8000</v>
      </c>
      <c r="E35" s="3"/>
      <c r="H35" s="3"/>
      <c r="I35" s="3"/>
    </row>
    <row r="36" spans="1:9" x14ac:dyDescent="0.2">
      <c r="E36" s="3"/>
      <c r="H36" s="3"/>
      <c r="I36" s="3"/>
    </row>
    <row r="37" spans="1:9" x14ac:dyDescent="0.2">
      <c r="E37" s="3"/>
      <c r="H37" s="3"/>
      <c r="I37" s="3"/>
    </row>
    <row r="38" spans="1:9" x14ac:dyDescent="0.2">
      <c r="E38" s="3"/>
      <c r="H38" s="3"/>
      <c r="I38" s="3"/>
    </row>
    <row r="49" spans="1:17" x14ac:dyDescent="0.2">
      <c r="A49" s="14"/>
      <c r="B49" s="4"/>
      <c r="C49" s="4"/>
      <c r="D49" s="4"/>
      <c r="E49" s="3"/>
      <c r="F49" s="3"/>
      <c r="G49" s="3"/>
      <c r="Q49" s="3"/>
    </row>
    <row r="50" spans="1:17" x14ac:dyDescent="0.2">
      <c r="A50" s="3"/>
      <c r="B50" s="4"/>
      <c r="C50" s="4"/>
      <c r="D50" s="4"/>
      <c r="E50" s="3"/>
      <c r="F50" s="3"/>
      <c r="G50" s="3"/>
      <c r="Q50" s="3"/>
    </row>
    <row r="51" spans="1:17" x14ac:dyDescent="0.2">
      <c r="A51" s="3"/>
      <c r="B51" s="4"/>
      <c r="C51" s="4"/>
      <c r="D51" s="4"/>
      <c r="E51" s="3"/>
      <c r="F51" s="3"/>
      <c r="G51" s="3"/>
      <c r="Q51" s="3"/>
    </row>
    <row r="52" spans="1:17" x14ac:dyDescent="0.2">
      <c r="A52" s="14"/>
      <c r="B52" s="4"/>
      <c r="C52" s="4"/>
      <c r="D52" s="4"/>
      <c r="E52" s="3"/>
      <c r="F52" s="3"/>
      <c r="G52" s="3"/>
      <c r="Q52" s="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0D7A0-F8FA-CF42-B05D-4D59E1149664}">
  <dimension ref="A1:S52"/>
  <sheetViews>
    <sheetView workbookViewId="0">
      <selection activeCell="A2" sqref="A2:XFD29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74</v>
      </c>
      <c r="P1" s="2" t="s">
        <v>75</v>
      </c>
      <c r="Q1" s="2" t="s">
        <v>15</v>
      </c>
      <c r="R1" s="2" t="s">
        <v>16</v>
      </c>
      <c r="S1" s="2" t="s">
        <v>17</v>
      </c>
    </row>
    <row r="2" spans="1:19" x14ac:dyDescent="0.2">
      <c r="A2" s="6" t="s">
        <v>76</v>
      </c>
      <c r="B2" s="6">
        <v>-20.101167</v>
      </c>
      <c r="C2" s="6">
        <v>-69.491221999999993</v>
      </c>
      <c r="D2" s="6">
        <v>1380</v>
      </c>
      <c r="E2" s="6">
        <v>5</v>
      </c>
      <c r="F2" s="7">
        <v>3.2</v>
      </c>
      <c r="G2" s="8">
        <v>1</v>
      </c>
      <c r="H2" s="8">
        <v>0</v>
      </c>
      <c r="I2" s="8">
        <v>0</v>
      </c>
      <c r="J2" s="37">
        <f>3.23*10^7</f>
        <v>32300000</v>
      </c>
      <c r="K2" s="37">
        <v>4900000</v>
      </c>
      <c r="L2" s="66"/>
      <c r="M2">
        <v>2</v>
      </c>
      <c r="N2">
        <v>1</v>
      </c>
      <c r="O2">
        <v>0</v>
      </c>
      <c r="P2">
        <v>25</v>
      </c>
      <c r="Q2">
        <v>2</v>
      </c>
      <c r="R2">
        <v>0</v>
      </c>
      <c r="S2">
        <v>0</v>
      </c>
    </row>
    <row r="3" spans="1:19" x14ac:dyDescent="0.2">
      <c r="A3" s="47" t="s">
        <v>91</v>
      </c>
      <c r="B3" s="47">
        <v>-20.101167</v>
      </c>
      <c r="C3" s="47">
        <v>-69.491221999999993</v>
      </c>
      <c r="D3" s="47">
        <v>1380</v>
      </c>
      <c r="E3" s="47">
        <v>5</v>
      </c>
      <c r="F3" s="48">
        <v>3.2</v>
      </c>
      <c r="G3" s="8">
        <v>1</v>
      </c>
      <c r="H3" s="8">
        <v>0</v>
      </c>
      <c r="I3" s="8">
        <v>0</v>
      </c>
      <c r="J3" s="49">
        <f>25.9*10^7</f>
        <v>259000000</v>
      </c>
      <c r="K3" s="49">
        <v>8800000</v>
      </c>
    </row>
    <row r="4" spans="1:19" x14ac:dyDescent="0.2">
      <c r="A4" s="8" t="s">
        <v>92</v>
      </c>
      <c r="B4" s="8">
        <v>-19.578942000000001</v>
      </c>
      <c r="C4" s="8">
        <v>-69.872967000000003</v>
      </c>
      <c r="D4" s="8">
        <v>1172</v>
      </c>
      <c r="E4" s="8">
        <v>5</v>
      </c>
      <c r="F4" s="48">
        <v>2.89</v>
      </c>
      <c r="G4" s="8">
        <v>1</v>
      </c>
      <c r="H4" s="8">
        <v>0</v>
      </c>
      <c r="I4" s="8">
        <v>0</v>
      </c>
      <c r="J4" s="67">
        <f>65.91*10^7</f>
        <v>659100000</v>
      </c>
      <c r="K4" s="67">
        <v>12000000</v>
      </c>
    </row>
    <row r="5" spans="1:19" x14ac:dyDescent="0.2">
      <c r="A5" s="8" t="s">
        <v>93</v>
      </c>
      <c r="B5" s="8">
        <v>-19.578942000000001</v>
      </c>
      <c r="C5" s="8">
        <v>-69.872967000000003</v>
      </c>
      <c r="D5" s="8">
        <v>1172</v>
      </c>
      <c r="E5" s="6">
        <v>5</v>
      </c>
      <c r="F5" s="48">
        <v>2.89</v>
      </c>
      <c r="G5" s="8">
        <v>1</v>
      </c>
      <c r="H5" s="8">
        <v>0</v>
      </c>
      <c r="I5" s="8">
        <v>0</v>
      </c>
      <c r="J5" s="67">
        <f>32.2*10^7</f>
        <v>322000000</v>
      </c>
      <c r="K5" s="67">
        <v>7000000</v>
      </c>
    </row>
    <row r="6" spans="1:19" x14ac:dyDescent="0.2">
      <c r="A6" s="47" t="s">
        <v>94</v>
      </c>
      <c r="B6" s="47">
        <v>-19.987110999999999</v>
      </c>
      <c r="C6" s="47">
        <v>-69.433610999999999</v>
      </c>
      <c r="D6" s="47">
        <v>1943</v>
      </c>
      <c r="E6" s="47">
        <v>5</v>
      </c>
      <c r="F6" s="48">
        <v>2.89</v>
      </c>
      <c r="G6" s="8">
        <v>1</v>
      </c>
      <c r="H6" s="8">
        <v>0</v>
      </c>
      <c r="I6" s="8">
        <v>0</v>
      </c>
      <c r="J6" s="49">
        <f>63.88*10^7</f>
        <v>638800000</v>
      </c>
      <c r="K6" s="49">
        <v>25700000</v>
      </c>
    </row>
    <row r="7" spans="1:19" x14ac:dyDescent="0.2">
      <c r="A7" s="47" t="s">
        <v>95</v>
      </c>
      <c r="B7" s="47">
        <v>-19.340944</v>
      </c>
      <c r="C7" s="47">
        <v>-69.727999999999994</v>
      </c>
      <c r="D7" s="47">
        <v>1607</v>
      </c>
      <c r="E7" s="8">
        <v>5</v>
      </c>
      <c r="F7" s="48">
        <v>2.89</v>
      </c>
      <c r="G7" s="8">
        <v>1</v>
      </c>
      <c r="H7" s="8">
        <v>0</v>
      </c>
      <c r="I7" s="8">
        <v>0</v>
      </c>
      <c r="J7" s="49">
        <f>74.48*10^7</f>
        <v>744800000</v>
      </c>
      <c r="K7" s="49">
        <v>23300000</v>
      </c>
    </row>
    <row r="8" spans="1:19" x14ac:dyDescent="0.2">
      <c r="A8" s="47" t="s">
        <v>96</v>
      </c>
      <c r="B8" s="47">
        <v>-19.340944</v>
      </c>
      <c r="C8" s="47">
        <v>-69.727999999999994</v>
      </c>
      <c r="D8" s="47">
        <v>1607</v>
      </c>
      <c r="E8" s="6">
        <v>5</v>
      </c>
      <c r="F8" s="48">
        <v>2.89</v>
      </c>
      <c r="G8" s="8">
        <v>1</v>
      </c>
      <c r="H8" s="8">
        <v>0</v>
      </c>
      <c r="I8" s="8">
        <v>0</v>
      </c>
      <c r="J8" s="49">
        <f>91.1*10^7</f>
        <v>911000000</v>
      </c>
      <c r="K8" s="49">
        <v>13000000</v>
      </c>
    </row>
    <row r="9" spans="1:19" x14ac:dyDescent="0.2">
      <c r="A9" s="47" t="s">
        <v>97</v>
      </c>
      <c r="B9" s="47">
        <v>-19.340944</v>
      </c>
      <c r="C9" s="47">
        <v>-69.727999999999994</v>
      </c>
      <c r="D9" s="47">
        <v>1607</v>
      </c>
      <c r="E9" s="47">
        <v>5</v>
      </c>
      <c r="F9" s="48">
        <v>2.89</v>
      </c>
      <c r="G9" s="8">
        <v>1</v>
      </c>
      <c r="H9" s="8">
        <v>0</v>
      </c>
      <c r="I9" s="8">
        <v>0</v>
      </c>
      <c r="J9" s="49">
        <f>167.12*10^7</f>
        <v>1671200000</v>
      </c>
      <c r="K9" s="49">
        <v>36500000</v>
      </c>
    </row>
    <row r="10" spans="1:19" x14ac:dyDescent="0.2">
      <c r="A10" s="47" t="s">
        <v>98</v>
      </c>
      <c r="B10" s="47">
        <v>-19.336722000000002</v>
      </c>
      <c r="C10" s="47">
        <v>-69.729611000000006</v>
      </c>
      <c r="D10" s="47">
        <v>1604</v>
      </c>
      <c r="E10" s="8">
        <v>5</v>
      </c>
      <c r="F10" s="48">
        <v>2.89</v>
      </c>
      <c r="G10" s="8">
        <v>1</v>
      </c>
      <c r="H10" s="8">
        <v>0</v>
      </c>
      <c r="I10" s="8">
        <v>0</v>
      </c>
      <c r="J10" s="49">
        <f>24.27*10^7</f>
        <v>242700000</v>
      </c>
      <c r="K10" s="49">
        <v>10500000</v>
      </c>
    </row>
    <row r="11" spans="1:19" x14ac:dyDescent="0.2">
      <c r="A11" s="47" t="s">
        <v>99</v>
      </c>
      <c r="B11" s="47">
        <v>-19.336722000000002</v>
      </c>
      <c r="C11" s="47">
        <v>-69.729611000000006</v>
      </c>
      <c r="D11" s="47">
        <v>1604</v>
      </c>
      <c r="E11" s="6">
        <v>5</v>
      </c>
      <c r="F11" s="48">
        <v>2.89</v>
      </c>
      <c r="G11" s="8">
        <v>1</v>
      </c>
      <c r="H11" s="8">
        <v>0</v>
      </c>
      <c r="I11" s="8">
        <v>0</v>
      </c>
      <c r="J11" s="49">
        <f>31.18*10^7</f>
        <v>311800000</v>
      </c>
      <c r="K11" s="49">
        <v>11900000</v>
      </c>
    </row>
    <row r="12" spans="1:19" x14ac:dyDescent="0.2">
      <c r="A12" s="47" t="s">
        <v>100</v>
      </c>
      <c r="B12" s="47">
        <v>-19.336722000000002</v>
      </c>
      <c r="C12" s="47">
        <v>-69.729611000000006</v>
      </c>
      <c r="D12" s="47">
        <v>1604</v>
      </c>
      <c r="E12" s="47">
        <v>5</v>
      </c>
      <c r="F12" s="48">
        <v>2.89</v>
      </c>
      <c r="G12" s="8">
        <v>1</v>
      </c>
      <c r="H12" s="8">
        <v>0</v>
      </c>
      <c r="I12" s="8">
        <v>0</v>
      </c>
      <c r="J12" s="49">
        <f>104.68*10^7</f>
        <v>1046800000.0000001</v>
      </c>
      <c r="K12" s="49">
        <v>22400000.000000004</v>
      </c>
    </row>
    <row r="13" spans="1:19" x14ac:dyDescent="0.2">
      <c r="A13" s="53" t="s">
        <v>101</v>
      </c>
      <c r="B13" s="53">
        <v>-18.886583000000002</v>
      </c>
      <c r="C13" s="53">
        <v>-69.699055999999999</v>
      </c>
      <c r="D13" s="53">
        <v>2282</v>
      </c>
      <c r="E13" s="8">
        <v>5</v>
      </c>
      <c r="F13" s="48">
        <v>2.89</v>
      </c>
      <c r="G13" s="8">
        <v>1</v>
      </c>
      <c r="H13" s="8">
        <v>0</v>
      </c>
      <c r="I13" s="8">
        <v>0</v>
      </c>
      <c r="J13" s="54">
        <f>269.89*10^7</f>
        <v>2698900000</v>
      </c>
      <c r="K13" s="54">
        <v>47300000.000000007</v>
      </c>
    </row>
    <row r="14" spans="1:19" x14ac:dyDescent="0.2">
      <c r="A14" s="53" t="s">
        <v>102</v>
      </c>
      <c r="B14" s="53">
        <v>-18.886583000000002</v>
      </c>
      <c r="C14" s="53">
        <v>-69.699055999999999</v>
      </c>
      <c r="D14" s="53">
        <v>2282</v>
      </c>
      <c r="E14" s="6">
        <v>5</v>
      </c>
      <c r="F14" s="48">
        <v>2.89</v>
      </c>
      <c r="G14" s="8">
        <v>1</v>
      </c>
      <c r="H14" s="8">
        <v>0</v>
      </c>
      <c r="I14" s="8">
        <v>0</v>
      </c>
      <c r="J14" s="54">
        <f>246.53*10^7</f>
        <v>2465300000</v>
      </c>
      <c r="K14" s="54">
        <v>42900000</v>
      </c>
    </row>
    <row r="15" spans="1:19" x14ac:dyDescent="0.2">
      <c r="A15" s="53" t="s">
        <v>103</v>
      </c>
      <c r="B15" s="53">
        <v>-18.905639000000001</v>
      </c>
      <c r="C15" s="53">
        <v>-69.954583</v>
      </c>
      <c r="D15" s="53">
        <v>1443</v>
      </c>
      <c r="E15" s="47">
        <v>5</v>
      </c>
      <c r="F15" s="48">
        <v>2.89</v>
      </c>
      <c r="G15" s="8">
        <v>1</v>
      </c>
      <c r="H15" s="8">
        <v>0</v>
      </c>
      <c r="I15" s="8">
        <v>0</v>
      </c>
      <c r="J15" s="54">
        <v>1414100000</v>
      </c>
      <c r="K15" s="54">
        <v>25200000</v>
      </c>
    </row>
    <row r="16" spans="1:19" x14ac:dyDescent="0.2">
      <c r="A16" s="53" t="s">
        <v>104</v>
      </c>
      <c r="B16" s="53">
        <v>-18.905639000000001</v>
      </c>
      <c r="C16" s="53">
        <v>-69.954583</v>
      </c>
      <c r="D16" s="53">
        <v>1443</v>
      </c>
      <c r="E16" s="8">
        <v>5</v>
      </c>
      <c r="F16" s="48">
        <v>2.89</v>
      </c>
      <c r="G16" s="8">
        <v>1</v>
      </c>
      <c r="H16" s="8">
        <v>0</v>
      </c>
      <c r="I16" s="8">
        <v>0</v>
      </c>
      <c r="J16" s="54">
        <v>1648000000</v>
      </c>
      <c r="K16" s="54">
        <v>28400000</v>
      </c>
    </row>
    <row r="17" spans="1:11" x14ac:dyDescent="0.2">
      <c r="A17" s="53" t="s">
        <v>105</v>
      </c>
      <c r="B17" s="53">
        <v>-18.852694</v>
      </c>
      <c r="C17" s="53">
        <v>-69.657167000000001</v>
      </c>
      <c r="D17" s="53">
        <v>2550</v>
      </c>
      <c r="E17" s="6">
        <v>5</v>
      </c>
      <c r="F17" s="48">
        <v>2.89</v>
      </c>
      <c r="G17" s="8">
        <v>1</v>
      </c>
      <c r="H17" s="8">
        <v>0</v>
      </c>
      <c r="I17" s="8">
        <v>0</v>
      </c>
      <c r="J17" s="54">
        <v>2350000000</v>
      </c>
      <c r="K17" s="54">
        <v>40400000</v>
      </c>
    </row>
    <row r="18" spans="1:11" x14ac:dyDescent="0.2">
      <c r="A18" s="53" t="s">
        <v>106</v>
      </c>
      <c r="B18" s="53">
        <v>-20.704083000000001</v>
      </c>
      <c r="C18" s="53">
        <v>-69.420833000000002</v>
      </c>
      <c r="D18" s="53">
        <v>1084</v>
      </c>
      <c r="E18" s="47">
        <v>5</v>
      </c>
      <c r="F18" s="48">
        <v>2.89</v>
      </c>
      <c r="G18" s="8">
        <v>1</v>
      </c>
      <c r="H18" s="8">
        <v>0</v>
      </c>
      <c r="I18" s="8">
        <v>0</v>
      </c>
      <c r="J18" s="54">
        <v>901900000</v>
      </c>
      <c r="K18" s="54">
        <v>19700000</v>
      </c>
    </row>
    <row r="19" spans="1:11" x14ac:dyDescent="0.2">
      <c r="A19" s="46" t="s">
        <v>107</v>
      </c>
      <c r="B19" s="46">
        <v>-19.786306</v>
      </c>
      <c r="C19" s="46">
        <v>-69.682000000000002</v>
      </c>
      <c r="D19" s="46">
        <v>1289</v>
      </c>
      <c r="E19" s="8">
        <v>5</v>
      </c>
      <c r="F19" s="7">
        <v>2.89</v>
      </c>
      <c r="G19" s="8">
        <v>1</v>
      </c>
      <c r="H19" s="8">
        <v>0</v>
      </c>
      <c r="I19" s="8">
        <v>0</v>
      </c>
      <c r="J19" s="68">
        <v>1078000000</v>
      </c>
      <c r="K19" s="68">
        <v>27700000</v>
      </c>
    </row>
    <row r="20" spans="1:11" x14ac:dyDescent="0.2">
      <c r="A20" s="47" t="s">
        <v>108</v>
      </c>
      <c r="B20" s="47">
        <v>-19.786306</v>
      </c>
      <c r="C20" s="47">
        <v>-69.682000000000002</v>
      </c>
      <c r="D20" s="47">
        <v>1289</v>
      </c>
      <c r="E20" s="6">
        <v>5</v>
      </c>
      <c r="F20" s="48">
        <v>2.89</v>
      </c>
      <c r="G20" s="8">
        <v>1</v>
      </c>
      <c r="H20" s="8">
        <v>0</v>
      </c>
      <c r="I20" s="8">
        <v>0</v>
      </c>
      <c r="J20" s="49">
        <v>1024900000</v>
      </c>
      <c r="K20" s="49">
        <v>24800000</v>
      </c>
    </row>
    <row r="21" spans="1:11" x14ac:dyDescent="0.2">
      <c r="A21" s="50" t="s">
        <v>109</v>
      </c>
      <c r="B21" s="47">
        <v>-19.786306</v>
      </c>
      <c r="C21" s="47">
        <v>-69.682000000000002</v>
      </c>
      <c r="D21" s="47">
        <v>1289</v>
      </c>
      <c r="E21" s="47">
        <v>5</v>
      </c>
      <c r="F21" s="48">
        <v>2.89</v>
      </c>
      <c r="G21" s="8">
        <v>1</v>
      </c>
      <c r="H21" s="8">
        <v>0</v>
      </c>
      <c r="I21" s="8">
        <v>0</v>
      </c>
      <c r="J21" s="51">
        <v>2989600000</v>
      </c>
      <c r="K21" s="49">
        <v>32000000</v>
      </c>
    </row>
    <row r="22" spans="1:11" x14ac:dyDescent="0.2">
      <c r="A22" s="47" t="s">
        <v>110</v>
      </c>
      <c r="B22" s="47">
        <v>-19.397832999999999</v>
      </c>
      <c r="C22" s="47">
        <v>-69.880306000000004</v>
      </c>
      <c r="D22" s="47">
        <v>1256</v>
      </c>
      <c r="E22" s="8">
        <v>5</v>
      </c>
      <c r="F22" s="48">
        <v>2.89</v>
      </c>
      <c r="G22" s="8">
        <v>1</v>
      </c>
      <c r="H22" s="8">
        <v>0</v>
      </c>
      <c r="I22" s="8">
        <v>0</v>
      </c>
      <c r="J22" s="49">
        <v>1942300000</v>
      </c>
      <c r="K22" s="49">
        <v>46700000</v>
      </c>
    </row>
    <row r="23" spans="1:11" x14ac:dyDescent="0.2">
      <c r="A23" s="47" t="s">
        <v>111</v>
      </c>
      <c r="B23" s="47">
        <v>-19.397832999999999</v>
      </c>
      <c r="C23" s="47">
        <v>-69.880306000000004</v>
      </c>
      <c r="D23" s="47">
        <v>1256</v>
      </c>
      <c r="E23" s="6">
        <v>5</v>
      </c>
      <c r="F23" s="48">
        <v>2.74</v>
      </c>
      <c r="G23" s="8">
        <v>1</v>
      </c>
      <c r="H23" s="8">
        <v>0</v>
      </c>
      <c r="I23" s="8">
        <v>0</v>
      </c>
      <c r="J23" s="49">
        <v>3102600000</v>
      </c>
      <c r="K23" s="49">
        <v>82300000</v>
      </c>
    </row>
    <row r="24" spans="1:11" x14ac:dyDescent="0.2">
      <c r="A24" s="47" t="s">
        <v>112</v>
      </c>
      <c r="B24" s="47">
        <v>-19.397832999999999</v>
      </c>
      <c r="C24" s="47">
        <v>-69.880306000000004</v>
      </c>
      <c r="D24" s="47">
        <v>1256</v>
      </c>
      <c r="E24" s="47">
        <v>5</v>
      </c>
      <c r="F24" s="52">
        <v>2.89</v>
      </c>
      <c r="G24" s="8">
        <v>1</v>
      </c>
      <c r="H24" s="8">
        <v>0</v>
      </c>
      <c r="I24" s="8">
        <v>0</v>
      </c>
      <c r="J24" s="49">
        <v>2691600000.0000005</v>
      </c>
      <c r="K24" s="49">
        <v>61800000</v>
      </c>
    </row>
    <row r="25" spans="1:11" x14ac:dyDescent="0.2">
      <c r="A25" s="53" t="s">
        <v>113</v>
      </c>
      <c r="B25" s="53">
        <v>-19.522110999999999</v>
      </c>
      <c r="C25" s="53">
        <v>-69.808333000000005</v>
      </c>
      <c r="D25" s="53">
        <v>1312</v>
      </c>
      <c r="E25" s="8">
        <v>5</v>
      </c>
      <c r="F25" s="48">
        <v>2.89</v>
      </c>
      <c r="G25" s="8">
        <v>1</v>
      </c>
      <c r="H25" s="8">
        <v>0</v>
      </c>
      <c r="I25" s="8">
        <v>0</v>
      </c>
      <c r="J25" s="54">
        <v>2771500000</v>
      </c>
      <c r="K25" s="54">
        <v>52000000</v>
      </c>
    </row>
    <row r="26" spans="1:11" x14ac:dyDescent="0.2">
      <c r="A26" s="53" t="s">
        <v>114</v>
      </c>
      <c r="B26" s="53">
        <v>-19.522110999999999</v>
      </c>
      <c r="C26" s="53">
        <v>-69.808333000000005</v>
      </c>
      <c r="D26" s="53">
        <v>1312</v>
      </c>
      <c r="E26" s="6">
        <v>5</v>
      </c>
      <c r="F26" s="48">
        <v>2.89</v>
      </c>
      <c r="G26" s="8">
        <v>1</v>
      </c>
      <c r="H26" s="8">
        <v>0</v>
      </c>
      <c r="I26" s="8">
        <v>0</v>
      </c>
      <c r="J26" s="54">
        <v>654000000</v>
      </c>
      <c r="K26" s="54">
        <v>15000000</v>
      </c>
    </row>
    <row r="27" spans="1:11" x14ac:dyDescent="0.2">
      <c r="A27" s="55" t="s">
        <v>115</v>
      </c>
      <c r="B27" s="56">
        <v>-18.503527999999999</v>
      </c>
      <c r="C27" s="56">
        <v>-70.143305999999995</v>
      </c>
      <c r="D27" s="56">
        <v>771</v>
      </c>
      <c r="E27" s="47">
        <v>5</v>
      </c>
      <c r="F27" s="57">
        <v>2.89</v>
      </c>
      <c r="G27" s="8">
        <v>1</v>
      </c>
      <c r="H27" s="8">
        <v>0</v>
      </c>
      <c r="I27" s="8">
        <v>0</v>
      </c>
      <c r="J27" s="58">
        <v>412900000</v>
      </c>
      <c r="K27" s="58">
        <v>7200000</v>
      </c>
    </row>
    <row r="28" spans="1:11" x14ac:dyDescent="0.2">
      <c r="A28" s="59" t="s">
        <v>116</v>
      </c>
      <c r="B28" s="59">
        <v>-18.389944</v>
      </c>
      <c r="C28" s="59">
        <v>-70.071805999999995</v>
      </c>
      <c r="D28" s="59">
        <v>1025</v>
      </c>
      <c r="E28" s="8">
        <v>5</v>
      </c>
      <c r="F28" s="7">
        <v>2.89</v>
      </c>
      <c r="G28" s="8">
        <v>1</v>
      </c>
      <c r="H28" s="8">
        <v>0</v>
      </c>
      <c r="I28" s="8">
        <v>0</v>
      </c>
      <c r="J28" s="60">
        <v>388000000</v>
      </c>
      <c r="K28" s="60">
        <v>7700000</v>
      </c>
    </row>
    <row r="29" spans="1:11" x14ac:dyDescent="0.2">
      <c r="A29" s="56" t="s">
        <v>117</v>
      </c>
      <c r="B29" s="56">
        <v>-18.389944</v>
      </c>
      <c r="C29" s="56">
        <v>-70.071805999999995</v>
      </c>
      <c r="D29" s="56">
        <v>1025</v>
      </c>
      <c r="E29" s="6">
        <v>5</v>
      </c>
      <c r="F29" s="57">
        <v>2.89</v>
      </c>
      <c r="G29" s="8">
        <v>1</v>
      </c>
      <c r="H29" s="8">
        <v>0</v>
      </c>
      <c r="I29" s="8">
        <v>0</v>
      </c>
      <c r="J29" s="58">
        <v>425000000</v>
      </c>
      <c r="K29" s="58">
        <v>9500000</v>
      </c>
    </row>
    <row r="30" spans="1:11" x14ac:dyDescent="0.2">
      <c r="E30" s="3"/>
      <c r="H30" s="3"/>
      <c r="I30" s="3"/>
    </row>
    <row r="31" spans="1:11" x14ac:dyDescent="0.2">
      <c r="E31" s="3"/>
      <c r="H31" s="3"/>
      <c r="I31" s="3"/>
    </row>
    <row r="32" spans="1:11" x14ac:dyDescent="0.2">
      <c r="E32" s="3"/>
      <c r="H32" s="3"/>
      <c r="I32" s="3"/>
    </row>
    <row r="33" spans="1:18" x14ac:dyDescent="0.2">
      <c r="E33" s="3"/>
      <c r="H33" s="3"/>
      <c r="I33" s="3"/>
    </row>
    <row r="34" spans="1:18" x14ac:dyDescent="0.2">
      <c r="E34" s="3"/>
      <c r="H34" s="3"/>
      <c r="I34" s="3"/>
    </row>
    <row r="35" spans="1:18" x14ac:dyDescent="0.2">
      <c r="E35" s="3"/>
      <c r="H35" s="3"/>
      <c r="I35" s="3"/>
    </row>
    <row r="36" spans="1:18" x14ac:dyDescent="0.2">
      <c r="A36" s="3"/>
      <c r="B36" s="4"/>
      <c r="C36" s="4"/>
      <c r="D36" s="4"/>
      <c r="E36" s="3"/>
      <c r="F36" s="3"/>
      <c r="G36" s="3"/>
      <c r="R36" s="3"/>
    </row>
    <row r="37" spans="1:18" x14ac:dyDescent="0.2">
      <c r="A37" s="14"/>
      <c r="B37" s="4"/>
      <c r="C37" s="4"/>
      <c r="D37" s="4"/>
      <c r="E37" s="3"/>
      <c r="F37" s="3"/>
      <c r="G37" s="3"/>
      <c r="R37" s="3"/>
    </row>
    <row r="38" spans="1:18" x14ac:dyDescent="0.2">
      <c r="A38" s="3"/>
      <c r="B38" s="4"/>
      <c r="C38" s="4"/>
      <c r="D38" s="4"/>
      <c r="E38" s="3"/>
      <c r="F38" s="3"/>
      <c r="G38" s="3"/>
      <c r="R38" s="3"/>
    </row>
    <row r="39" spans="1:18" x14ac:dyDescent="0.2">
      <c r="A39" s="3"/>
      <c r="B39" s="4"/>
      <c r="C39" s="4"/>
      <c r="D39" s="4"/>
      <c r="E39" s="3"/>
      <c r="F39" s="3"/>
      <c r="G39" s="3"/>
      <c r="R39" s="3"/>
    </row>
    <row r="40" spans="1:18" x14ac:dyDescent="0.2">
      <c r="A40" s="14"/>
      <c r="B40" s="4"/>
      <c r="C40" s="4"/>
      <c r="D40" s="4"/>
      <c r="E40" s="3"/>
      <c r="F40" s="3"/>
      <c r="G40" s="3"/>
      <c r="R40" s="3"/>
    </row>
    <row r="41" spans="1:18" x14ac:dyDescent="0.2">
      <c r="A41" s="3"/>
      <c r="B41" s="4"/>
      <c r="C41" s="4"/>
      <c r="D41" s="4"/>
      <c r="E41" s="3"/>
      <c r="F41" s="3"/>
      <c r="G41" s="3"/>
      <c r="R41" s="3"/>
    </row>
    <row r="42" spans="1:18" x14ac:dyDescent="0.2">
      <c r="A42" s="3"/>
      <c r="B42" s="4"/>
      <c r="C42" s="4"/>
      <c r="D42" s="4"/>
      <c r="E42" s="3"/>
      <c r="F42" s="3"/>
      <c r="G42" s="3"/>
      <c r="R42" s="3"/>
    </row>
    <row r="43" spans="1:18" x14ac:dyDescent="0.2">
      <c r="A43" s="14"/>
      <c r="B43" s="4"/>
      <c r="C43" s="4"/>
      <c r="D43" s="4"/>
      <c r="E43" s="3"/>
      <c r="F43" s="3"/>
      <c r="G43" s="3"/>
      <c r="R43" s="3"/>
    </row>
    <row r="44" spans="1:18" x14ac:dyDescent="0.2">
      <c r="A44" s="3"/>
      <c r="B44" s="4"/>
      <c r="C44" s="4"/>
      <c r="D44" s="4"/>
      <c r="E44" s="3"/>
      <c r="F44" s="3"/>
      <c r="G44" s="3"/>
      <c r="R44" s="3"/>
    </row>
    <row r="45" spans="1:18" x14ac:dyDescent="0.2">
      <c r="A45" s="3"/>
      <c r="B45" s="4"/>
      <c r="C45" s="4"/>
      <c r="D45" s="4"/>
      <c r="E45" s="3"/>
      <c r="F45" s="3"/>
      <c r="G45" s="3"/>
      <c r="R45" s="3"/>
    </row>
    <row r="46" spans="1:18" x14ac:dyDescent="0.2">
      <c r="A46" s="14"/>
      <c r="B46" s="4"/>
      <c r="C46" s="4"/>
      <c r="D46" s="4"/>
      <c r="E46" s="3"/>
      <c r="F46" s="3"/>
      <c r="G46" s="3"/>
      <c r="R46" s="3"/>
    </row>
    <row r="47" spans="1:18" x14ac:dyDescent="0.2">
      <c r="A47" s="3"/>
      <c r="B47" s="4"/>
      <c r="C47" s="4"/>
      <c r="D47" s="4"/>
      <c r="E47" s="3"/>
      <c r="F47" s="3"/>
      <c r="G47" s="3"/>
      <c r="R47" s="3"/>
    </row>
    <row r="48" spans="1:18" x14ac:dyDescent="0.2">
      <c r="A48" s="3"/>
      <c r="B48" s="4"/>
      <c r="C48" s="4"/>
      <c r="D48" s="4"/>
      <c r="E48" s="3"/>
      <c r="F48" s="3"/>
      <c r="G48" s="3"/>
      <c r="R48" s="3"/>
    </row>
    <row r="49" spans="1:18" x14ac:dyDescent="0.2">
      <c r="A49" s="14"/>
      <c r="B49" s="4"/>
      <c r="C49" s="4"/>
      <c r="D49" s="4"/>
      <c r="E49" s="3"/>
      <c r="F49" s="3"/>
      <c r="G49" s="3"/>
      <c r="R49" s="3"/>
    </row>
    <row r="50" spans="1:18" x14ac:dyDescent="0.2">
      <c r="A50" s="3"/>
      <c r="B50" s="4"/>
      <c r="C50" s="4"/>
      <c r="D50" s="4"/>
      <c r="E50" s="3"/>
      <c r="F50" s="3"/>
      <c r="G50" s="3"/>
      <c r="R50" s="3"/>
    </row>
    <row r="51" spans="1:18" x14ac:dyDescent="0.2">
      <c r="A51" s="3"/>
      <c r="B51" s="4"/>
      <c r="C51" s="4"/>
      <c r="D51" s="4"/>
      <c r="E51" s="3"/>
      <c r="F51" s="3"/>
      <c r="G51" s="3"/>
      <c r="R51" s="3"/>
    </row>
    <row r="52" spans="1:18" x14ac:dyDescent="0.2">
      <c r="A52" s="14"/>
      <c r="B52" s="4"/>
      <c r="C52" s="4"/>
      <c r="D52" s="4"/>
      <c r="E52" s="3"/>
      <c r="F52" s="3"/>
      <c r="G52" s="3"/>
      <c r="R52" s="3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9D949-3CB2-1744-BB9B-6DE128D5BA14}">
  <dimension ref="A1:BT52"/>
  <sheetViews>
    <sheetView zoomScale="98" zoomScaleNormal="98" workbookViewId="0">
      <selection activeCell="F20" sqref="F20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72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74</v>
      </c>
      <c r="P1" s="2" t="s">
        <v>75</v>
      </c>
      <c r="Q1" s="2" t="s">
        <v>15</v>
      </c>
      <c r="R1" s="2" t="s">
        <v>16</v>
      </c>
      <c r="S1" s="2" t="s">
        <v>17</v>
      </c>
    </row>
    <row r="2" spans="1:72" s="72" customFormat="1" ht="17" customHeight="1" x14ac:dyDescent="0.2">
      <c r="A2" s="69" t="s">
        <v>118</v>
      </c>
      <c r="B2" s="70">
        <v>-21.724806000000001</v>
      </c>
      <c r="C2" s="70">
        <v>-69.237971999999999</v>
      </c>
      <c r="D2" s="70">
        <v>1676</v>
      </c>
      <c r="E2" s="70">
        <v>5</v>
      </c>
      <c r="F2" s="71">
        <v>2.74</v>
      </c>
      <c r="G2" s="72">
        <v>1</v>
      </c>
      <c r="H2" s="72">
        <v>0</v>
      </c>
      <c r="I2" s="72">
        <v>0</v>
      </c>
      <c r="J2" s="73">
        <f>3.87*10000000</f>
        <v>38700000</v>
      </c>
      <c r="K2" s="73">
        <v>3700000</v>
      </c>
      <c r="L2" s="73"/>
      <c r="M2" s="72">
        <v>4</v>
      </c>
      <c r="N2" s="72">
        <v>1</v>
      </c>
      <c r="O2" s="72">
        <v>0</v>
      </c>
      <c r="P2" s="72">
        <v>30</v>
      </c>
      <c r="Q2" s="72">
        <v>2</v>
      </c>
      <c r="R2" s="72">
        <v>0</v>
      </c>
      <c r="S2" s="72">
        <v>0</v>
      </c>
    </row>
    <row r="3" spans="1:72" s="72" customFormat="1" ht="17" customHeight="1" x14ac:dyDescent="0.2">
      <c r="A3" s="69" t="s">
        <v>119</v>
      </c>
      <c r="B3" s="70">
        <v>-21.724806000000001</v>
      </c>
      <c r="C3" s="70">
        <v>-69.237971999999999</v>
      </c>
      <c r="D3" s="70">
        <v>1676</v>
      </c>
      <c r="E3" s="70">
        <v>5</v>
      </c>
      <c r="F3" s="71">
        <v>2.74</v>
      </c>
      <c r="G3" s="72">
        <v>1</v>
      </c>
      <c r="H3" s="72">
        <v>0</v>
      </c>
      <c r="I3" s="72">
        <v>0</v>
      </c>
      <c r="J3" s="73">
        <f>3.79*10000000</f>
        <v>37900000</v>
      </c>
      <c r="K3" s="73">
        <v>2500000</v>
      </c>
      <c r="L3" s="73"/>
      <c r="M3" s="70"/>
      <c r="R3" s="72">
        <v>0</v>
      </c>
    </row>
    <row r="4" spans="1:72" s="72" customFormat="1" ht="17" customHeight="1" x14ac:dyDescent="0.2">
      <c r="A4" s="69" t="s">
        <v>120</v>
      </c>
      <c r="B4" s="70">
        <v>-21.704056000000001</v>
      </c>
      <c r="C4" s="70">
        <v>-69.209444000000005</v>
      </c>
      <c r="D4" s="70">
        <v>1438</v>
      </c>
      <c r="E4" s="70">
        <v>5</v>
      </c>
      <c r="F4" s="71">
        <v>2.74</v>
      </c>
      <c r="G4" s="72">
        <v>1</v>
      </c>
      <c r="H4" s="72">
        <v>0</v>
      </c>
      <c r="I4" s="72">
        <v>0</v>
      </c>
      <c r="J4" s="73">
        <f>0.95*10000000</f>
        <v>9500000</v>
      </c>
      <c r="K4" s="73">
        <v>1500000</v>
      </c>
      <c r="L4" s="73"/>
      <c r="M4" s="70"/>
      <c r="O4" s="70"/>
      <c r="R4" s="72">
        <v>0</v>
      </c>
    </row>
    <row r="5" spans="1:72" s="72" customFormat="1" ht="17" customHeight="1" x14ac:dyDescent="0.2">
      <c r="A5" s="69" t="s">
        <v>121</v>
      </c>
      <c r="B5" s="70">
        <v>-21.704056000000001</v>
      </c>
      <c r="C5" s="70">
        <v>-69.209444000000005</v>
      </c>
      <c r="D5" s="70">
        <v>1438</v>
      </c>
      <c r="E5" s="70">
        <v>5</v>
      </c>
      <c r="F5" s="71">
        <v>2.74</v>
      </c>
      <c r="G5" s="72">
        <v>1</v>
      </c>
      <c r="H5" s="72">
        <v>0</v>
      </c>
      <c r="I5" s="72">
        <v>0</v>
      </c>
      <c r="J5" s="73">
        <f>0.42*10000000</f>
        <v>4200000</v>
      </c>
      <c r="K5" s="73">
        <v>1300000</v>
      </c>
      <c r="L5" s="73"/>
      <c r="M5" s="70"/>
      <c r="R5" s="72">
        <v>0</v>
      </c>
    </row>
    <row r="6" spans="1:72" s="72" customFormat="1" ht="17" customHeight="1" x14ac:dyDescent="0.2">
      <c r="A6" s="69" t="s">
        <v>122</v>
      </c>
      <c r="B6" s="70">
        <v>-21.704056000000001</v>
      </c>
      <c r="C6" s="70">
        <v>-69.209444000000005</v>
      </c>
      <c r="D6" s="70">
        <v>1438</v>
      </c>
      <c r="E6" s="70">
        <v>5</v>
      </c>
      <c r="F6" s="71">
        <v>2.74</v>
      </c>
      <c r="G6" s="72">
        <v>1</v>
      </c>
      <c r="H6" s="72">
        <v>0</v>
      </c>
      <c r="I6" s="72">
        <v>0</v>
      </c>
      <c r="J6" s="73">
        <f>1.11*10000000</f>
        <v>11100000.000000002</v>
      </c>
      <c r="K6" s="73">
        <v>2000000</v>
      </c>
      <c r="L6" s="73"/>
      <c r="M6" s="70"/>
      <c r="R6" s="72">
        <v>0</v>
      </c>
    </row>
    <row r="7" spans="1:72" s="72" customFormat="1" ht="17" customHeight="1" x14ac:dyDescent="0.2">
      <c r="A7" s="69" t="s">
        <v>123</v>
      </c>
      <c r="B7" s="70">
        <v>-21.101222</v>
      </c>
      <c r="C7" s="70">
        <v>-69.257499999999993</v>
      </c>
      <c r="D7" s="70">
        <v>1065</v>
      </c>
      <c r="E7" s="70">
        <v>5</v>
      </c>
      <c r="F7" s="71">
        <v>2.74</v>
      </c>
      <c r="G7" s="72">
        <v>1</v>
      </c>
      <c r="H7" s="72">
        <v>0</v>
      </c>
      <c r="I7" s="72">
        <v>0</v>
      </c>
      <c r="J7" s="73">
        <v>5800000</v>
      </c>
      <c r="K7" s="73">
        <v>800000</v>
      </c>
      <c r="L7" s="73"/>
      <c r="M7" s="70"/>
      <c r="R7" s="72">
        <v>0</v>
      </c>
    </row>
    <row r="8" spans="1:72" s="74" customFormat="1" ht="17" customHeight="1" x14ac:dyDescent="0.2">
      <c r="A8" s="69" t="s">
        <v>124</v>
      </c>
      <c r="B8" s="70">
        <v>-21.101222</v>
      </c>
      <c r="C8" s="70">
        <v>-69.257499999999993</v>
      </c>
      <c r="D8" s="70">
        <v>1065</v>
      </c>
      <c r="E8" s="70">
        <v>5</v>
      </c>
      <c r="F8" s="71">
        <v>2.74</v>
      </c>
      <c r="G8" s="72">
        <v>1</v>
      </c>
      <c r="H8" s="72">
        <v>0</v>
      </c>
      <c r="I8" s="72">
        <v>0</v>
      </c>
      <c r="J8" s="73">
        <v>6850000.0000000009</v>
      </c>
      <c r="K8" s="73">
        <v>800000</v>
      </c>
      <c r="L8" s="73"/>
      <c r="M8" s="70"/>
      <c r="R8" s="72">
        <v>0</v>
      </c>
    </row>
    <row r="9" spans="1:72" s="75" customFormat="1" ht="17" customHeight="1" x14ac:dyDescent="0.2">
      <c r="A9" s="70" t="s">
        <v>125</v>
      </c>
      <c r="B9" s="70">
        <v>-21.078944</v>
      </c>
      <c r="C9" s="70">
        <v>-69.364833000000004</v>
      </c>
      <c r="D9" s="70">
        <v>1573</v>
      </c>
      <c r="E9" s="70">
        <v>5</v>
      </c>
      <c r="F9" s="71">
        <v>2.74</v>
      </c>
      <c r="G9" s="72">
        <v>1</v>
      </c>
      <c r="H9" s="72">
        <v>0</v>
      </c>
      <c r="I9" s="72">
        <v>0</v>
      </c>
      <c r="J9" s="73">
        <v>1400000.0000000002</v>
      </c>
      <c r="K9" s="73">
        <v>200000</v>
      </c>
      <c r="L9" s="73"/>
      <c r="M9" s="70"/>
      <c r="R9" s="72">
        <v>0</v>
      </c>
    </row>
    <row r="10" spans="1:72" ht="17" customHeight="1" x14ac:dyDescent="0.2">
      <c r="A10" s="70" t="s">
        <v>126</v>
      </c>
      <c r="B10" s="70">
        <v>-20.101167</v>
      </c>
      <c r="C10" s="70">
        <v>-69.491221999999993</v>
      </c>
      <c r="D10" s="70">
        <v>1380</v>
      </c>
      <c r="E10" s="70">
        <v>5</v>
      </c>
      <c r="F10" s="10">
        <v>2.74</v>
      </c>
      <c r="G10" s="72">
        <v>1</v>
      </c>
      <c r="H10" s="72">
        <v>0</v>
      </c>
      <c r="I10" s="72">
        <v>0</v>
      </c>
      <c r="J10" s="11">
        <v>75000000</v>
      </c>
      <c r="K10" s="11">
        <v>4400000</v>
      </c>
      <c r="L10" s="11"/>
      <c r="M10" s="70"/>
      <c r="N10" s="72"/>
      <c r="O10" s="72"/>
      <c r="P10" s="72"/>
      <c r="Q10" s="72"/>
      <c r="R10" s="72">
        <v>0</v>
      </c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  <c r="BA10" s="72"/>
      <c r="BB10" s="72"/>
      <c r="BC10" s="72"/>
      <c r="BD10" s="72"/>
      <c r="BE10" s="72"/>
      <c r="BF10" s="72"/>
      <c r="BG10" s="72"/>
      <c r="BH10" s="72"/>
      <c r="BI10" s="72"/>
      <c r="BJ10" s="72"/>
      <c r="BK10" s="72"/>
      <c r="BL10" s="72"/>
      <c r="BM10" s="72"/>
      <c r="BN10" s="72"/>
      <c r="BO10" s="72"/>
      <c r="BP10" s="72"/>
      <c r="BQ10" s="72"/>
      <c r="BR10" s="72"/>
      <c r="BS10" s="72"/>
      <c r="BT10" s="72"/>
    </row>
    <row r="11" spans="1:72" s="76" customFormat="1" ht="17" customHeight="1" x14ac:dyDescent="0.2">
      <c r="A11" s="70" t="s">
        <v>127</v>
      </c>
      <c r="B11" s="70">
        <v>-20.101167</v>
      </c>
      <c r="C11" s="70">
        <v>-69.491221999999993</v>
      </c>
      <c r="D11" s="70">
        <v>1380</v>
      </c>
      <c r="E11" s="70">
        <v>5</v>
      </c>
      <c r="F11" s="10">
        <v>2.74</v>
      </c>
      <c r="G11" s="72">
        <v>1</v>
      </c>
      <c r="H11" s="72">
        <v>0</v>
      </c>
      <c r="I11" s="72">
        <v>0</v>
      </c>
      <c r="J11" s="11">
        <v>78700000</v>
      </c>
      <c r="K11" s="11">
        <v>6400000</v>
      </c>
      <c r="L11" s="11"/>
      <c r="M11" s="70"/>
      <c r="N11" s="72"/>
      <c r="O11" s="72"/>
      <c r="P11" s="72"/>
      <c r="Q11" s="72"/>
      <c r="R11" s="72">
        <v>0</v>
      </c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  <c r="BA11" s="72"/>
      <c r="BB11" s="72"/>
      <c r="BC11" s="72"/>
      <c r="BD11" s="72"/>
      <c r="BE11" s="72"/>
      <c r="BF11" s="72"/>
      <c r="BG11" s="72"/>
      <c r="BH11" s="72"/>
      <c r="BI11" s="72"/>
      <c r="BJ11" s="72"/>
      <c r="BK11" s="72"/>
      <c r="BL11" s="72"/>
      <c r="BM11" s="72"/>
      <c r="BN11" s="72"/>
      <c r="BO11" s="72"/>
      <c r="BP11" s="72"/>
      <c r="BQ11" s="72"/>
      <c r="BR11" s="72"/>
      <c r="BS11" s="72"/>
      <c r="BT11" s="72"/>
    </row>
    <row r="12" spans="1:72" s="81" customFormat="1" ht="17" customHeight="1" x14ac:dyDescent="0.2">
      <c r="A12" s="77" t="s">
        <v>128</v>
      </c>
      <c r="B12" s="77">
        <v>-19.987110999999999</v>
      </c>
      <c r="C12" s="77">
        <v>-69.433610999999999</v>
      </c>
      <c r="D12" s="77">
        <v>1943</v>
      </c>
      <c r="E12" s="70">
        <v>5</v>
      </c>
      <c r="F12" s="78">
        <v>2.74</v>
      </c>
      <c r="G12" s="72">
        <v>1</v>
      </c>
      <c r="H12" s="72">
        <v>0</v>
      </c>
      <c r="I12" s="72">
        <v>0</v>
      </c>
      <c r="J12" s="79">
        <v>167400000</v>
      </c>
      <c r="K12" s="79">
        <v>9900000</v>
      </c>
      <c r="L12" s="79"/>
      <c r="M12" s="70"/>
      <c r="N12" s="72"/>
      <c r="O12" s="72"/>
      <c r="P12" s="72"/>
      <c r="Q12" s="72"/>
      <c r="R12" s="72">
        <v>0</v>
      </c>
      <c r="S12" s="72"/>
      <c r="T12" s="72"/>
      <c r="U12" s="72"/>
      <c r="V12" s="72"/>
      <c r="W12" s="72"/>
      <c r="X12" s="72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80"/>
      <c r="AL12" s="80"/>
      <c r="AM12" s="80"/>
      <c r="AN12" s="80"/>
      <c r="AO12" s="80"/>
      <c r="AP12" s="80"/>
      <c r="AQ12" s="80"/>
      <c r="AR12" s="80"/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</row>
    <row r="13" spans="1:72" s="72" customFormat="1" ht="17" customHeight="1" x14ac:dyDescent="0.2">
      <c r="A13" s="69" t="s">
        <v>129</v>
      </c>
      <c r="B13" s="70">
        <v>-19.987110999999999</v>
      </c>
      <c r="C13" s="70">
        <v>-69.433610999999999</v>
      </c>
      <c r="D13" s="70">
        <v>1943</v>
      </c>
      <c r="E13" s="70">
        <v>5</v>
      </c>
      <c r="F13" s="71">
        <v>2.74</v>
      </c>
      <c r="G13" s="72">
        <v>1</v>
      </c>
      <c r="H13" s="72">
        <v>0</v>
      </c>
      <c r="I13" s="72">
        <v>0</v>
      </c>
      <c r="J13" s="82">
        <v>331000000</v>
      </c>
      <c r="K13" s="82">
        <v>13400000</v>
      </c>
      <c r="L13" s="82"/>
      <c r="M13" s="70"/>
      <c r="R13" s="72">
        <v>0</v>
      </c>
    </row>
    <row r="14" spans="1:72" s="85" customFormat="1" ht="17" customHeight="1" x14ac:dyDescent="0.2">
      <c r="A14" s="83" t="s">
        <v>130</v>
      </c>
      <c r="B14" s="83">
        <v>-20.108222000000001</v>
      </c>
      <c r="C14" s="83">
        <v>-69.311722000000003</v>
      </c>
      <c r="D14" s="83">
        <v>2233</v>
      </c>
      <c r="E14" s="70">
        <v>5</v>
      </c>
      <c r="F14" s="71">
        <v>2.74</v>
      </c>
      <c r="G14" s="72">
        <v>1</v>
      </c>
      <c r="H14" s="72">
        <v>0</v>
      </c>
      <c r="I14" s="72">
        <v>0</v>
      </c>
      <c r="J14" s="84">
        <v>199100000</v>
      </c>
      <c r="K14" s="84">
        <v>7600000</v>
      </c>
      <c r="L14" s="84"/>
      <c r="M14" s="70"/>
      <c r="R14" s="72">
        <v>0</v>
      </c>
    </row>
    <row r="15" spans="1:72" s="72" customFormat="1" ht="17" customHeight="1" x14ac:dyDescent="0.2">
      <c r="A15" s="69" t="s">
        <v>131</v>
      </c>
      <c r="B15" s="70">
        <v>-19.786306</v>
      </c>
      <c r="C15" s="70">
        <v>-69.682000000000002</v>
      </c>
      <c r="D15" s="70">
        <v>1289</v>
      </c>
      <c r="E15" s="70">
        <v>5</v>
      </c>
      <c r="F15" s="71">
        <v>2.74</v>
      </c>
      <c r="G15" s="72">
        <v>1</v>
      </c>
      <c r="H15" s="72">
        <v>0</v>
      </c>
      <c r="I15" s="72">
        <v>0</v>
      </c>
      <c r="J15" s="73">
        <v>72400000</v>
      </c>
      <c r="K15" s="73">
        <v>6200000</v>
      </c>
      <c r="L15" s="73"/>
      <c r="M15" s="70"/>
      <c r="R15" s="72">
        <v>0</v>
      </c>
    </row>
    <row r="16" spans="1:72" x14ac:dyDescent="0.2">
      <c r="A16" s="53"/>
      <c r="B16" s="53"/>
      <c r="C16" s="53"/>
      <c r="D16" s="53"/>
      <c r="E16" s="8"/>
      <c r="F16" s="48"/>
      <c r="G16" s="8"/>
      <c r="H16" s="8"/>
      <c r="I16" s="8"/>
      <c r="J16" s="54"/>
      <c r="K16" s="54"/>
      <c r="R16" s="72">
        <v>0</v>
      </c>
    </row>
    <row r="17" spans="1:11" x14ac:dyDescent="0.2">
      <c r="A17" s="53"/>
      <c r="B17" s="53"/>
      <c r="C17" s="53"/>
      <c r="D17" s="53"/>
      <c r="E17" s="6"/>
      <c r="F17" s="48"/>
      <c r="G17" s="8"/>
      <c r="H17" s="8"/>
      <c r="I17" s="8"/>
      <c r="J17" s="54"/>
      <c r="K17" s="54"/>
    </row>
    <row r="18" spans="1:11" x14ac:dyDescent="0.2">
      <c r="A18" s="53"/>
      <c r="B18" s="53"/>
      <c r="C18" s="53"/>
      <c r="D18" s="53"/>
      <c r="E18" s="47"/>
      <c r="F18" s="48"/>
      <c r="G18" s="8"/>
      <c r="H18" s="8"/>
      <c r="I18" s="8"/>
      <c r="J18" s="54"/>
      <c r="K18" s="54"/>
    </row>
    <row r="19" spans="1:11" x14ac:dyDescent="0.2">
      <c r="A19" s="46"/>
      <c r="B19" s="46"/>
      <c r="C19" s="46"/>
      <c r="D19" s="46"/>
      <c r="E19" s="8"/>
      <c r="F19" s="7"/>
      <c r="G19" s="8"/>
      <c r="H19" s="8"/>
      <c r="I19" s="8"/>
      <c r="J19" s="68"/>
      <c r="K19" s="68"/>
    </row>
    <row r="20" spans="1:11" x14ac:dyDescent="0.2">
      <c r="A20" s="47"/>
      <c r="B20" s="47"/>
      <c r="C20" s="47"/>
      <c r="D20" s="47"/>
      <c r="E20" s="6"/>
      <c r="F20" s="48"/>
      <c r="G20" s="8"/>
      <c r="H20" s="8"/>
      <c r="I20" s="8"/>
      <c r="J20" s="49"/>
      <c r="K20" s="49"/>
    </row>
    <row r="21" spans="1:11" x14ac:dyDescent="0.2">
      <c r="A21" s="50"/>
      <c r="B21" s="47"/>
      <c r="C21" s="47"/>
      <c r="D21" s="47"/>
      <c r="E21" s="47"/>
      <c r="F21" s="48"/>
      <c r="G21" s="8"/>
      <c r="H21" s="8"/>
      <c r="I21" s="8"/>
      <c r="J21" s="51"/>
      <c r="K21" s="49"/>
    </row>
    <row r="22" spans="1:11" x14ac:dyDescent="0.2">
      <c r="A22" s="47"/>
      <c r="B22" s="47"/>
      <c r="C22" s="47"/>
      <c r="D22" s="47"/>
      <c r="E22" s="8"/>
      <c r="F22" s="48"/>
      <c r="G22" s="8"/>
      <c r="H22" s="8"/>
      <c r="I22" s="8"/>
      <c r="J22" s="49"/>
      <c r="K22" s="49"/>
    </row>
    <row r="23" spans="1:11" x14ac:dyDescent="0.2">
      <c r="A23" s="47"/>
      <c r="B23" s="47"/>
      <c r="C23" s="47"/>
      <c r="D23" s="47"/>
      <c r="E23" s="6"/>
      <c r="F23" s="48"/>
      <c r="G23" s="8"/>
      <c r="H23" s="8"/>
      <c r="I23" s="8"/>
      <c r="J23" s="49"/>
      <c r="K23" s="49"/>
    </row>
    <row r="24" spans="1:11" x14ac:dyDescent="0.2">
      <c r="A24" s="47"/>
      <c r="B24" s="47"/>
      <c r="C24" s="47"/>
      <c r="D24" s="47"/>
      <c r="E24" s="47"/>
      <c r="F24" s="52"/>
      <c r="G24" s="8"/>
      <c r="H24" s="8"/>
      <c r="I24" s="8"/>
      <c r="J24" s="49"/>
      <c r="K24" s="49"/>
    </row>
    <row r="25" spans="1:11" x14ac:dyDescent="0.2">
      <c r="A25" s="53"/>
      <c r="B25" s="53"/>
      <c r="C25" s="53"/>
      <c r="D25" s="53"/>
      <c r="E25" s="8"/>
      <c r="F25" s="48"/>
      <c r="G25" s="8"/>
      <c r="H25" s="8"/>
      <c r="I25" s="8"/>
      <c r="J25" s="54"/>
      <c r="K25" s="54"/>
    </row>
    <row r="26" spans="1:11" x14ac:dyDescent="0.2">
      <c r="A26" s="53"/>
      <c r="B26" s="53"/>
      <c r="C26" s="53"/>
      <c r="D26" s="53"/>
      <c r="E26" s="6"/>
      <c r="F26" s="48"/>
      <c r="G26" s="8"/>
      <c r="H26" s="8"/>
      <c r="I26" s="8"/>
      <c r="J26" s="54"/>
      <c r="K26" s="54"/>
    </row>
    <row r="27" spans="1:11" x14ac:dyDescent="0.2">
      <c r="A27" s="55"/>
      <c r="B27" s="56"/>
      <c r="C27" s="56"/>
      <c r="D27" s="56"/>
      <c r="E27" s="47"/>
      <c r="F27" s="57"/>
      <c r="G27" s="8"/>
      <c r="H27" s="8"/>
      <c r="I27" s="8"/>
      <c r="J27" s="58"/>
      <c r="K27" s="58"/>
    </row>
    <row r="28" spans="1:11" x14ac:dyDescent="0.2">
      <c r="A28" s="59"/>
      <c r="B28" s="59"/>
      <c r="C28" s="59"/>
      <c r="D28" s="59"/>
      <c r="E28" s="8"/>
      <c r="F28" s="7"/>
      <c r="G28" s="8"/>
      <c r="H28" s="8"/>
      <c r="I28" s="8"/>
      <c r="J28" s="60"/>
      <c r="K28" s="60"/>
    </row>
    <row r="29" spans="1:11" x14ac:dyDescent="0.2">
      <c r="A29" s="56"/>
      <c r="B29" s="56"/>
      <c r="C29" s="56"/>
      <c r="D29" s="56"/>
      <c r="E29" s="6"/>
      <c r="F29" s="57"/>
      <c r="G29" s="8"/>
      <c r="H29" s="8"/>
      <c r="I29" s="8"/>
      <c r="J29" s="58"/>
      <c r="K29" s="58"/>
    </row>
    <row r="30" spans="1:11" x14ac:dyDescent="0.2">
      <c r="E30" s="3"/>
      <c r="H30" s="3"/>
      <c r="I30" s="3"/>
    </row>
    <row r="31" spans="1:11" x14ac:dyDescent="0.2">
      <c r="E31" s="3"/>
      <c r="H31" s="3"/>
      <c r="I31" s="3"/>
    </row>
    <row r="32" spans="1:11" x14ac:dyDescent="0.2">
      <c r="E32" s="3"/>
      <c r="H32" s="3"/>
      <c r="I32" s="3"/>
    </row>
    <row r="33" spans="1:18" x14ac:dyDescent="0.2">
      <c r="E33" s="3"/>
      <c r="H33" s="3"/>
      <c r="I33" s="3"/>
    </row>
    <row r="34" spans="1:18" x14ac:dyDescent="0.2">
      <c r="E34" s="3"/>
      <c r="H34" s="3"/>
      <c r="I34" s="3"/>
    </row>
    <row r="35" spans="1:18" x14ac:dyDescent="0.2">
      <c r="E35" s="3"/>
      <c r="H35" s="3"/>
      <c r="I35" s="3"/>
    </row>
    <row r="36" spans="1:18" x14ac:dyDescent="0.2">
      <c r="A36" s="3"/>
      <c r="B36" s="4"/>
      <c r="C36" s="4"/>
      <c r="D36" s="4"/>
      <c r="E36" s="3"/>
      <c r="F36" s="3"/>
      <c r="G36" s="3"/>
      <c r="R36" s="3"/>
    </row>
    <row r="37" spans="1:18" x14ac:dyDescent="0.2">
      <c r="A37" s="14"/>
      <c r="B37" s="4"/>
      <c r="C37" s="4"/>
      <c r="D37" s="4"/>
      <c r="E37" s="3"/>
      <c r="F37" s="3"/>
      <c r="G37" s="3"/>
      <c r="R37" s="3"/>
    </row>
    <row r="38" spans="1:18" x14ac:dyDescent="0.2">
      <c r="A38" s="3"/>
      <c r="B38" s="4"/>
      <c r="C38" s="4"/>
      <c r="D38" s="4"/>
      <c r="E38" s="3"/>
      <c r="F38" s="3"/>
      <c r="G38" s="3"/>
      <c r="R38" s="3"/>
    </row>
    <row r="39" spans="1:18" x14ac:dyDescent="0.2">
      <c r="A39" s="3"/>
      <c r="B39" s="4"/>
      <c r="C39" s="4"/>
      <c r="D39" s="4"/>
      <c r="E39" s="3"/>
      <c r="F39" s="3"/>
      <c r="G39" s="3"/>
      <c r="R39" s="3"/>
    </row>
    <row r="40" spans="1:18" x14ac:dyDescent="0.2">
      <c r="A40" s="14"/>
      <c r="B40" s="4"/>
      <c r="C40" s="4"/>
      <c r="D40" s="4"/>
      <c r="E40" s="3"/>
      <c r="F40" s="3"/>
      <c r="G40" s="3"/>
      <c r="R40" s="3"/>
    </row>
    <row r="41" spans="1:18" x14ac:dyDescent="0.2">
      <c r="A41" s="3"/>
      <c r="B41" s="4"/>
      <c r="C41" s="4"/>
      <c r="D41" s="4"/>
      <c r="E41" s="3"/>
      <c r="F41" s="3"/>
      <c r="G41" s="3"/>
      <c r="R41" s="3"/>
    </row>
    <row r="42" spans="1:18" x14ac:dyDescent="0.2">
      <c r="A42" s="3"/>
      <c r="B42" s="4"/>
      <c r="C42" s="4"/>
      <c r="D42" s="4"/>
      <c r="E42" s="3"/>
      <c r="F42" s="3"/>
      <c r="G42" s="3"/>
      <c r="R42" s="3"/>
    </row>
    <row r="43" spans="1:18" x14ac:dyDescent="0.2">
      <c r="A43" s="14"/>
      <c r="B43" s="4"/>
      <c r="C43" s="4"/>
      <c r="D43" s="4"/>
      <c r="E43" s="3"/>
      <c r="F43" s="3"/>
      <c r="G43" s="3"/>
      <c r="R43" s="3"/>
    </row>
    <row r="44" spans="1:18" x14ac:dyDescent="0.2">
      <c r="A44" s="3"/>
      <c r="B44" s="4"/>
      <c r="C44" s="4"/>
      <c r="D44" s="4"/>
      <c r="E44" s="3"/>
      <c r="F44" s="3"/>
      <c r="G44" s="3"/>
      <c r="R44" s="3"/>
    </row>
    <row r="45" spans="1:18" x14ac:dyDescent="0.2">
      <c r="A45" s="3"/>
      <c r="B45" s="4"/>
      <c r="C45" s="4"/>
      <c r="D45" s="4"/>
      <c r="E45" s="3"/>
      <c r="F45" s="3"/>
      <c r="G45" s="3"/>
      <c r="R45" s="3"/>
    </row>
    <row r="46" spans="1:18" x14ac:dyDescent="0.2">
      <c r="A46" s="14"/>
      <c r="B46" s="4"/>
      <c r="C46" s="4"/>
      <c r="D46" s="4"/>
      <c r="E46" s="3"/>
      <c r="F46" s="3"/>
      <c r="G46" s="3"/>
      <c r="R46" s="3"/>
    </row>
    <row r="47" spans="1:18" x14ac:dyDescent="0.2">
      <c r="A47" s="3"/>
      <c r="B47" s="4"/>
      <c r="C47" s="4"/>
      <c r="D47" s="4"/>
      <c r="E47" s="3"/>
      <c r="F47" s="3"/>
      <c r="G47" s="3"/>
      <c r="R47" s="3"/>
    </row>
    <row r="48" spans="1:18" x14ac:dyDescent="0.2">
      <c r="A48" s="3"/>
      <c r="B48" s="4"/>
      <c r="C48" s="4"/>
      <c r="D48" s="4"/>
      <c r="E48" s="3"/>
      <c r="F48" s="3"/>
      <c r="G48" s="3"/>
      <c r="R48" s="3"/>
    </row>
    <row r="49" spans="1:18" x14ac:dyDescent="0.2">
      <c r="A49" s="14"/>
      <c r="B49" s="4"/>
      <c r="C49" s="4"/>
      <c r="D49" s="4"/>
      <c r="E49" s="3"/>
      <c r="F49" s="3"/>
      <c r="G49" s="3"/>
      <c r="R49" s="3"/>
    </row>
    <row r="50" spans="1:18" x14ac:dyDescent="0.2">
      <c r="A50" s="3"/>
      <c r="B50" s="4"/>
      <c r="C50" s="4"/>
      <c r="D50" s="4"/>
      <c r="E50" s="3"/>
      <c r="F50" s="3"/>
      <c r="G50" s="3"/>
      <c r="R50" s="3"/>
    </row>
    <row r="51" spans="1:18" x14ac:dyDescent="0.2">
      <c r="A51" s="3"/>
      <c r="B51" s="4"/>
      <c r="C51" s="4"/>
      <c r="D51" s="4"/>
      <c r="E51" s="3"/>
      <c r="F51" s="3"/>
      <c r="G51" s="3"/>
      <c r="R51" s="3"/>
    </row>
    <row r="52" spans="1:18" x14ac:dyDescent="0.2">
      <c r="A52" s="14"/>
      <c r="B52" s="4"/>
      <c r="C52" s="4"/>
      <c r="D52" s="4"/>
      <c r="E52" s="3"/>
      <c r="F52" s="3"/>
      <c r="G52" s="3"/>
      <c r="R52" s="3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2DEF1-0900-E642-AA51-4B487A2B96A7}">
  <dimension ref="A1:R52"/>
  <sheetViews>
    <sheetView zoomScale="77" zoomScaleNormal="77" workbookViewId="0">
      <selection activeCell="F20" sqref="F20"/>
    </sheetView>
  </sheetViews>
  <sheetFormatPr baseColWidth="10" defaultRowHeight="16" x14ac:dyDescent="0.2"/>
  <cols>
    <col min="1" max="1" width="16.5" bestFit="1" customWidth="1"/>
    <col min="3" max="3" width="11.83203125" bestFit="1" customWidth="1"/>
    <col min="4" max="4" width="11.1640625" bestFit="1" customWidth="1"/>
    <col min="5" max="5" width="20.33203125" bestFit="1" customWidth="1"/>
    <col min="6" max="6" width="18" bestFit="1" customWidth="1"/>
    <col min="7" max="7" width="38" bestFit="1" customWidth="1"/>
    <col min="8" max="8" width="9.1640625" bestFit="1" customWidth="1"/>
    <col min="9" max="9" width="25.6640625" bestFit="1" customWidth="1"/>
    <col min="10" max="10" width="23" bestFit="1" customWidth="1"/>
    <col min="11" max="11" width="12.6640625" bestFit="1" customWidth="1"/>
    <col min="12" max="12" width="9.33203125" bestFit="1" customWidth="1"/>
    <col min="13" max="13" width="27.6640625" bestFit="1" customWidth="1"/>
    <col min="14" max="14" width="6.33203125" bestFit="1" customWidth="1"/>
    <col min="15" max="15" width="5.83203125" bestFit="1" customWidth="1"/>
    <col min="16" max="16" width="6.6640625" bestFit="1" customWidth="1"/>
    <col min="17" max="17" width="30" bestFit="1" customWidth="1"/>
    <col min="18" max="18" width="17.6640625" bestFit="1" customWidth="1"/>
  </cols>
  <sheetData>
    <row r="1" spans="1:18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L1" s="2" t="s">
        <v>11</v>
      </c>
      <c r="M1" s="2" t="s">
        <v>12</v>
      </c>
      <c r="N1" s="2" t="s">
        <v>74</v>
      </c>
      <c r="O1" s="2" t="s">
        <v>75</v>
      </c>
      <c r="P1" s="2" t="s">
        <v>15</v>
      </c>
      <c r="Q1" s="2" t="s">
        <v>16</v>
      </c>
      <c r="R1" s="2" t="s">
        <v>17</v>
      </c>
    </row>
    <row r="2" spans="1:18" x14ac:dyDescent="0.2">
      <c r="A2" s="3" t="s">
        <v>132</v>
      </c>
      <c r="B2" s="4">
        <v>38</v>
      </c>
      <c r="C2" s="4">
        <v>-106</v>
      </c>
      <c r="D2" s="4">
        <v>2500</v>
      </c>
      <c r="E2" s="3">
        <v>4</v>
      </c>
      <c r="F2" s="3">
        <v>2.3199999999999998</v>
      </c>
      <c r="G2" s="3">
        <v>1</v>
      </c>
      <c r="H2" s="9">
        <f>3*10^-3</f>
        <v>3.0000000000000001E-3</v>
      </c>
      <c r="I2" s="5">
        <v>2380000</v>
      </c>
      <c r="J2" s="5">
        <v>56000</v>
      </c>
      <c r="L2">
        <v>4</v>
      </c>
      <c r="M2">
        <v>1</v>
      </c>
      <c r="N2">
        <v>27.5</v>
      </c>
      <c r="O2">
        <v>28.201000000000001</v>
      </c>
      <c r="P2">
        <v>1</v>
      </c>
      <c r="Q2" s="3">
        <v>15</v>
      </c>
      <c r="R2">
        <v>1</v>
      </c>
    </row>
    <row r="3" spans="1:18" x14ac:dyDescent="0.2">
      <c r="A3" s="3" t="s">
        <v>133</v>
      </c>
      <c r="B3" s="4">
        <v>38</v>
      </c>
      <c r="C3" s="4">
        <v>-106</v>
      </c>
      <c r="D3" s="4">
        <v>2500</v>
      </c>
      <c r="E3" s="3">
        <v>4</v>
      </c>
      <c r="F3" s="3">
        <v>2.3199999999999998</v>
      </c>
      <c r="G3" s="3">
        <v>1</v>
      </c>
      <c r="H3" s="9">
        <f>10*10^-3</f>
        <v>0.01</v>
      </c>
      <c r="I3" s="5">
        <v>2630000</v>
      </c>
      <c r="J3" s="61">
        <v>59000</v>
      </c>
      <c r="Q3" s="3">
        <v>15</v>
      </c>
    </row>
    <row r="4" spans="1:18" x14ac:dyDescent="0.2">
      <c r="A4" s="62" t="s">
        <v>134</v>
      </c>
      <c r="B4" s="4">
        <v>38</v>
      </c>
      <c r="C4" s="4">
        <v>-106</v>
      </c>
      <c r="D4" s="4">
        <v>2500</v>
      </c>
      <c r="E4" s="3">
        <v>4</v>
      </c>
      <c r="F4" s="3">
        <v>2.3199999999999998</v>
      </c>
      <c r="G4" s="3">
        <v>1</v>
      </c>
      <c r="H4" s="9">
        <f>20*10^-3</f>
        <v>0.02</v>
      </c>
      <c r="I4" s="5">
        <v>2750000</v>
      </c>
      <c r="J4" s="61">
        <v>57000</v>
      </c>
      <c r="Q4" s="3">
        <v>15</v>
      </c>
    </row>
    <row r="5" spans="1:18" x14ac:dyDescent="0.2">
      <c r="A5" s="62" t="s">
        <v>135</v>
      </c>
      <c r="B5" s="4">
        <v>38</v>
      </c>
      <c r="C5" s="4">
        <v>-106</v>
      </c>
      <c r="D5" s="4">
        <v>2500</v>
      </c>
      <c r="E5" s="3">
        <v>4</v>
      </c>
      <c r="F5" s="3">
        <v>2.3199999999999998</v>
      </c>
      <c r="G5" s="3">
        <v>1</v>
      </c>
      <c r="H5" s="9"/>
      <c r="I5" s="5">
        <v>330000</v>
      </c>
      <c r="J5" s="61">
        <v>550000</v>
      </c>
      <c r="Q5" s="3">
        <v>35</v>
      </c>
    </row>
    <row r="6" spans="1:18" x14ac:dyDescent="0.2">
      <c r="A6" s="62" t="s">
        <v>136</v>
      </c>
      <c r="B6" s="4">
        <v>38</v>
      </c>
      <c r="C6" s="4">
        <v>-106</v>
      </c>
      <c r="D6" s="4">
        <v>2500</v>
      </c>
      <c r="E6" s="3">
        <v>4</v>
      </c>
      <c r="F6" s="3">
        <v>2.3199999999999998</v>
      </c>
      <c r="G6" s="3">
        <v>1</v>
      </c>
      <c r="H6" s="9"/>
      <c r="I6" s="5">
        <v>730000</v>
      </c>
      <c r="J6" s="61">
        <v>540000</v>
      </c>
      <c r="Q6" s="3">
        <v>45</v>
      </c>
    </row>
    <row r="7" spans="1:18" x14ac:dyDescent="0.2">
      <c r="A7" s="62" t="s">
        <v>137</v>
      </c>
      <c r="B7" s="4">
        <v>38</v>
      </c>
      <c r="C7" s="4">
        <v>-106</v>
      </c>
      <c r="D7" s="4">
        <v>2500</v>
      </c>
      <c r="E7" s="3">
        <v>4</v>
      </c>
      <c r="F7" s="3">
        <v>2.3199999999999998</v>
      </c>
      <c r="G7" s="3">
        <v>1</v>
      </c>
      <c r="H7" s="9"/>
      <c r="I7" s="5">
        <v>340000</v>
      </c>
      <c r="J7" s="61">
        <v>600000</v>
      </c>
      <c r="Q7" s="3">
        <v>35</v>
      </c>
    </row>
    <row r="8" spans="1:18" x14ac:dyDescent="0.2">
      <c r="A8" s="63" t="s">
        <v>138</v>
      </c>
      <c r="B8" s="4">
        <v>38</v>
      </c>
      <c r="C8" s="4">
        <v>-106</v>
      </c>
      <c r="D8" s="4">
        <v>2500</v>
      </c>
      <c r="E8" s="3">
        <v>4</v>
      </c>
      <c r="F8" s="3">
        <v>2.3199999999999998</v>
      </c>
      <c r="G8" s="3">
        <v>1</v>
      </c>
      <c r="H8" s="9"/>
      <c r="I8" s="5">
        <v>590000</v>
      </c>
      <c r="J8" s="61">
        <v>560000</v>
      </c>
      <c r="Q8" s="3">
        <v>55</v>
      </c>
    </row>
    <row r="9" spans="1:18" x14ac:dyDescent="0.2">
      <c r="A9" s="47"/>
      <c r="B9" s="47"/>
      <c r="C9" s="47"/>
      <c r="D9" s="47"/>
      <c r="E9" s="47"/>
      <c r="F9" s="48"/>
      <c r="G9" s="8"/>
      <c r="H9" s="8"/>
      <c r="J9" s="49"/>
      <c r="K9" s="66"/>
    </row>
    <row r="10" spans="1:18" x14ac:dyDescent="0.2">
      <c r="A10" s="47"/>
      <c r="B10" s="47"/>
      <c r="C10" s="47"/>
      <c r="D10" s="47"/>
      <c r="E10" s="8"/>
      <c r="F10" s="48"/>
      <c r="G10" s="8"/>
      <c r="H10" s="8"/>
      <c r="J10" s="49"/>
      <c r="K10" s="66"/>
    </row>
    <row r="11" spans="1:18" x14ac:dyDescent="0.2">
      <c r="A11" s="47"/>
      <c r="B11" s="47"/>
      <c r="C11" s="47"/>
      <c r="D11" s="47"/>
      <c r="E11" s="6"/>
      <c r="F11" s="48"/>
      <c r="G11" s="8"/>
      <c r="H11" s="8"/>
      <c r="J11" s="49"/>
      <c r="K11" s="66"/>
    </row>
    <row r="12" spans="1:18" x14ac:dyDescent="0.2">
      <c r="A12" s="47"/>
      <c r="B12" s="47"/>
      <c r="C12" s="47"/>
      <c r="D12" s="47"/>
      <c r="E12" s="47"/>
      <c r="F12" s="48"/>
      <c r="G12" s="8"/>
      <c r="H12" s="8"/>
      <c r="J12" s="49"/>
      <c r="K12" s="66"/>
    </row>
    <row r="13" spans="1:18" x14ac:dyDescent="0.2">
      <c r="A13" s="53"/>
      <c r="B13" s="53"/>
      <c r="C13" s="53"/>
      <c r="D13" s="53"/>
      <c r="E13" s="8"/>
      <c r="F13" s="48"/>
      <c r="G13" s="8"/>
      <c r="H13" s="8"/>
      <c r="J13" s="54"/>
      <c r="K13" s="66"/>
    </row>
    <row r="14" spans="1:18" x14ac:dyDescent="0.2">
      <c r="A14" s="53"/>
      <c r="B14" s="53"/>
      <c r="C14" s="53"/>
      <c r="D14" s="53"/>
      <c r="E14" s="6"/>
      <c r="F14" s="48"/>
      <c r="G14" s="8"/>
      <c r="H14" s="8"/>
      <c r="J14" s="54"/>
      <c r="K14" s="66"/>
    </row>
    <row r="15" spans="1:18" x14ac:dyDescent="0.2">
      <c r="A15" s="53"/>
      <c r="B15" s="53"/>
      <c r="C15" s="53"/>
      <c r="D15" s="53"/>
      <c r="E15" s="47"/>
      <c r="F15" s="48"/>
      <c r="G15" s="8"/>
      <c r="H15" s="8"/>
      <c r="J15" s="54"/>
      <c r="K15" s="66"/>
    </row>
    <row r="16" spans="1:18" x14ac:dyDescent="0.2">
      <c r="A16" s="53"/>
      <c r="B16" s="53"/>
      <c r="C16" s="53"/>
      <c r="D16" s="53"/>
      <c r="E16" s="8"/>
      <c r="F16" s="48"/>
      <c r="G16" s="8"/>
      <c r="H16" s="8"/>
      <c r="J16" s="54"/>
      <c r="K16" s="66"/>
    </row>
    <row r="17" spans="1:17" x14ac:dyDescent="0.2">
      <c r="A17" s="53"/>
      <c r="B17" s="53"/>
      <c r="C17" s="53"/>
      <c r="D17" s="53"/>
      <c r="E17" s="6"/>
      <c r="F17" s="48"/>
      <c r="G17" s="8"/>
      <c r="H17" s="8"/>
      <c r="J17" s="54"/>
      <c r="K17" s="66"/>
    </row>
    <row r="18" spans="1:17" x14ac:dyDescent="0.2">
      <c r="A18" s="53"/>
      <c r="B18" s="53"/>
      <c r="C18" s="53"/>
      <c r="D18" s="53"/>
      <c r="E18" s="47"/>
      <c r="F18" s="48"/>
      <c r="G18" s="8"/>
      <c r="H18" s="8"/>
      <c r="J18" s="54"/>
      <c r="K18" s="66"/>
    </row>
    <row r="19" spans="1:17" x14ac:dyDescent="0.2">
      <c r="A19" s="46"/>
      <c r="B19" s="46"/>
      <c r="C19" s="46"/>
      <c r="D19" s="46"/>
      <c r="E19" s="8"/>
      <c r="F19" s="7"/>
      <c r="G19" s="8"/>
      <c r="H19" s="8"/>
      <c r="J19" s="68"/>
      <c r="K19" s="66"/>
    </row>
    <row r="20" spans="1:17" x14ac:dyDescent="0.2">
      <c r="A20" s="47"/>
      <c r="B20" s="47"/>
      <c r="C20" s="47"/>
      <c r="D20" s="47"/>
      <c r="E20" s="6"/>
      <c r="F20" s="48"/>
      <c r="G20" s="8"/>
      <c r="H20" s="8"/>
      <c r="J20" s="49"/>
      <c r="K20" s="66"/>
    </row>
    <row r="21" spans="1:17" x14ac:dyDescent="0.2">
      <c r="A21" s="50"/>
      <c r="B21" s="47"/>
      <c r="C21" s="47"/>
      <c r="D21" s="47"/>
      <c r="E21" s="47"/>
      <c r="F21" s="48"/>
      <c r="G21" s="8"/>
      <c r="H21" s="8"/>
      <c r="J21" s="49"/>
      <c r="K21" s="66"/>
    </row>
    <row r="22" spans="1:17" x14ac:dyDescent="0.2">
      <c r="A22" s="47"/>
      <c r="B22" s="47"/>
      <c r="C22" s="47"/>
      <c r="D22" s="47"/>
      <c r="E22" s="8"/>
      <c r="F22" s="48"/>
      <c r="G22" s="8"/>
      <c r="H22" s="8"/>
      <c r="J22" s="49"/>
      <c r="K22" s="66"/>
    </row>
    <row r="23" spans="1:17" x14ac:dyDescent="0.2">
      <c r="A23" s="47"/>
      <c r="B23" s="47"/>
      <c r="C23" s="47"/>
      <c r="D23" s="47"/>
      <c r="E23" s="6"/>
      <c r="F23" s="48"/>
      <c r="G23" s="8"/>
      <c r="H23" s="8"/>
      <c r="J23" s="49"/>
      <c r="K23" s="66"/>
    </row>
    <row r="24" spans="1:17" x14ac:dyDescent="0.2">
      <c r="A24" s="47"/>
      <c r="B24" s="47"/>
      <c r="C24" s="47"/>
      <c r="D24" s="47"/>
      <c r="E24" s="47"/>
      <c r="F24" s="52"/>
      <c r="G24" s="8"/>
      <c r="H24" s="8"/>
      <c r="J24" s="49"/>
      <c r="K24" s="66"/>
    </row>
    <row r="25" spans="1:17" x14ac:dyDescent="0.2">
      <c r="A25" s="53"/>
      <c r="B25" s="53"/>
      <c r="C25" s="53"/>
      <c r="D25" s="53"/>
      <c r="E25" s="8"/>
      <c r="F25" s="48"/>
      <c r="G25" s="8"/>
      <c r="H25" s="8"/>
      <c r="J25" s="54"/>
      <c r="K25" s="66"/>
    </row>
    <row r="26" spans="1:17" x14ac:dyDescent="0.2">
      <c r="A26" s="53"/>
      <c r="B26" s="53"/>
      <c r="C26" s="53"/>
      <c r="D26" s="53"/>
      <c r="E26" s="6"/>
      <c r="F26" s="48"/>
      <c r="G26" s="8"/>
      <c r="H26" s="8"/>
      <c r="J26" s="54"/>
      <c r="K26" s="66"/>
    </row>
    <row r="27" spans="1:17" x14ac:dyDescent="0.2">
      <c r="A27" s="55"/>
      <c r="B27" s="56"/>
      <c r="C27" s="56"/>
      <c r="D27" s="56"/>
      <c r="E27" s="47"/>
      <c r="F27" s="57"/>
      <c r="G27" s="8"/>
      <c r="H27" s="8"/>
      <c r="J27" s="58"/>
      <c r="K27" s="66"/>
    </row>
    <row r="28" spans="1:17" x14ac:dyDescent="0.2">
      <c r="A28" s="59"/>
      <c r="B28" s="59"/>
      <c r="C28" s="59"/>
      <c r="D28" s="59"/>
      <c r="E28" s="8"/>
      <c r="F28" s="7"/>
      <c r="G28" s="8"/>
      <c r="H28" s="8"/>
      <c r="J28" s="60"/>
      <c r="K28" s="66"/>
    </row>
    <row r="29" spans="1:17" x14ac:dyDescent="0.2">
      <c r="A29" s="56"/>
      <c r="B29" s="56"/>
      <c r="C29" s="56"/>
      <c r="D29" s="56"/>
      <c r="E29" s="6"/>
      <c r="F29" s="57"/>
      <c r="G29" s="8"/>
      <c r="H29" s="8"/>
      <c r="J29" s="58"/>
      <c r="K29" s="66"/>
    </row>
    <row r="30" spans="1:17" x14ac:dyDescent="0.2">
      <c r="A30" s="3"/>
      <c r="B30" s="4"/>
      <c r="C30" s="4"/>
      <c r="D30" s="4"/>
      <c r="E30" s="3"/>
      <c r="F30" s="3"/>
      <c r="G30" s="3"/>
      <c r="Q30" s="3"/>
    </row>
    <row r="31" spans="1:17" x14ac:dyDescent="0.2">
      <c r="A31" s="14"/>
      <c r="B31" s="4"/>
      <c r="C31" s="4"/>
      <c r="D31" s="4"/>
      <c r="E31" s="3"/>
      <c r="F31" s="3"/>
      <c r="G31" s="3"/>
      <c r="Q31" s="3"/>
    </row>
    <row r="32" spans="1:17" x14ac:dyDescent="0.2">
      <c r="A32" s="3"/>
      <c r="B32" s="4"/>
      <c r="C32" s="4"/>
      <c r="D32" s="4"/>
      <c r="E32" s="3"/>
      <c r="F32" s="3"/>
      <c r="G32" s="3"/>
      <c r="Q32" s="3"/>
    </row>
    <row r="33" spans="1:17" x14ac:dyDescent="0.2">
      <c r="A33" s="3"/>
      <c r="B33" s="4"/>
      <c r="C33" s="4"/>
      <c r="D33" s="4"/>
      <c r="E33" s="3"/>
      <c r="F33" s="3"/>
      <c r="G33" s="3"/>
      <c r="Q33" s="3"/>
    </row>
    <row r="34" spans="1:17" x14ac:dyDescent="0.2">
      <c r="A34" s="14"/>
      <c r="B34" s="4"/>
      <c r="C34" s="4"/>
      <c r="D34" s="4"/>
      <c r="E34" s="3"/>
      <c r="F34" s="3"/>
      <c r="G34" s="3"/>
      <c r="Q34" s="3"/>
    </row>
    <row r="35" spans="1:17" x14ac:dyDescent="0.2">
      <c r="A35" s="3"/>
      <c r="B35" s="4"/>
      <c r="C35" s="4"/>
      <c r="D35" s="4"/>
      <c r="E35" s="3"/>
      <c r="F35" s="3"/>
      <c r="G35" s="3"/>
      <c r="Q35" s="3"/>
    </row>
    <row r="36" spans="1:17" x14ac:dyDescent="0.2">
      <c r="A36" s="3"/>
      <c r="B36" s="4"/>
      <c r="C36" s="4"/>
      <c r="D36" s="4"/>
      <c r="E36" s="3"/>
      <c r="F36" s="3"/>
      <c r="G36" s="3"/>
      <c r="Q36" s="3"/>
    </row>
    <row r="37" spans="1:17" x14ac:dyDescent="0.2">
      <c r="A37" s="14"/>
      <c r="B37" s="4"/>
      <c r="C37" s="4"/>
      <c r="D37" s="4"/>
      <c r="E37" s="3"/>
      <c r="F37" s="3"/>
      <c r="G37" s="3"/>
      <c r="Q37" s="3"/>
    </row>
    <row r="38" spans="1:17" x14ac:dyDescent="0.2">
      <c r="A38" s="3"/>
      <c r="B38" s="4"/>
      <c r="C38" s="4"/>
      <c r="D38" s="4"/>
      <c r="E38" s="3"/>
      <c r="F38" s="3"/>
      <c r="G38" s="3"/>
      <c r="Q38" s="3"/>
    </row>
    <row r="39" spans="1:17" x14ac:dyDescent="0.2">
      <c r="A39" s="3"/>
      <c r="B39" s="4"/>
      <c r="C39" s="4"/>
      <c r="D39" s="4"/>
      <c r="E39" s="3"/>
      <c r="F39" s="3"/>
      <c r="G39" s="3"/>
      <c r="Q39" s="3"/>
    </row>
    <row r="40" spans="1:17" x14ac:dyDescent="0.2">
      <c r="A40" s="14"/>
      <c r="B40" s="4"/>
      <c r="C40" s="4"/>
      <c r="D40" s="4"/>
      <c r="E40" s="3"/>
      <c r="F40" s="3"/>
      <c r="G40" s="3"/>
      <c r="Q40" s="3"/>
    </row>
    <row r="41" spans="1:17" x14ac:dyDescent="0.2">
      <c r="A41" s="3"/>
      <c r="B41" s="4"/>
      <c r="C41" s="4"/>
      <c r="D41" s="4"/>
      <c r="E41" s="3"/>
      <c r="F41" s="3"/>
      <c r="G41" s="3"/>
      <c r="Q41" s="3"/>
    </row>
    <row r="42" spans="1:17" x14ac:dyDescent="0.2">
      <c r="A42" s="3"/>
      <c r="B42" s="4"/>
      <c r="C42" s="4"/>
      <c r="D42" s="4"/>
      <c r="E42" s="3"/>
      <c r="F42" s="3"/>
      <c r="G42" s="3"/>
      <c r="Q42" s="3"/>
    </row>
    <row r="43" spans="1:17" x14ac:dyDescent="0.2">
      <c r="A43" s="14"/>
      <c r="B43" s="4"/>
      <c r="C43" s="4"/>
      <c r="D43" s="4"/>
      <c r="E43" s="3"/>
      <c r="F43" s="3"/>
      <c r="G43" s="3"/>
      <c r="Q43" s="3"/>
    </row>
    <row r="44" spans="1:17" x14ac:dyDescent="0.2">
      <c r="A44" s="3"/>
      <c r="B44" s="4"/>
      <c r="C44" s="4"/>
      <c r="D44" s="4"/>
      <c r="E44" s="3"/>
      <c r="F44" s="3"/>
      <c r="G44" s="3"/>
      <c r="Q44" s="3"/>
    </row>
    <row r="45" spans="1:17" x14ac:dyDescent="0.2">
      <c r="A45" s="3"/>
      <c r="B45" s="4"/>
      <c r="C45" s="4"/>
      <c r="D45" s="4"/>
      <c r="E45" s="3"/>
      <c r="F45" s="3"/>
      <c r="G45" s="3"/>
      <c r="Q45" s="3"/>
    </row>
    <row r="46" spans="1:17" x14ac:dyDescent="0.2">
      <c r="A46" s="14"/>
      <c r="B46" s="4"/>
      <c r="C46" s="4"/>
      <c r="D46" s="4"/>
      <c r="E46" s="3"/>
      <c r="F46" s="3"/>
      <c r="G46" s="3"/>
      <c r="Q46" s="3"/>
    </row>
    <row r="47" spans="1:17" x14ac:dyDescent="0.2">
      <c r="A47" s="3"/>
      <c r="B47" s="4"/>
      <c r="C47" s="4"/>
      <c r="D47" s="4"/>
      <c r="E47" s="3"/>
      <c r="F47" s="3"/>
      <c r="G47" s="3"/>
      <c r="Q47" s="3"/>
    </row>
    <row r="48" spans="1:17" x14ac:dyDescent="0.2">
      <c r="A48" s="3"/>
      <c r="B48" s="4"/>
      <c r="C48" s="4"/>
      <c r="D48" s="4"/>
      <c r="E48" s="3"/>
      <c r="F48" s="3"/>
      <c r="G48" s="3"/>
      <c r="Q48" s="3"/>
    </row>
    <row r="49" spans="1:17" x14ac:dyDescent="0.2">
      <c r="A49" s="14"/>
      <c r="B49" s="4"/>
      <c r="C49" s="4"/>
      <c r="D49" s="4"/>
      <c r="E49" s="3"/>
      <c r="F49" s="3"/>
      <c r="G49" s="3"/>
      <c r="Q49" s="3"/>
    </row>
    <row r="50" spans="1:17" x14ac:dyDescent="0.2">
      <c r="A50" s="3"/>
      <c r="B50" s="4"/>
      <c r="C50" s="4"/>
      <c r="D50" s="4"/>
      <c r="E50" s="3"/>
      <c r="F50" s="3"/>
      <c r="G50" s="3"/>
      <c r="Q50" s="3"/>
    </row>
    <row r="51" spans="1:17" x14ac:dyDescent="0.2">
      <c r="A51" s="3"/>
      <c r="B51" s="4"/>
      <c r="C51" s="4"/>
      <c r="D51" s="4"/>
      <c r="E51" s="3"/>
      <c r="F51" s="3"/>
      <c r="G51" s="3"/>
      <c r="Q51" s="3"/>
    </row>
    <row r="52" spans="1:17" x14ac:dyDescent="0.2">
      <c r="A52" s="14"/>
      <c r="B52" s="4"/>
      <c r="C52" s="4"/>
      <c r="D52" s="4"/>
      <c r="E52" s="3"/>
      <c r="F52" s="3"/>
      <c r="G52" s="3"/>
      <c r="Q52" s="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2D24B-A563-F940-B429-8247949C90E5}">
  <dimension ref="A1:R84"/>
  <sheetViews>
    <sheetView workbookViewId="0">
      <selection activeCell="F20" sqref="F20"/>
    </sheetView>
  </sheetViews>
  <sheetFormatPr baseColWidth="10" defaultRowHeight="16" x14ac:dyDescent="0.2"/>
  <cols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8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26</v>
      </c>
      <c r="H1" s="2" t="s">
        <v>7</v>
      </c>
      <c r="I1" s="2" t="s">
        <v>9</v>
      </c>
      <c r="J1" s="2" t="s">
        <v>10</v>
      </c>
      <c r="L1" s="2" t="s">
        <v>11</v>
      </c>
      <c r="M1" s="2" t="s">
        <v>12</v>
      </c>
      <c r="N1" s="2" t="s">
        <v>74</v>
      </c>
      <c r="O1" s="2" t="s">
        <v>75</v>
      </c>
      <c r="P1" s="2" t="s">
        <v>15</v>
      </c>
      <c r="Q1" s="2" t="s">
        <v>16</v>
      </c>
      <c r="R1" s="2" t="s">
        <v>17</v>
      </c>
    </row>
    <row r="2" spans="1:18" x14ac:dyDescent="0.2">
      <c r="A2" s="3">
        <v>0</v>
      </c>
      <c r="B2" s="4">
        <v>38</v>
      </c>
      <c r="C2" s="4">
        <v>-106</v>
      </c>
      <c r="D2" s="4">
        <v>2500</v>
      </c>
      <c r="E2" s="3">
        <v>4</v>
      </c>
      <c r="F2" s="3">
        <v>2.3199999999999998</v>
      </c>
      <c r="G2" s="3">
        <v>1</v>
      </c>
      <c r="H2" s="9"/>
      <c r="J2" s="5"/>
      <c r="K2" s="5"/>
      <c r="L2">
        <v>4</v>
      </c>
      <c r="M2">
        <v>1</v>
      </c>
      <c r="N2">
        <v>27.5</v>
      </c>
      <c r="O2">
        <v>28.201000000000001</v>
      </c>
      <c r="P2">
        <v>1</v>
      </c>
      <c r="Q2" s="3">
        <v>0</v>
      </c>
      <c r="R2">
        <v>1</v>
      </c>
    </row>
    <row r="3" spans="1:18" x14ac:dyDescent="0.2">
      <c r="A3" s="3">
        <v>1</v>
      </c>
      <c r="B3" s="4">
        <v>38</v>
      </c>
      <c r="C3" s="4">
        <v>-106</v>
      </c>
      <c r="D3" s="4">
        <v>2500</v>
      </c>
      <c r="E3" s="3">
        <v>4</v>
      </c>
      <c r="F3" s="3">
        <v>2.3199999999999998</v>
      </c>
      <c r="G3" s="3">
        <v>1</v>
      </c>
      <c r="H3" s="9"/>
      <c r="J3" s="5"/>
      <c r="K3" s="61"/>
      <c r="Q3" s="3">
        <v>2</v>
      </c>
    </row>
    <row r="4" spans="1:18" x14ac:dyDescent="0.2">
      <c r="A4" s="14">
        <v>2</v>
      </c>
      <c r="B4" s="4">
        <v>38</v>
      </c>
      <c r="C4" s="4">
        <v>-106</v>
      </c>
      <c r="D4" s="4">
        <v>2500</v>
      </c>
      <c r="E4" s="3">
        <v>4</v>
      </c>
      <c r="F4" s="3">
        <v>2.3199999999999998</v>
      </c>
      <c r="G4" s="3">
        <v>1</v>
      </c>
      <c r="H4" s="9"/>
      <c r="J4" s="5"/>
      <c r="K4" s="61"/>
      <c r="Q4" s="3">
        <v>4</v>
      </c>
    </row>
    <row r="5" spans="1:18" x14ac:dyDescent="0.2">
      <c r="A5" s="3">
        <v>3</v>
      </c>
      <c r="B5" s="4">
        <v>38</v>
      </c>
      <c r="C5" s="4">
        <v>-106</v>
      </c>
      <c r="D5" s="4">
        <v>2500</v>
      </c>
      <c r="E5" s="3">
        <v>4</v>
      </c>
      <c r="F5" s="3">
        <v>2.3199999999999998</v>
      </c>
      <c r="G5" s="3">
        <v>1</v>
      </c>
      <c r="H5" s="9"/>
      <c r="J5" s="5"/>
      <c r="K5" s="61"/>
      <c r="Q5" s="3">
        <v>6</v>
      </c>
    </row>
    <row r="6" spans="1:18" x14ac:dyDescent="0.2">
      <c r="A6" s="3">
        <v>4</v>
      </c>
      <c r="B6" s="4">
        <v>38</v>
      </c>
      <c r="C6" s="4">
        <v>-106</v>
      </c>
      <c r="D6" s="4">
        <v>2500</v>
      </c>
      <c r="E6" s="3">
        <v>4</v>
      </c>
      <c r="F6" s="3">
        <v>2.3199999999999998</v>
      </c>
      <c r="G6" s="3">
        <v>1</v>
      </c>
      <c r="H6" s="9"/>
      <c r="J6" s="5"/>
      <c r="K6" s="61"/>
      <c r="Q6" s="3">
        <v>8</v>
      </c>
    </row>
    <row r="7" spans="1:18" x14ac:dyDescent="0.2">
      <c r="A7" s="14">
        <v>5</v>
      </c>
      <c r="B7" s="4">
        <v>38</v>
      </c>
      <c r="C7" s="4">
        <v>-106</v>
      </c>
      <c r="D7" s="4">
        <v>2500</v>
      </c>
      <c r="E7" s="3">
        <v>4</v>
      </c>
      <c r="F7" s="3">
        <v>2.3199999999999998</v>
      </c>
      <c r="G7" s="3">
        <v>1</v>
      </c>
      <c r="H7" s="9"/>
      <c r="J7" s="5"/>
      <c r="K7" s="61"/>
      <c r="Q7" s="3">
        <v>10</v>
      </c>
    </row>
    <row r="8" spans="1:18" x14ac:dyDescent="0.2">
      <c r="A8" s="3">
        <v>6</v>
      </c>
      <c r="B8" s="4">
        <v>38</v>
      </c>
      <c r="C8" s="4">
        <v>-106</v>
      </c>
      <c r="D8" s="4">
        <v>2500</v>
      </c>
      <c r="E8" s="3">
        <v>4</v>
      </c>
      <c r="F8" s="3">
        <v>2.3199999999999998</v>
      </c>
      <c r="G8" s="3">
        <v>1</v>
      </c>
      <c r="H8" s="9"/>
      <c r="J8" s="5"/>
      <c r="K8" s="61"/>
      <c r="Q8" s="3">
        <v>12</v>
      </c>
    </row>
    <row r="9" spans="1:18" x14ac:dyDescent="0.2">
      <c r="A9" s="3">
        <v>7</v>
      </c>
      <c r="B9" s="4">
        <v>38</v>
      </c>
      <c r="C9" s="4">
        <v>-106</v>
      </c>
      <c r="D9" s="4">
        <v>2500</v>
      </c>
      <c r="E9" s="3">
        <v>4</v>
      </c>
      <c r="F9" s="3">
        <v>2.3199999999999998</v>
      </c>
      <c r="G9" s="3">
        <v>1</v>
      </c>
      <c r="Q9" s="3">
        <v>14</v>
      </c>
    </row>
    <row r="10" spans="1:18" x14ac:dyDescent="0.2">
      <c r="A10" s="14">
        <v>8</v>
      </c>
      <c r="B10" s="4">
        <v>38</v>
      </c>
      <c r="C10" s="4">
        <v>-106</v>
      </c>
      <c r="D10" s="4">
        <v>2500</v>
      </c>
      <c r="E10" s="3">
        <v>4</v>
      </c>
      <c r="F10" s="3">
        <v>2.3199999999999998</v>
      </c>
      <c r="G10" s="3">
        <v>1</v>
      </c>
      <c r="Q10" s="3">
        <v>16</v>
      </c>
    </row>
    <row r="11" spans="1:18" x14ac:dyDescent="0.2">
      <c r="A11" s="3">
        <v>9</v>
      </c>
      <c r="B11" s="4">
        <v>38</v>
      </c>
      <c r="C11" s="4">
        <v>-106</v>
      </c>
      <c r="D11" s="4">
        <v>2500</v>
      </c>
      <c r="E11" s="3">
        <v>4</v>
      </c>
      <c r="F11" s="3">
        <v>2.3199999999999998</v>
      </c>
      <c r="G11" s="3">
        <v>1</v>
      </c>
      <c r="Q11" s="3">
        <v>18</v>
      </c>
    </row>
    <row r="12" spans="1:18" x14ac:dyDescent="0.2">
      <c r="A12" s="3">
        <v>10</v>
      </c>
      <c r="B12" s="4">
        <v>38</v>
      </c>
      <c r="C12" s="4">
        <v>-106</v>
      </c>
      <c r="D12" s="4">
        <v>2500</v>
      </c>
      <c r="E12" s="3">
        <v>4</v>
      </c>
      <c r="F12" s="3">
        <v>2.3199999999999998</v>
      </c>
      <c r="G12" s="3">
        <v>1</v>
      </c>
      <c r="Q12" s="3">
        <v>20</v>
      </c>
    </row>
    <row r="13" spans="1:18" x14ac:dyDescent="0.2">
      <c r="A13" s="14">
        <v>11</v>
      </c>
      <c r="B13" s="4">
        <v>38</v>
      </c>
      <c r="C13" s="4">
        <v>-106</v>
      </c>
      <c r="D13" s="4">
        <v>2500</v>
      </c>
      <c r="E13" s="3">
        <v>4</v>
      </c>
      <c r="F13" s="3">
        <v>2.3199999999999998</v>
      </c>
      <c r="G13" s="3">
        <v>1</v>
      </c>
      <c r="Q13" s="3">
        <v>22</v>
      </c>
    </row>
    <row r="14" spans="1:18" x14ac:dyDescent="0.2">
      <c r="A14" s="3">
        <v>12</v>
      </c>
      <c r="B14" s="4">
        <v>38</v>
      </c>
      <c r="C14" s="4">
        <v>-106</v>
      </c>
      <c r="D14" s="4">
        <v>2500</v>
      </c>
      <c r="E14" s="3">
        <v>4</v>
      </c>
      <c r="F14" s="3">
        <v>2.3199999999999998</v>
      </c>
      <c r="G14" s="3">
        <v>1</v>
      </c>
      <c r="Q14" s="3">
        <v>24</v>
      </c>
    </row>
    <row r="15" spans="1:18" x14ac:dyDescent="0.2">
      <c r="A15" s="3">
        <v>13</v>
      </c>
      <c r="B15" s="4">
        <v>38</v>
      </c>
      <c r="C15" s="4">
        <v>-106</v>
      </c>
      <c r="D15" s="4">
        <v>2500</v>
      </c>
      <c r="E15" s="3">
        <v>4</v>
      </c>
      <c r="F15" s="3">
        <v>2.3199999999999998</v>
      </c>
      <c r="G15" s="3">
        <v>1</v>
      </c>
      <c r="Q15" s="3">
        <v>26</v>
      </c>
    </row>
    <row r="16" spans="1:18" x14ac:dyDescent="0.2">
      <c r="A16" s="14">
        <v>14</v>
      </c>
      <c r="B16" s="4">
        <v>38</v>
      </c>
      <c r="C16" s="4">
        <v>-106</v>
      </c>
      <c r="D16" s="4">
        <v>2500</v>
      </c>
      <c r="E16" s="3">
        <v>4</v>
      </c>
      <c r="F16" s="3">
        <v>2.3199999999999998</v>
      </c>
      <c r="G16" s="3">
        <v>1</v>
      </c>
      <c r="Q16" s="3">
        <v>28</v>
      </c>
    </row>
    <row r="17" spans="1:17" x14ac:dyDescent="0.2">
      <c r="A17" s="3">
        <v>15</v>
      </c>
      <c r="B17" s="4">
        <v>38</v>
      </c>
      <c r="C17" s="4">
        <v>-106</v>
      </c>
      <c r="D17" s="4">
        <v>2500</v>
      </c>
      <c r="E17" s="3">
        <v>4</v>
      </c>
      <c r="F17" s="3">
        <v>2.3199999999999998</v>
      </c>
      <c r="G17" s="3">
        <v>1</v>
      </c>
      <c r="Q17" s="3">
        <v>30</v>
      </c>
    </row>
    <row r="18" spans="1:17" x14ac:dyDescent="0.2">
      <c r="A18" s="3">
        <v>16</v>
      </c>
      <c r="B18" s="4">
        <v>38</v>
      </c>
      <c r="C18" s="4">
        <v>-106</v>
      </c>
      <c r="D18" s="4">
        <v>2500</v>
      </c>
      <c r="E18" s="3">
        <v>4</v>
      </c>
      <c r="F18" s="3">
        <v>2.3199999999999998</v>
      </c>
      <c r="G18" s="3">
        <v>1</v>
      </c>
      <c r="Q18" s="3">
        <v>32</v>
      </c>
    </row>
    <row r="19" spans="1:17" x14ac:dyDescent="0.2">
      <c r="A19" s="14">
        <v>17</v>
      </c>
      <c r="B19" s="4">
        <v>38</v>
      </c>
      <c r="C19" s="4">
        <v>-106</v>
      </c>
      <c r="D19" s="4">
        <v>2500</v>
      </c>
      <c r="E19" s="3">
        <v>4</v>
      </c>
      <c r="F19" s="3">
        <v>2.3199999999999998</v>
      </c>
      <c r="G19" s="3">
        <v>1</v>
      </c>
      <c r="Q19" s="3">
        <v>34</v>
      </c>
    </row>
    <row r="20" spans="1:17" x14ac:dyDescent="0.2">
      <c r="A20" s="3">
        <v>18</v>
      </c>
      <c r="B20" s="4">
        <v>38</v>
      </c>
      <c r="C20" s="4">
        <v>-106</v>
      </c>
      <c r="D20" s="4">
        <v>2500</v>
      </c>
      <c r="E20" s="3">
        <v>4</v>
      </c>
      <c r="F20" s="3">
        <v>2.3199999999999998</v>
      </c>
      <c r="G20" s="3">
        <v>1</v>
      </c>
      <c r="Q20" s="3">
        <v>36</v>
      </c>
    </row>
    <row r="21" spans="1:17" x14ac:dyDescent="0.2">
      <c r="A21" s="3">
        <v>19</v>
      </c>
      <c r="B21" s="4">
        <v>38</v>
      </c>
      <c r="C21" s="4">
        <v>-106</v>
      </c>
      <c r="D21" s="4">
        <v>2500</v>
      </c>
      <c r="E21" s="3">
        <v>4</v>
      </c>
      <c r="F21" s="3">
        <v>2.3199999999999998</v>
      </c>
      <c r="G21" s="3">
        <v>1</v>
      </c>
      <c r="Q21" s="3">
        <v>38</v>
      </c>
    </row>
    <row r="22" spans="1:17" x14ac:dyDescent="0.2">
      <c r="A22" s="14">
        <v>20</v>
      </c>
      <c r="B22" s="4">
        <v>38</v>
      </c>
      <c r="C22" s="4">
        <v>-106</v>
      </c>
      <c r="D22" s="4">
        <v>2500</v>
      </c>
      <c r="E22" s="3">
        <v>4</v>
      </c>
      <c r="F22" s="3">
        <v>2.3199999999999998</v>
      </c>
      <c r="G22" s="3">
        <v>1</v>
      </c>
      <c r="Q22" s="3">
        <v>40</v>
      </c>
    </row>
    <row r="23" spans="1:17" x14ac:dyDescent="0.2">
      <c r="A23" s="3">
        <v>21</v>
      </c>
      <c r="B23" s="4">
        <v>38</v>
      </c>
      <c r="C23" s="4">
        <v>-106</v>
      </c>
      <c r="D23" s="4">
        <v>2500</v>
      </c>
      <c r="E23" s="3">
        <v>4</v>
      </c>
      <c r="F23" s="3">
        <v>2.3199999999999998</v>
      </c>
      <c r="G23" s="3">
        <v>1</v>
      </c>
      <c r="Q23" s="3">
        <v>42</v>
      </c>
    </row>
    <row r="24" spans="1:17" x14ac:dyDescent="0.2">
      <c r="A24" s="3">
        <v>22</v>
      </c>
      <c r="B24" s="4">
        <v>38</v>
      </c>
      <c r="C24" s="4">
        <v>-106</v>
      </c>
      <c r="D24" s="4">
        <v>2500</v>
      </c>
      <c r="E24" s="3">
        <v>4</v>
      </c>
      <c r="F24" s="3">
        <v>2.3199999999999998</v>
      </c>
      <c r="G24" s="3">
        <v>1</v>
      </c>
      <c r="Q24" s="3">
        <v>44</v>
      </c>
    </row>
    <row r="25" spans="1:17" x14ac:dyDescent="0.2">
      <c r="A25" s="14">
        <v>23</v>
      </c>
      <c r="B25" s="4">
        <v>38</v>
      </c>
      <c r="C25" s="4">
        <v>-106</v>
      </c>
      <c r="D25" s="4">
        <v>2500</v>
      </c>
      <c r="E25" s="3">
        <v>4</v>
      </c>
      <c r="F25" s="3">
        <v>2.3199999999999998</v>
      </c>
      <c r="G25" s="3">
        <v>1</v>
      </c>
      <c r="Q25" s="3">
        <v>46</v>
      </c>
    </row>
    <row r="26" spans="1:17" x14ac:dyDescent="0.2">
      <c r="A26" s="3">
        <v>24</v>
      </c>
      <c r="B26" s="4">
        <v>38</v>
      </c>
      <c r="C26" s="4">
        <v>-106</v>
      </c>
      <c r="D26" s="4">
        <v>2500</v>
      </c>
      <c r="E26" s="3">
        <v>4</v>
      </c>
      <c r="F26" s="3">
        <v>2.3199999999999998</v>
      </c>
      <c r="G26" s="3">
        <v>1</v>
      </c>
      <c r="Q26" s="3">
        <v>48</v>
      </c>
    </row>
    <row r="27" spans="1:17" x14ac:dyDescent="0.2">
      <c r="A27" s="3">
        <v>25</v>
      </c>
      <c r="B27" s="4">
        <v>38</v>
      </c>
      <c r="C27" s="4">
        <v>-106</v>
      </c>
      <c r="D27" s="4">
        <v>2500</v>
      </c>
      <c r="E27" s="3">
        <v>4</v>
      </c>
      <c r="F27" s="3">
        <v>2.3199999999999998</v>
      </c>
      <c r="G27" s="3">
        <v>1</v>
      </c>
      <c r="Q27" s="3">
        <v>50</v>
      </c>
    </row>
    <row r="28" spans="1:17" x14ac:dyDescent="0.2">
      <c r="A28" s="14">
        <v>26</v>
      </c>
      <c r="B28" s="4">
        <v>38</v>
      </c>
      <c r="C28" s="4">
        <v>-106</v>
      </c>
      <c r="D28" s="4">
        <v>2500</v>
      </c>
      <c r="E28" s="3">
        <v>4</v>
      </c>
      <c r="F28" s="3">
        <v>2.3199999999999998</v>
      </c>
      <c r="G28" s="3">
        <v>1</v>
      </c>
      <c r="Q28" s="3">
        <v>52</v>
      </c>
    </row>
    <row r="29" spans="1:17" x14ac:dyDescent="0.2">
      <c r="A29" s="3">
        <v>27</v>
      </c>
      <c r="B29" s="4">
        <v>38</v>
      </c>
      <c r="C29" s="4">
        <v>-106</v>
      </c>
      <c r="D29" s="4">
        <v>2500</v>
      </c>
      <c r="E29" s="3">
        <v>4</v>
      </c>
      <c r="F29" s="3">
        <v>2.3199999999999998</v>
      </c>
      <c r="G29" s="3">
        <v>1</v>
      </c>
      <c r="Q29" s="3">
        <v>54</v>
      </c>
    </row>
    <row r="30" spans="1:17" x14ac:dyDescent="0.2">
      <c r="A30" s="3">
        <v>28</v>
      </c>
      <c r="B30" s="4">
        <v>38</v>
      </c>
      <c r="C30" s="4">
        <v>-106</v>
      </c>
      <c r="D30" s="4">
        <v>2500</v>
      </c>
      <c r="E30" s="3">
        <v>4</v>
      </c>
      <c r="F30" s="3">
        <v>2.3199999999999998</v>
      </c>
      <c r="G30" s="3">
        <v>1</v>
      </c>
      <c r="Q30" s="3">
        <v>56</v>
      </c>
    </row>
    <row r="31" spans="1:17" x14ac:dyDescent="0.2">
      <c r="A31" s="14">
        <v>29</v>
      </c>
      <c r="B31" s="4">
        <v>38</v>
      </c>
      <c r="C31" s="4">
        <v>-106</v>
      </c>
      <c r="D31" s="4">
        <v>2500</v>
      </c>
      <c r="E31" s="3">
        <v>4</v>
      </c>
      <c r="F31" s="3">
        <v>2.3199999999999998</v>
      </c>
      <c r="G31" s="3">
        <v>1</v>
      </c>
      <c r="Q31" s="3">
        <v>58</v>
      </c>
    </row>
    <row r="32" spans="1:17" x14ac:dyDescent="0.2">
      <c r="A32" s="3">
        <v>30</v>
      </c>
      <c r="B32" s="4">
        <v>38</v>
      </c>
      <c r="C32" s="4">
        <v>-106</v>
      </c>
      <c r="D32" s="4">
        <v>2500</v>
      </c>
      <c r="E32" s="3">
        <v>4</v>
      </c>
      <c r="F32" s="3">
        <v>2.3199999999999998</v>
      </c>
      <c r="G32" s="3">
        <v>1</v>
      </c>
      <c r="Q32" s="3">
        <v>60</v>
      </c>
    </row>
    <row r="33" spans="1:17" x14ac:dyDescent="0.2">
      <c r="A33" s="3">
        <v>31</v>
      </c>
      <c r="B33" s="4">
        <v>38</v>
      </c>
      <c r="C33" s="4">
        <v>-106</v>
      </c>
      <c r="D33" s="4">
        <v>2500</v>
      </c>
      <c r="E33" s="3">
        <v>4</v>
      </c>
      <c r="F33" s="3">
        <v>2.3199999999999998</v>
      </c>
      <c r="G33" s="3">
        <v>1</v>
      </c>
      <c r="Q33" s="3">
        <v>62</v>
      </c>
    </row>
    <row r="34" spans="1:17" x14ac:dyDescent="0.2">
      <c r="A34" s="14">
        <v>32</v>
      </c>
      <c r="B34" s="4">
        <v>38</v>
      </c>
      <c r="C34" s="4">
        <v>-106</v>
      </c>
      <c r="D34" s="4">
        <v>2500</v>
      </c>
      <c r="E34" s="3">
        <v>4</v>
      </c>
      <c r="F34" s="3">
        <v>2.3199999999999998</v>
      </c>
      <c r="G34" s="3">
        <v>1</v>
      </c>
      <c r="Q34" s="3">
        <v>64</v>
      </c>
    </row>
    <row r="35" spans="1:17" x14ac:dyDescent="0.2">
      <c r="A35" s="3">
        <v>33</v>
      </c>
      <c r="B35" s="4">
        <v>38</v>
      </c>
      <c r="C35" s="4">
        <v>-106</v>
      </c>
      <c r="D35" s="4">
        <v>2500</v>
      </c>
      <c r="E35" s="3">
        <v>4</v>
      </c>
      <c r="F35" s="3">
        <v>2.3199999999999998</v>
      </c>
      <c r="G35" s="3">
        <v>1</v>
      </c>
      <c r="Q35" s="3">
        <v>66</v>
      </c>
    </row>
    <row r="36" spans="1:17" x14ac:dyDescent="0.2">
      <c r="A36" s="3">
        <v>34</v>
      </c>
      <c r="B36" s="4">
        <v>38</v>
      </c>
      <c r="C36" s="4">
        <v>-106</v>
      </c>
      <c r="D36" s="4">
        <v>2500</v>
      </c>
      <c r="E36" s="3">
        <v>4</v>
      </c>
      <c r="F36" s="3">
        <v>2.3199999999999998</v>
      </c>
      <c r="G36" s="3">
        <v>1</v>
      </c>
      <c r="Q36" s="3">
        <v>68</v>
      </c>
    </row>
    <row r="37" spans="1:17" x14ac:dyDescent="0.2">
      <c r="A37" s="14">
        <v>35</v>
      </c>
      <c r="B37" s="4">
        <v>38</v>
      </c>
      <c r="C37" s="4">
        <v>-106</v>
      </c>
      <c r="D37" s="4">
        <v>2500</v>
      </c>
      <c r="E37" s="3">
        <v>4</v>
      </c>
      <c r="F37" s="3">
        <v>2.3199999999999998</v>
      </c>
      <c r="G37" s="3">
        <v>1</v>
      </c>
      <c r="Q37" s="3">
        <v>70</v>
      </c>
    </row>
    <row r="38" spans="1:17" x14ac:dyDescent="0.2">
      <c r="A38" s="3">
        <v>36</v>
      </c>
      <c r="B38" s="4">
        <v>38</v>
      </c>
      <c r="C38" s="4">
        <v>-106</v>
      </c>
      <c r="D38" s="4">
        <v>2500</v>
      </c>
      <c r="E38" s="3">
        <v>4</v>
      </c>
      <c r="F38" s="3">
        <v>2.3199999999999998</v>
      </c>
      <c r="G38" s="3">
        <v>1</v>
      </c>
      <c r="Q38" s="3">
        <v>72</v>
      </c>
    </row>
    <row r="39" spans="1:17" x14ac:dyDescent="0.2">
      <c r="A39" s="3">
        <v>37</v>
      </c>
      <c r="B39" s="4">
        <v>38</v>
      </c>
      <c r="C39" s="4">
        <v>-106</v>
      </c>
      <c r="D39" s="4">
        <v>2500</v>
      </c>
      <c r="E39" s="3">
        <v>4</v>
      </c>
      <c r="F39" s="3">
        <v>2.3199999999999998</v>
      </c>
      <c r="G39" s="3">
        <v>1</v>
      </c>
      <c r="Q39" s="3">
        <v>74</v>
      </c>
    </row>
    <row r="40" spans="1:17" x14ac:dyDescent="0.2">
      <c r="A40" s="14">
        <v>38</v>
      </c>
      <c r="B40" s="4">
        <v>38</v>
      </c>
      <c r="C40" s="4">
        <v>-106</v>
      </c>
      <c r="D40" s="4">
        <v>2500</v>
      </c>
      <c r="E40" s="3">
        <v>4</v>
      </c>
      <c r="F40" s="3">
        <v>2.3199999999999998</v>
      </c>
      <c r="G40" s="3">
        <v>1</v>
      </c>
      <c r="Q40" s="3">
        <v>76</v>
      </c>
    </row>
    <row r="41" spans="1:17" x14ac:dyDescent="0.2">
      <c r="A41" s="3">
        <v>39</v>
      </c>
      <c r="B41" s="4">
        <v>38</v>
      </c>
      <c r="C41" s="4">
        <v>-106</v>
      </c>
      <c r="D41" s="4">
        <v>2500</v>
      </c>
      <c r="E41" s="3">
        <v>4</v>
      </c>
      <c r="F41" s="3">
        <v>2.3199999999999998</v>
      </c>
      <c r="G41" s="3">
        <v>1</v>
      </c>
      <c r="Q41" s="3">
        <v>78</v>
      </c>
    </row>
    <row r="42" spans="1:17" x14ac:dyDescent="0.2">
      <c r="A42" s="3">
        <v>40</v>
      </c>
      <c r="B42" s="4">
        <v>38</v>
      </c>
      <c r="C42" s="4">
        <v>-106</v>
      </c>
      <c r="D42" s="4">
        <v>2500</v>
      </c>
      <c r="E42" s="3">
        <v>4</v>
      </c>
      <c r="F42" s="3">
        <v>2.3199999999999998</v>
      </c>
      <c r="G42" s="3">
        <v>1</v>
      </c>
      <c r="Q42" s="3">
        <v>80</v>
      </c>
    </row>
    <row r="43" spans="1:17" x14ac:dyDescent="0.2">
      <c r="A43" s="14">
        <v>41</v>
      </c>
      <c r="B43" s="4">
        <v>38</v>
      </c>
      <c r="C43" s="4">
        <v>-106</v>
      </c>
      <c r="D43" s="4">
        <v>2500</v>
      </c>
      <c r="E43" s="3">
        <v>4</v>
      </c>
      <c r="F43" s="3">
        <v>2.3199999999999998</v>
      </c>
      <c r="G43" s="3">
        <v>1</v>
      </c>
      <c r="Q43" s="3">
        <v>82</v>
      </c>
    </row>
    <row r="44" spans="1:17" x14ac:dyDescent="0.2">
      <c r="A44" s="3">
        <v>42</v>
      </c>
      <c r="B44" s="4">
        <v>38</v>
      </c>
      <c r="C44" s="4">
        <v>-106</v>
      </c>
      <c r="D44" s="4">
        <v>2500</v>
      </c>
      <c r="E44" s="3">
        <v>4</v>
      </c>
      <c r="F44" s="3">
        <v>2.3199999999999998</v>
      </c>
      <c r="G44" s="3">
        <v>1</v>
      </c>
      <c r="Q44" s="3">
        <v>84</v>
      </c>
    </row>
    <row r="45" spans="1:17" x14ac:dyDescent="0.2">
      <c r="A45" s="3">
        <v>43</v>
      </c>
      <c r="B45" s="4">
        <v>38</v>
      </c>
      <c r="C45" s="4">
        <v>-106</v>
      </c>
      <c r="D45" s="4">
        <v>2500</v>
      </c>
      <c r="E45" s="3">
        <v>4</v>
      </c>
      <c r="F45" s="3">
        <v>2.3199999999999998</v>
      </c>
      <c r="G45" s="3">
        <v>1</v>
      </c>
      <c r="Q45" s="3">
        <v>86</v>
      </c>
    </row>
    <row r="46" spans="1:17" x14ac:dyDescent="0.2">
      <c r="A46" s="14">
        <v>44</v>
      </c>
      <c r="B46" s="4">
        <v>38</v>
      </c>
      <c r="C46" s="4">
        <v>-106</v>
      </c>
      <c r="D46" s="4">
        <v>2500</v>
      </c>
      <c r="E46" s="3">
        <v>4</v>
      </c>
      <c r="F46" s="3">
        <v>2.3199999999999998</v>
      </c>
      <c r="G46" s="3">
        <v>1</v>
      </c>
      <c r="Q46" s="3">
        <v>88</v>
      </c>
    </row>
    <row r="47" spans="1:17" x14ac:dyDescent="0.2">
      <c r="A47" s="3">
        <v>45</v>
      </c>
      <c r="B47" s="4">
        <v>38</v>
      </c>
      <c r="C47" s="4">
        <v>-106</v>
      </c>
      <c r="D47" s="4">
        <v>2500</v>
      </c>
      <c r="E47" s="3">
        <v>4</v>
      </c>
      <c r="F47" s="3">
        <v>2.3199999999999998</v>
      </c>
      <c r="G47" s="3">
        <v>1</v>
      </c>
      <c r="Q47" s="3">
        <v>90</v>
      </c>
    </row>
    <row r="48" spans="1:17" x14ac:dyDescent="0.2">
      <c r="A48" s="3">
        <v>46</v>
      </c>
      <c r="B48" s="4">
        <v>38</v>
      </c>
      <c r="C48" s="4">
        <v>-106</v>
      </c>
      <c r="D48" s="4">
        <v>2500</v>
      </c>
      <c r="E48" s="3">
        <v>4</v>
      </c>
      <c r="F48" s="3">
        <v>2.3199999999999998</v>
      </c>
      <c r="G48" s="3">
        <v>1</v>
      </c>
      <c r="Q48" s="3">
        <v>92</v>
      </c>
    </row>
    <row r="49" spans="1:17" x14ac:dyDescent="0.2">
      <c r="A49" s="14">
        <v>47</v>
      </c>
      <c r="B49" s="4">
        <v>38</v>
      </c>
      <c r="C49" s="4">
        <v>-106</v>
      </c>
      <c r="D49" s="4">
        <v>2500</v>
      </c>
      <c r="E49" s="3">
        <v>4</v>
      </c>
      <c r="F49" s="3">
        <v>2.3199999999999998</v>
      </c>
      <c r="G49" s="3">
        <v>1</v>
      </c>
      <c r="Q49" s="3">
        <v>94</v>
      </c>
    </row>
    <row r="50" spans="1:17" x14ac:dyDescent="0.2">
      <c r="A50" s="3">
        <v>48</v>
      </c>
      <c r="B50" s="4">
        <v>38</v>
      </c>
      <c r="C50" s="4">
        <v>-106</v>
      </c>
      <c r="D50" s="4">
        <v>2500</v>
      </c>
      <c r="E50" s="3">
        <v>4</v>
      </c>
      <c r="F50" s="3">
        <v>2.3199999999999998</v>
      </c>
      <c r="G50" s="3">
        <v>1</v>
      </c>
      <c r="Q50" s="3">
        <v>96</v>
      </c>
    </row>
    <row r="51" spans="1:17" x14ac:dyDescent="0.2">
      <c r="A51" s="3">
        <v>49</v>
      </c>
      <c r="B51" s="4">
        <v>38</v>
      </c>
      <c r="C51" s="4">
        <v>-106</v>
      </c>
      <c r="D51" s="4">
        <v>2500</v>
      </c>
      <c r="E51" s="3">
        <v>4</v>
      </c>
      <c r="F51" s="3">
        <v>2.3199999999999998</v>
      </c>
      <c r="G51" s="3">
        <v>1</v>
      </c>
      <c r="Q51" s="3">
        <v>98</v>
      </c>
    </row>
    <row r="52" spans="1:17" x14ac:dyDescent="0.2">
      <c r="A52" s="14">
        <v>50</v>
      </c>
      <c r="B52" s="4">
        <v>38</v>
      </c>
      <c r="C52" s="4">
        <v>-106</v>
      </c>
      <c r="D52" s="4">
        <v>2500</v>
      </c>
      <c r="E52" s="3">
        <v>4</v>
      </c>
      <c r="F52" s="3">
        <v>2.3199999999999998</v>
      </c>
      <c r="G52" s="3">
        <v>1</v>
      </c>
      <c r="Q52" s="3">
        <v>100</v>
      </c>
    </row>
    <row r="65" customFormat="1" x14ac:dyDescent="0.2"/>
    <row r="66" customFormat="1" x14ac:dyDescent="0.2"/>
    <row r="67" customFormat="1" x14ac:dyDescent="0.2"/>
    <row r="68" customFormat="1" x14ac:dyDescent="0.2"/>
    <row r="69" customFormat="1" x14ac:dyDescent="0.2"/>
    <row r="70" customFormat="1" x14ac:dyDescent="0.2"/>
    <row r="71" customFormat="1" x14ac:dyDescent="0.2"/>
    <row r="72" customFormat="1" x14ac:dyDescent="0.2"/>
    <row r="73" customFormat="1" x14ac:dyDescent="0.2"/>
    <row r="74" customFormat="1" x14ac:dyDescent="0.2"/>
    <row r="75" customFormat="1" x14ac:dyDescent="0.2"/>
    <row r="76" customFormat="1" x14ac:dyDescent="0.2"/>
    <row r="77" customFormat="1" x14ac:dyDescent="0.2"/>
    <row r="78" customFormat="1" x14ac:dyDescent="0.2"/>
    <row r="79" customFormat="1" x14ac:dyDescent="0.2"/>
    <row r="80" customFormat="1" x14ac:dyDescent="0.2"/>
    <row r="81" customFormat="1" x14ac:dyDescent="0.2"/>
    <row r="82" customFormat="1" x14ac:dyDescent="0.2"/>
    <row r="83" customFormat="1" x14ac:dyDescent="0.2"/>
    <row r="84" customFormat="1" x14ac:dyDescent="0.2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83964-0BC2-7746-B92E-91385409D085}">
  <dimension ref="A1:R17"/>
  <sheetViews>
    <sheetView workbookViewId="0">
      <selection activeCell="L29" sqref="L29"/>
    </sheetView>
  </sheetViews>
  <sheetFormatPr baseColWidth="10" defaultRowHeight="16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87</v>
      </c>
      <c r="H1" t="s">
        <v>7</v>
      </c>
      <c r="J1" t="s">
        <v>9</v>
      </c>
      <c r="K1" t="s">
        <v>10</v>
      </c>
      <c r="M1" t="s">
        <v>11</v>
      </c>
      <c r="N1" t="s">
        <v>12</v>
      </c>
      <c r="O1" t="s">
        <v>74</v>
      </c>
      <c r="P1" t="s">
        <v>75</v>
      </c>
      <c r="Q1" t="s">
        <v>15</v>
      </c>
      <c r="R1" t="s">
        <v>16</v>
      </c>
    </row>
    <row r="2" spans="1:18" x14ac:dyDescent="0.2">
      <c r="A2" s="78" t="s">
        <v>139</v>
      </c>
      <c r="B2" s="78">
        <v>-19.541574000000001</v>
      </c>
      <c r="C2" s="78">
        <v>-70.116951999999998</v>
      </c>
      <c r="D2" s="78">
        <v>957</v>
      </c>
      <c r="E2" s="10">
        <v>3</v>
      </c>
      <c r="F2" s="78">
        <v>2.65</v>
      </c>
      <c r="G2" s="10">
        <v>1</v>
      </c>
      <c r="H2" s="10">
        <v>0</v>
      </c>
      <c r="J2" s="78">
        <v>458399999.99999994</v>
      </c>
      <c r="K2" s="79">
        <v>2200000</v>
      </c>
      <c r="M2" s="66">
        <v>4</v>
      </c>
      <c r="N2">
        <v>1</v>
      </c>
      <c r="O2">
        <v>0</v>
      </c>
      <c r="P2">
        <v>30</v>
      </c>
      <c r="Q2">
        <v>2</v>
      </c>
      <c r="R2">
        <v>0</v>
      </c>
    </row>
    <row r="3" spans="1:18" x14ac:dyDescent="0.2">
      <c r="A3" s="10" t="s">
        <v>140</v>
      </c>
      <c r="B3" s="10">
        <v>-19.541574000000001</v>
      </c>
      <c r="C3" s="10">
        <v>-70.116951999999998</v>
      </c>
      <c r="D3" s="10">
        <v>957</v>
      </c>
      <c r="E3" s="10">
        <v>3</v>
      </c>
      <c r="F3" s="10">
        <v>2.65</v>
      </c>
      <c r="G3" s="10">
        <v>1</v>
      </c>
      <c r="H3" s="10">
        <v>0</v>
      </c>
      <c r="J3" s="10">
        <v>495000000</v>
      </c>
      <c r="K3" s="11">
        <v>3600000</v>
      </c>
    </row>
    <row r="4" spans="1:18" x14ac:dyDescent="0.2">
      <c r="A4" s="10" t="s">
        <v>141</v>
      </c>
      <c r="B4" s="10">
        <v>-19.541574000000001</v>
      </c>
      <c r="C4" s="10">
        <v>-70.116951999999998</v>
      </c>
      <c r="D4" s="10">
        <v>957</v>
      </c>
      <c r="E4" s="10">
        <v>3</v>
      </c>
      <c r="F4" s="10">
        <v>2.65</v>
      </c>
      <c r="G4" s="10">
        <v>1</v>
      </c>
      <c r="H4" s="10">
        <v>0</v>
      </c>
      <c r="J4" s="10">
        <v>381800000</v>
      </c>
      <c r="K4" s="11">
        <v>3000000</v>
      </c>
    </row>
    <row r="5" spans="1:18" x14ac:dyDescent="0.2">
      <c r="A5" s="10" t="s">
        <v>142</v>
      </c>
      <c r="B5" s="10">
        <v>-19.541574000000001</v>
      </c>
      <c r="C5" s="10">
        <v>-70.116951999999998</v>
      </c>
      <c r="D5" s="10">
        <v>957</v>
      </c>
      <c r="E5" s="10">
        <v>3</v>
      </c>
      <c r="F5" s="10">
        <v>2.65</v>
      </c>
      <c r="G5" s="10">
        <v>1</v>
      </c>
      <c r="H5" s="10">
        <v>0</v>
      </c>
      <c r="J5" s="10">
        <v>725300000</v>
      </c>
      <c r="K5" s="11">
        <v>4400000</v>
      </c>
    </row>
    <row r="6" spans="1:18" x14ac:dyDescent="0.2">
      <c r="A6" s="10" t="s">
        <v>143</v>
      </c>
      <c r="B6" s="10">
        <v>-19.541574000000001</v>
      </c>
      <c r="C6" s="10">
        <v>-70.116951999999998</v>
      </c>
      <c r="D6" s="10">
        <v>957</v>
      </c>
      <c r="E6" s="10">
        <v>3</v>
      </c>
      <c r="F6" s="10">
        <v>2.65</v>
      </c>
      <c r="G6" s="10">
        <v>1</v>
      </c>
      <c r="H6" s="10">
        <v>0</v>
      </c>
      <c r="J6" s="10">
        <v>463100000</v>
      </c>
      <c r="K6" s="11">
        <v>3300000</v>
      </c>
    </row>
    <row r="7" spans="1:18" x14ac:dyDescent="0.2">
      <c r="A7" s="10" t="s">
        <v>144</v>
      </c>
      <c r="B7" s="10">
        <v>-19.564599999999999</v>
      </c>
      <c r="C7" s="10">
        <v>-70.117283</v>
      </c>
      <c r="D7" s="10">
        <v>925</v>
      </c>
      <c r="E7" s="10">
        <v>3</v>
      </c>
      <c r="F7" s="10">
        <v>2.65</v>
      </c>
      <c r="G7" s="10">
        <v>1</v>
      </c>
      <c r="H7" s="10">
        <v>0</v>
      </c>
      <c r="J7" s="10">
        <v>501800000</v>
      </c>
      <c r="K7" s="11">
        <v>3400000.0000000005</v>
      </c>
    </row>
    <row r="8" spans="1:18" x14ac:dyDescent="0.2">
      <c r="A8" s="10" t="s">
        <v>145</v>
      </c>
      <c r="B8" s="10">
        <v>-19.564599999999999</v>
      </c>
      <c r="C8" s="10">
        <v>-70.117283</v>
      </c>
      <c r="D8" s="10">
        <v>925</v>
      </c>
      <c r="E8" s="10">
        <v>3</v>
      </c>
      <c r="F8" s="10">
        <v>2.65</v>
      </c>
      <c r="G8" s="10">
        <v>1</v>
      </c>
      <c r="H8" s="10">
        <v>0</v>
      </c>
      <c r="J8" s="10">
        <v>315000000</v>
      </c>
      <c r="K8" s="11">
        <v>2400000</v>
      </c>
    </row>
    <row r="9" spans="1:18" x14ac:dyDescent="0.2">
      <c r="A9" s="10" t="s">
        <v>146</v>
      </c>
      <c r="B9" s="10">
        <v>-19.564599999999999</v>
      </c>
      <c r="C9" s="10">
        <v>-70.117283</v>
      </c>
      <c r="D9" s="10">
        <v>925</v>
      </c>
      <c r="E9" s="10">
        <v>3</v>
      </c>
      <c r="F9" s="10">
        <v>2.65</v>
      </c>
      <c r="G9" s="10">
        <v>1</v>
      </c>
      <c r="H9" s="10">
        <v>0</v>
      </c>
      <c r="J9" s="10">
        <v>209900000.00000003</v>
      </c>
      <c r="K9" s="11">
        <v>1600000</v>
      </c>
    </row>
    <row r="10" spans="1:18" x14ac:dyDescent="0.2">
      <c r="A10" s="10" t="s">
        <v>147</v>
      </c>
      <c r="B10" s="10">
        <v>-19.564599999999999</v>
      </c>
      <c r="C10" s="10">
        <v>-70.117283</v>
      </c>
      <c r="D10" s="10">
        <v>925</v>
      </c>
      <c r="E10" s="10">
        <v>3</v>
      </c>
      <c r="F10" s="10">
        <v>2.65</v>
      </c>
      <c r="G10" s="10">
        <v>1</v>
      </c>
      <c r="H10" s="10">
        <v>0</v>
      </c>
      <c r="J10" s="10">
        <v>498800000</v>
      </c>
      <c r="K10" s="11">
        <v>3100000</v>
      </c>
    </row>
    <row r="11" spans="1:18" x14ac:dyDescent="0.2">
      <c r="A11" s="10" t="s">
        <v>148</v>
      </c>
      <c r="B11" s="10">
        <v>-19.565581999999999</v>
      </c>
      <c r="C11" s="10">
        <v>-70.110219999999998</v>
      </c>
      <c r="D11" s="10">
        <v>931</v>
      </c>
      <c r="E11" s="10">
        <v>3</v>
      </c>
      <c r="F11" s="10">
        <v>2.65</v>
      </c>
      <c r="G11" s="10">
        <v>1</v>
      </c>
      <c r="H11" s="10">
        <v>0</v>
      </c>
      <c r="J11" s="10">
        <v>313400000</v>
      </c>
      <c r="K11" s="11">
        <v>2000000</v>
      </c>
    </row>
    <row r="12" spans="1:18" x14ac:dyDescent="0.2">
      <c r="A12" s="10" t="s">
        <v>149</v>
      </c>
      <c r="B12" s="10">
        <v>-19.565581999999999</v>
      </c>
      <c r="C12" s="10">
        <v>-70.110219999999998</v>
      </c>
      <c r="D12" s="10">
        <v>931</v>
      </c>
      <c r="E12" s="10">
        <v>3</v>
      </c>
      <c r="F12" s="10">
        <v>2.65</v>
      </c>
      <c r="G12" s="10">
        <v>1</v>
      </c>
      <c r="H12" s="10">
        <v>0</v>
      </c>
      <c r="J12" s="10">
        <v>415200000.00000006</v>
      </c>
      <c r="K12" s="11">
        <v>2800000.0000000005</v>
      </c>
    </row>
    <row r="13" spans="1:18" x14ac:dyDescent="0.2">
      <c r="A13" s="10" t="s">
        <v>150</v>
      </c>
      <c r="B13" s="10">
        <v>-19.565581999999999</v>
      </c>
      <c r="C13" s="10">
        <v>-70.110219999999998</v>
      </c>
      <c r="D13" s="10">
        <v>931</v>
      </c>
      <c r="E13" s="10">
        <v>3</v>
      </c>
      <c r="F13" s="10">
        <v>2.65</v>
      </c>
      <c r="G13" s="10">
        <v>1</v>
      </c>
      <c r="H13" s="10">
        <v>0</v>
      </c>
      <c r="J13" s="10">
        <v>534600000</v>
      </c>
      <c r="K13" s="11">
        <v>3600000</v>
      </c>
    </row>
    <row r="14" spans="1:18" x14ac:dyDescent="0.2">
      <c r="A14" s="10" t="s">
        <v>151</v>
      </c>
      <c r="B14" s="10">
        <v>-19.565581999999999</v>
      </c>
      <c r="C14" s="10">
        <v>-70.110219999999998</v>
      </c>
      <c r="D14" s="10">
        <v>931</v>
      </c>
      <c r="E14" s="10">
        <v>3</v>
      </c>
      <c r="F14" s="10">
        <v>2.65</v>
      </c>
      <c r="G14" s="10">
        <v>1</v>
      </c>
      <c r="H14" s="10">
        <v>0</v>
      </c>
      <c r="J14" s="10">
        <v>396300000</v>
      </c>
      <c r="K14" s="11">
        <v>3000000</v>
      </c>
    </row>
    <row r="15" spans="1:18" x14ac:dyDescent="0.2">
      <c r="A15" s="10" t="s">
        <v>152</v>
      </c>
      <c r="B15" s="10">
        <v>-19.551714</v>
      </c>
      <c r="C15" s="10">
        <v>-70.076702999999995</v>
      </c>
      <c r="D15" s="10">
        <v>1023</v>
      </c>
      <c r="E15" s="10">
        <v>3</v>
      </c>
      <c r="F15" s="10">
        <v>2.65</v>
      </c>
      <c r="G15" s="10">
        <v>1</v>
      </c>
      <c r="H15" s="10">
        <v>0</v>
      </c>
      <c r="J15" s="10">
        <v>1799999.9999999998</v>
      </c>
      <c r="K15" s="11">
        <v>700000.00000000012</v>
      </c>
    </row>
    <row r="16" spans="1:18" x14ac:dyDescent="0.2">
      <c r="A16" s="10" t="s">
        <v>153</v>
      </c>
      <c r="B16" s="10">
        <v>-19.551714</v>
      </c>
      <c r="C16" s="10">
        <v>-70.076702999999995</v>
      </c>
      <c r="D16" s="10">
        <v>1023</v>
      </c>
      <c r="E16" s="10">
        <v>3</v>
      </c>
      <c r="F16" s="10">
        <v>2.65</v>
      </c>
      <c r="G16" s="10">
        <v>1</v>
      </c>
      <c r="H16" s="10">
        <v>0</v>
      </c>
      <c r="J16" s="10">
        <v>3400000.0000000005</v>
      </c>
      <c r="K16" s="11">
        <v>1000000</v>
      </c>
    </row>
    <row r="17" spans="1:11" x14ac:dyDescent="0.2">
      <c r="A17" s="12" t="s">
        <v>154</v>
      </c>
      <c r="B17" s="12">
        <v>-19.551714</v>
      </c>
      <c r="C17" s="12">
        <v>-70.076702999999995</v>
      </c>
      <c r="D17" s="12">
        <v>1023</v>
      </c>
      <c r="E17" s="10">
        <v>3</v>
      </c>
      <c r="F17" s="12">
        <v>2.65</v>
      </c>
      <c r="G17" s="10">
        <v>1</v>
      </c>
      <c r="H17" s="10">
        <v>0</v>
      </c>
      <c r="J17" s="12">
        <v>2300000</v>
      </c>
      <c r="K17" s="13">
        <v>400000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C36F8-1236-CF4F-AE99-245EC5C39423}">
  <dimension ref="A1:S171"/>
  <sheetViews>
    <sheetView tabSelected="1" workbookViewId="0">
      <selection sqref="A1:XFD1048576"/>
    </sheetView>
  </sheetViews>
  <sheetFormatPr baseColWidth="10" defaultRowHeight="16" x14ac:dyDescent="0.2"/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s="15" customFormat="1" ht="21" x14ac:dyDescent="0.25">
      <c r="A2" s="15" t="s">
        <v>165</v>
      </c>
    </row>
    <row r="3" spans="1:19" x14ac:dyDescent="0.2">
      <c r="A3" s="3" t="s">
        <v>18</v>
      </c>
      <c r="B3" s="4">
        <v>-46.700099999999999</v>
      </c>
      <c r="C3" s="4">
        <v>-70.750299999999996</v>
      </c>
      <c r="D3" s="4">
        <v>530</v>
      </c>
      <c r="E3" s="3">
        <v>1.5</v>
      </c>
      <c r="F3" s="3">
        <v>2.42</v>
      </c>
      <c r="G3" s="3">
        <v>1</v>
      </c>
      <c r="H3" s="3">
        <v>0</v>
      </c>
      <c r="I3" s="3">
        <v>0</v>
      </c>
      <c r="J3" s="5">
        <v>24300000</v>
      </c>
      <c r="K3" s="5">
        <v>400000</v>
      </c>
      <c r="M3">
        <v>3</v>
      </c>
      <c r="N3">
        <v>0</v>
      </c>
      <c r="O3">
        <v>0</v>
      </c>
      <c r="P3">
        <v>1</v>
      </c>
      <c r="Q3">
        <v>4</v>
      </c>
      <c r="R3" s="3">
        <v>0</v>
      </c>
      <c r="S3">
        <v>0</v>
      </c>
    </row>
    <row r="4" spans="1:19" x14ac:dyDescent="0.2">
      <c r="A4" s="3" t="s">
        <v>19</v>
      </c>
      <c r="B4" s="4">
        <v>-46.700299999999999</v>
      </c>
      <c r="C4" s="4">
        <v>-70.746799999999993</v>
      </c>
      <c r="D4" s="6">
        <v>530</v>
      </c>
      <c r="E4" s="7">
        <v>1.8</v>
      </c>
      <c r="F4" s="8">
        <v>2.31</v>
      </c>
      <c r="G4" s="3">
        <v>1</v>
      </c>
      <c r="H4" s="3">
        <v>0</v>
      </c>
      <c r="I4" s="3">
        <v>0</v>
      </c>
      <c r="J4" s="5">
        <v>25100000</v>
      </c>
      <c r="K4" s="5">
        <v>300000</v>
      </c>
      <c r="R4" s="3">
        <v>0</v>
      </c>
    </row>
    <row r="5" spans="1:19" x14ac:dyDescent="0.2">
      <c r="A5" s="3" t="s">
        <v>20</v>
      </c>
      <c r="B5" s="4">
        <v>-46.619900000000001</v>
      </c>
      <c r="C5" s="4">
        <v>-70.796700000000001</v>
      </c>
      <c r="D5" s="8">
        <v>400</v>
      </c>
      <c r="E5" s="7">
        <v>1.8</v>
      </c>
      <c r="F5" s="8">
        <v>2.2200000000000002</v>
      </c>
      <c r="G5" s="3">
        <v>1</v>
      </c>
      <c r="H5" s="3">
        <v>0</v>
      </c>
      <c r="I5" s="3">
        <v>0</v>
      </c>
      <c r="J5" s="5">
        <v>21800000</v>
      </c>
      <c r="K5" s="5">
        <v>200000</v>
      </c>
      <c r="R5" s="3">
        <v>0</v>
      </c>
    </row>
    <row r="6" spans="1:19" x14ac:dyDescent="0.2">
      <c r="A6" s="3" t="s">
        <v>21</v>
      </c>
      <c r="B6" s="4">
        <v>-46.619599999999998</v>
      </c>
      <c r="C6" s="4">
        <v>-70.795199999999994</v>
      </c>
      <c r="D6" s="4">
        <v>400</v>
      </c>
      <c r="E6" s="7">
        <v>2.2999999999999998</v>
      </c>
      <c r="F6" s="8">
        <v>2.34</v>
      </c>
      <c r="G6" s="3">
        <v>1</v>
      </c>
      <c r="H6" s="3">
        <v>0</v>
      </c>
      <c r="I6" s="3">
        <v>0</v>
      </c>
      <c r="J6" s="5">
        <v>22000000</v>
      </c>
      <c r="K6" s="5">
        <v>600000</v>
      </c>
      <c r="R6" s="3">
        <v>0</v>
      </c>
    </row>
    <row r="7" spans="1:19" x14ac:dyDescent="0.2">
      <c r="A7" s="3" t="s">
        <v>22</v>
      </c>
      <c r="B7" s="4">
        <v>-46.5914</v>
      </c>
      <c r="C7" s="4">
        <v>-70.675200000000004</v>
      </c>
      <c r="D7" s="6">
        <v>380</v>
      </c>
      <c r="E7" s="7">
        <v>4</v>
      </c>
      <c r="F7" s="8">
        <v>2.2999999999999998</v>
      </c>
      <c r="G7" s="3">
        <v>1</v>
      </c>
      <c r="H7" s="3">
        <v>0</v>
      </c>
      <c r="I7" s="3">
        <v>0</v>
      </c>
      <c r="J7" s="5">
        <v>21500000</v>
      </c>
      <c r="K7" s="5">
        <v>1000000</v>
      </c>
      <c r="R7" s="3">
        <v>0</v>
      </c>
    </row>
    <row r="8" spans="1:19" x14ac:dyDescent="0.2">
      <c r="A8" s="3" t="s">
        <v>23</v>
      </c>
      <c r="B8" s="4">
        <v>-47.067999999999998</v>
      </c>
      <c r="C8" s="4">
        <v>-70.896699999999996</v>
      </c>
      <c r="D8" s="8">
        <v>900</v>
      </c>
      <c r="E8" s="7">
        <v>2</v>
      </c>
      <c r="F8" s="8">
        <v>2.2999999999999998</v>
      </c>
      <c r="G8" s="3">
        <v>1</v>
      </c>
      <c r="H8" s="3">
        <v>0</v>
      </c>
      <c r="I8" s="3">
        <v>0</v>
      </c>
      <c r="J8" s="5">
        <v>19500000</v>
      </c>
      <c r="K8" s="5">
        <v>300000</v>
      </c>
      <c r="R8" s="3">
        <v>0</v>
      </c>
    </row>
    <row r="9" spans="1:19" x14ac:dyDescent="0.2">
      <c r="A9" s="3" t="s">
        <v>23</v>
      </c>
      <c r="B9" s="4">
        <v>-47.067999999999998</v>
      </c>
      <c r="C9" s="4">
        <v>-70.896699999999996</v>
      </c>
      <c r="D9" s="4">
        <v>900</v>
      </c>
      <c r="E9" s="7">
        <v>2</v>
      </c>
      <c r="F9" s="8">
        <v>2.2999999999999998</v>
      </c>
      <c r="G9" s="3">
        <v>1</v>
      </c>
      <c r="H9" s="3">
        <v>0</v>
      </c>
      <c r="I9" s="3">
        <v>0</v>
      </c>
      <c r="J9" s="5">
        <v>19100000</v>
      </c>
      <c r="K9" s="5">
        <v>200000</v>
      </c>
      <c r="R9" s="3">
        <v>0</v>
      </c>
    </row>
    <row r="10" spans="1:19" x14ac:dyDescent="0.2">
      <c r="A10" s="3" t="s">
        <v>24</v>
      </c>
      <c r="B10" s="4">
        <v>-47.067999999999998</v>
      </c>
      <c r="C10" s="4">
        <v>-70.896699999999996</v>
      </c>
      <c r="D10" s="6">
        <v>905</v>
      </c>
      <c r="E10" s="7">
        <v>3.5</v>
      </c>
      <c r="F10" s="8">
        <v>2.2999999999999998</v>
      </c>
      <c r="G10" s="3">
        <v>1</v>
      </c>
      <c r="H10" s="3">
        <v>0</v>
      </c>
      <c r="I10" s="3">
        <v>0</v>
      </c>
      <c r="J10" s="5">
        <v>20500000</v>
      </c>
      <c r="K10" s="5">
        <v>300000</v>
      </c>
      <c r="R10" s="3">
        <v>0</v>
      </c>
    </row>
    <row r="11" spans="1:19" x14ac:dyDescent="0.2">
      <c r="A11" s="3" t="s">
        <v>25</v>
      </c>
      <c r="B11" s="4">
        <v>-47.067999999999998</v>
      </c>
      <c r="C11" s="4">
        <v>-70.896699999999996</v>
      </c>
      <c r="D11" s="8">
        <v>905</v>
      </c>
      <c r="E11" s="7">
        <v>3.5</v>
      </c>
      <c r="F11" s="8">
        <v>2.2999999999999998</v>
      </c>
      <c r="G11" s="3">
        <v>1</v>
      </c>
      <c r="H11" s="3">
        <v>0</v>
      </c>
      <c r="I11" s="3">
        <v>0</v>
      </c>
      <c r="J11" s="5">
        <v>18800000</v>
      </c>
      <c r="K11" s="5">
        <v>300000</v>
      </c>
      <c r="R11" s="3">
        <v>0</v>
      </c>
    </row>
    <row r="13" spans="1:19" x14ac:dyDescent="0.2">
      <c r="A13" s="3" t="s">
        <v>166</v>
      </c>
    </row>
    <row r="14" spans="1:19" x14ac:dyDescent="0.2">
      <c r="A14" t="s">
        <v>167</v>
      </c>
      <c r="B14">
        <v>42.597369999999998</v>
      </c>
      <c r="C14">
        <v>114.42984</v>
      </c>
      <c r="D14">
        <v>991</v>
      </c>
      <c r="E14">
        <v>4.5</v>
      </c>
      <c r="F14">
        <v>2.7</v>
      </c>
      <c r="G14">
        <v>1</v>
      </c>
      <c r="H14">
        <v>0</v>
      </c>
      <c r="I14">
        <v>0</v>
      </c>
      <c r="J14">
        <v>4700000</v>
      </c>
      <c r="K14">
        <v>400000</v>
      </c>
      <c r="M14">
        <v>3</v>
      </c>
      <c r="N14">
        <v>0</v>
      </c>
      <c r="O14">
        <v>0</v>
      </c>
      <c r="P14">
        <v>1</v>
      </c>
      <c r="Q14">
        <v>4</v>
      </c>
      <c r="R14" s="3">
        <v>0</v>
      </c>
      <c r="S14">
        <v>0</v>
      </c>
    </row>
    <row r="15" spans="1:19" x14ac:dyDescent="0.2">
      <c r="A15" t="s">
        <v>168</v>
      </c>
      <c r="B15">
        <v>42.598289999999999</v>
      </c>
      <c r="C15">
        <v>114.43138999999999</v>
      </c>
      <c r="D15">
        <v>980</v>
      </c>
      <c r="E15">
        <v>4.5</v>
      </c>
      <c r="F15">
        <v>2.7</v>
      </c>
      <c r="G15">
        <v>1</v>
      </c>
      <c r="H15">
        <v>0</v>
      </c>
      <c r="I15">
        <v>0</v>
      </c>
      <c r="J15">
        <v>4800000</v>
      </c>
      <c r="K15">
        <v>400000</v>
      </c>
      <c r="R15" s="3">
        <v>0</v>
      </c>
    </row>
    <row r="16" spans="1:19" x14ac:dyDescent="0.2">
      <c r="A16" t="s">
        <v>169</v>
      </c>
      <c r="B16">
        <v>42.598289999999999</v>
      </c>
      <c r="C16">
        <v>114.43138999999999</v>
      </c>
      <c r="D16">
        <v>980</v>
      </c>
      <c r="E16">
        <v>4.5</v>
      </c>
      <c r="F16">
        <v>2.7</v>
      </c>
      <c r="G16">
        <v>1</v>
      </c>
      <c r="H16">
        <v>0</v>
      </c>
      <c r="I16">
        <v>0</v>
      </c>
      <c r="J16">
        <v>4700000</v>
      </c>
      <c r="K16">
        <v>400000</v>
      </c>
      <c r="R16" s="3">
        <v>0</v>
      </c>
    </row>
    <row r="17" spans="1:19" x14ac:dyDescent="0.2">
      <c r="A17" t="s">
        <v>170</v>
      </c>
      <c r="B17">
        <v>42.600180000000002</v>
      </c>
      <c r="C17">
        <v>114.43277</v>
      </c>
      <c r="D17">
        <v>978</v>
      </c>
      <c r="E17">
        <v>4.5</v>
      </c>
      <c r="F17">
        <v>2.7</v>
      </c>
      <c r="G17">
        <v>1</v>
      </c>
      <c r="H17">
        <v>0</v>
      </c>
      <c r="I17">
        <v>0</v>
      </c>
      <c r="J17">
        <v>5000000</v>
      </c>
      <c r="K17">
        <v>400000</v>
      </c>
      <c r="R17" s="3">
        <v>0</v>
      </c>
    </row>
    <row r="18" spans="1:19" x14ac:dyDescent="0.2">
      <c r="A18" t="s">
        <v>171</v>
      </c>
      <c r="B18">
        <v>42.600259999999999</v>
      </c>
      <c r="C18">
        <v>114.46827</v>
      </c>
      <c r="D18">
        <v>1005</v>
      </c>
      <c r="E18">
        <v>4.5</v>
      </c>
      <c r="F18">
        <v>2.7</v>
      </c>
      <c r="G18">
        <v>1</v>
      </c>
      <c r="H18">
        <v>0</v>
      </c>
      <c r="I18">
        <v>0</v>
      </c>
      <c r="J18">
        <v>5000000</v>
      </c>
      <c r="K18">
        <v>600000</v>
      </c>
      <c r="R18" s="3">
        <v>0</v>
      </c>
    </row>
    <row r="19" spans="1:19" x14ac:dyDescent="0.2">
      <c r="A19" t="s">
        <v>172</v>
      </c>
      <c r="B19">
        <v>42.62359</v>
      </c>
      <c r="C19">
        <v>114.51430000000001</v>
      </c>
      <c r="D19">
        <v>960</v>
      </c>
      <c r="E19">
        <v>4.5</v>
      </c>
      <c r="F19">
        <v>2.7</v>
      </c>
      <c r="G19">
        <v>1</v>
      </c>
      <c r="H19">
        <v>0</v>
      </c>
      <c r="I19">
        <v>0</v>
      </c>
      <c r="J19">
        <v>4200000</v>
      </c>
      <c r="K19">
        <v>600000</v>
      </c>
      <c r="R19" s="3">
        <v>0</v>
      </c>
    </row>
    <row r="20" spans="1:19" x14ac:dyDescent="0.2">
      <c r="R20" s="3"/>
    </row>
    <row r="21" spans="1:19" x14ac:dyDescent="0.2">
      <c r="A21" t="s">
        <v>173</v>
      </c>
      <c r="R21" s="3"/>
    </row>
    <row r="22" spans="1:19" x14ac:dyDescent="0.2">
      <c r="A22" t="s">
        <v>174</v>
      </c>
      <c r="B22">
        <v>37.605800000000002</v>
      </c>
      <c r="C22">
        <v>14.831300000000001</v>
      </c>
      <c r="D22">
        <v>190</v>
      </c>
      <c r="E22">
        <v>10</v>
      </c>
      <c r="F22">
        <v>2</v>
      </c>
      <c r="G22">
        <v>1</v>
      </c>
      <c r="H22">
        <v>0</v>
      </c>
      <c r="I22">
        <v>0</v>
      </c>
      <c r="J22">
        <v>6340000</v>
      </c>
      <c r="K22">
        <v>320000</v>
      </c>
      <c r="M22">
        <v>3</v>
      </c>
      <c r="N22">
        <v>0</v>
      </c>
      <c r="O22">
        <v>0</v>
      </c>
      <c r="P22">
        <v>1</v>
      </c>
      <c r="Q22">
        <v>4</v>
      </c>
      <c r="R22" s="3">
        <v>0</v>
      </c>
      <c r="S22">
        <v>0</v>
      </c>
    </row>
    <row r="23" spans="1:19" x14ac:dyDescent="0.2">
      <c r="A23" t="s">
        <v>175</v>
      </c>
      <c r="B23">
        <v>37.848500000000001</v>
      </c>
      <c r="C23">
        <v>14.835000000000001</v>
      </c>
      <c r="D23">
        <v>820</v>
      </c>
      <c r="E23">
        <v>15</v>
      </c>
      <c r="F23">
        <v>2</v>
      </c>
      <c r="G23">
        <v>1</v>
      </c>
      <c r="H23">
        <v>0</v>
      </c>
      <c r="I23">
        <v>0</v>
      </c>
      <c r="J23">
        <v>6590000</v>
      </c>
      <c r="K23">
        <v>220000</v>
      </c>
      <c r="R23" s="3">
        <v>0</v>
      </c>
    </row>
    <row r="25" spans="1:19" x14ac:dyDescent="0.2">
      <c r="A25" t="s">
        <v>176</v>
      </c>
    </row>
    <row r="26" spans="1:19" x14ac:dyDescent="0.2">
      <c r="A26" t="s">
        <v>177</v>
      </c>
      <c r="B26">
        <v>19.061</v>
      </c>
      <c r="C26">
        <v>-155.55520000000001</v>
      </c>
      <c r="D26">
        <v>80</v>
      </c>
      <c r="E26">
        <v>0</v>
      </c>
      <c r="F26">
        <v>2</v>
      </c>
      <c r="G26">
        <v>1</v>
      </c>
      <c r="H26">
        <v>0</v>
      </c>
      <c r="I26">
        <v>0</v>
      </c>
      <c r="J26">
        <v>720000</v>
      </c>
      <c r="K26">
        <v>80000</v>
      </c>
      <c r="M26">
        <v>3</v>
      </c>
      <c r="N26">
        <v>0</v>
      </c>
      <c r="O26">
        <v>0</v>
      </c>
      <c r="P26">
        <v>1</v>
      </c>
      <c r="Q26">
        <v>4</v>
      </c>
      <c r="R26" s="3">
        <v>0</v>
      </c>
      <c r="S26">
        <v>0</v>
      </c>
    </row>
    <row r="27" spans="1:19" x14ac:dyDescent="0.2">
      <c r="A27" t="s">
        <v>178</v>
      </c>
      <c r="B27">
        <v>19.053999999999998</v>
      </c>
      <c r="C27">
        <v>-155.55420000000001</v>
      </c>
      <c r="D27">
        <v>40</v>
      </c>
      <c r="E27">
        <v>0</v>
      </c>
      <c r="F27">
        <v>2</v>
      </c>
      <c r="G27">
        <v>1</v>
      </c>
      <c r="H27">
        <v>0</v>
      </c>
      <c r="I27">
        <v>0</v>
      </c>
      <c r="J27">
        <v>840000</v>
      </c>
      <c r="K27">
        <v>80000</v>
      </c>
      <c r="R27" s="3">
        <v>0</v>
      </c>
    </row>
    <row r="28" spans="1:19" x14ac:dyDescent="0.2">
      <c r="A28" t="s">
        <v>179</v>
      </c>
      <c r="B28">
        <v>19.053999999999998</v>
      </c>
      <c r="C28">
        <v>-155.5548</v>
      </c>
      <c r="D28">
        <v>60</v>
      </c>
      <c r="E28">
        <v>0</v>
      </c>
      <c r="F28">
        <v>2</v>
      </c>
      <c r="G28">
        <v>1</v>
      </c>
      <c r="H28">
        <v>0</v>
      </c>
      <c r="I28">
        <v>0</v>
      </c>
      <c r="J28">
        <v>840000</v>
      </c>
      <c r="K28">
        <v>130000</v>
      </c>
      <c r="R28" s="3">
        <v>0</v>
      </c>
    </row>
    <row r="29" spans="1:19" x14ac:dyDescent="0.2">
      <c r="A29" t="s">
        <v>180</v>
      </c>
      <c r="B29">
        <v>19.435300000000002</v>
      </c>
      <c r="C29">
        <v>-155.39769999999999</v>
      </c>
      <c r="D29">
        <v>870</v>
      </c>
      <c r="E29">
        <v>0</v>
      </c>
      <c r="F29">
        <v>2</v>
      </c>
      <c r="G29">
        <v>1</v>
      </c>
      <c r="H29">
        <v>0</v>
      </c>
      <c r="I29">
        <v>0</v>
      </c>
      <c r="J29">
        <v>240000</v>
      </c>
      <c r="K29">
        <v>40000</v>
      </c>
      <c r="R29" s="3">
        <v>0</v>
      </c>
    </row>
    <row r="30" spans="1:19" x14ac:dyDescent="0.2">
      <c r="A30" t="s">
        <v>181</v>
      </c>
      <c r="B30">
        <v>19.988700000000001</v>
      </c>
      <c r="C30">
        <v>-155.66669999999999</v>
      </c>
      <c r="D30">
        <v>840</v>
      </c>
      <c r="E30">
        <v>0</v>
      </c>
      <c r="F30">
        <v>2</v>
      </c>
      <c r="G30">
        <v>1</v>
      </c>
      <c r="H30">
        <v>0</v>
      </c>
      <c r="I30">
        <v>0</v>
      </c>
      <c r="J30">
        <v>27930000</v>
      </c>
      <c r="K30">
        <v>760000</v>
      </c>
      <c r="R30" s="3">
        <v>0</v>
      </c>
    </row>
    <row r="32" spans="1:19" x14ac:dyDescent="0.2">
      <c r="A32" t="s">
        <v>182</v>
      </c>
    </row>
    <row r="33" spans="1:19" x14ac:dyDescent="0.2">
      <c r="A33" t="s">
        <v>183</v>
      </c>
      <c r="B33">
        <v>-19.890350000000002</v>
      </c>
      <c r="C33">
        <v>-67.619979999999998</v>
      </c>
      <c r="D33">
        <v>3791</v>
      </c>
      <c r="E33">
        <v>1</v>
      </c>
      <c r="F33">
        <v>2.7</v>
      </c>
      <c r="G33">
        <v>0.999</v>
      </c>
      <c r="H33">
        <v>0</v>
      </c>
      <c r="I33">
        <v>0</v>
      </c>
      <c r="J33" s="102">
        <v>15300000</v>
      </c>
      <c r="K33" s="102">
        <v>600000</v>
      </c>
      <c r="M33">
        <v>3</v>
      </c>
      <c r="N33">
        <v>0</v>
      </c>
      <c r="O33">
        <v>0</v>
      </c>
      <c r="P33">
        <v>1</v>
      </c>
      <c r="Q33">
        <v>4</v>
      </c>
      <c r="R33" s="3">
        <v>0</v>
      </c>
      <c r="S33">
        <v>0</v>
      </c>
    </row>
    <row r="34" spans="1:19" x14ac:dyDescent="0.2">
      <c r="A34" t="s">
        <v>184</v>
      </c>
      <c r="B34">
        <v>-19.88982</v>
      </c>
      <c r="C34">
        <v>-67.618830000000003</v>
      </c>
      <c r="D34">
        <v>3794</v>
      </c>
      <c r="E34">
        <v>2</v>
      </c>
      <c r="F34">
        <v>2.7</v>
      </c>
      <c r="G34">
        <v>0.998</v>
      </c>
      <c r="H34">
        <v>0</v>
      </c>
      <c r="I34">
        <v>0</v>
      </c>
      <c r="J34" s="102">
        <v>15200000</v>
      </c>
      <c r="K34" s="102">
        <v>400000</v>
      </c>
      <c r="R34" s="3">
        <v>0</v>
      </c>
    </row>
    <row r="35" spans="1:19" x14ac:dyDescent="0.2">
      <c r="A35" t="s">
        <v>185</v>
      </c>
      <c r="B35">
        <v>-19.89</v>
      </c>
      <c r="C35">
        <v>-67.618859999999998</v>
      </c>
      <c r="D35">
        <v>3792</v>
      </c>
      <c r="E35">
        <v>1</v>
      </c>
      <c r="F35">
        <v>2.7</v>
      </c>
      <c r="G35">
        <v>0.999</v>
      </c>
      <c r="H35">
        <v>0</v>
      </c>
      <c r="I35">
        <v>0</v>
      </c>
      <c r="J35" s="102">
        <v>15900000</v>
      </c>
      <c r="K35" s="102">
        <v>500000</v>
      </c>
      <c r="R35" s="3">
        <v>0</v>
      </c>
    </row>
    <row r="36" spans="1:19" x14ac:dyDescent="0.2">
      <c r="A36" t="s">
        <v>186</v>
      </c>
      <c r="B36">
        <v>-19.88983</v>
      </c>
      <c r="C36">
        <v>-67.619039999999998</v>
      </c>
      <c r="D36">
        <v>3794</v>
      </c>
      <c r="E36">
        <v>5</v>
      </c>
      <c r="F36">
        <v>2.7</v>
      </c>
      <c r="G36">
        <v>0.999</v>
      </c>
      <c r="H36">
        <v>0</v>
      </c>
      <c r="I36">
        <v>0</v>
      </c>
      <c r="J36" s="102">
        <v>14600000</v>
      </c>
      <c r="K36" s="102">
        <v>400000</v>
      </c>
      <c r="R36" s="3">
        <v>0</v>
      </c>
    </row>
    <row r="37" spans="1:19" x14ac:dyDescent="0.2">
      <c r="A37" t="s">
        <v>187</v>
      </c>
      <c r="B37">
        <v>-19.89087</v>
      </c>
      <c r="C37">
        <v>-67.619020000000006</v>
      </c>
      <c r="D37">
        <v>3784</v>
      </c>
      <c r="E37">
        <v>3</v>
      </c>
      <c r="F37">
        <v>2.7</v>
      </c>
      <c r="G37">
        <v>0.999</v>
      </c>
      <c r="H37">
        <v>0</v>
      </c>
      <c r="I37">
        <v>0</v>
      </c>
      <c r="J37" s="102">
        <v>15100000</v>
      </c>
      <c r="K37" s="102">
        <v>500000</v>
      </c>
      <c r="R37" s="3">
        <v>0</v>
      </c>
    </row>
    <row r="38" spans="1:19" x14ac:dyDescent="0.2">
      <c r="A38" t="s">
        <v>188</v>
      </c>
      <c r="B38">
        <v>-19.885670000000001</v>
      </c>
      <c r="C38">
        <v>-67.619919999999993</v>
      </c>
      <c r="D38">
        <v>3854</v>
      </c>
      <c r="E38">
        <v>2</v>
      </c>
      <c r="F38">
        <v>2.7</v>
      </c>
      <c r="G38">
        <v>0.996</v>
      </c>
      <c r="H38">
        <v>0</v>
      </c>
      <c r="I38">
        <v>0</v>
      </c>
      <c r="J38" s="102">
        <v>14700000</v>
      </c>
      <c r="K38" s="102">
        <v>500000</v>
      </c>
      <c r="R38" s="3">
        <v>0</v>
      </c>
    </row>
    <row r="39" spans="1:19" x14ac:dyDescent="0.2">
      <c r="A39" t="s">
        <v>189</v>
      </c>
      <c r="B39">
        <v>-19.885670000000001</v>
      </c>
      <c r="C39">
        <v>-67.619919999999993</v>
      </c>
      <c r="D39">
        <v>3854</v>
      </c>
      <c r="E39">
        <v>3</v>
      </c>
      <c r="F39">
        <v>2.7</v>
      </c>
      <c r="G39">
        <v>0.996</v>
      </c>
      <c r="H39">
        <v>0</v>
      </c>
      <c r="I39">
        <v>0</v>
      </c>
      <c r="J39" s="102">
        <v>14700000</v>
      </c>
      <c r="K39" s="102">
        <v>700000</v>
      </c>
      <c r="R39" s="3">
        <v>0</v>
      </c>
    </row>
    <row r="40" spans="1:19" x14ac:dyDescent="0.2">
      <c r="A40" t="s">
        <v>190</v>
      </c>
      <c r="B40">
        <v>-19.886659999999999</v>
      </c>
      <c r="C40">
        <v>-67.619720000000001</v>
      </c>
      <c r="D40">
        <v>3838</v>
      </c>
      <c r="E40">
        <v>5</v>
      </c>
      <c r="F40">
        <v>2.7</v>
      </c>
      <c r="G40">
        <v>0.996</v>
      </c>
      <c r="H40">
        <v>0</v>
      </c>
      <c r="I40">
        <v>0</v>
      </c>
      <c r="J40" s="102">
        <v>16300000</v>
      </c>
      <c r="K40" s="102">
        <v>400000</v>
      </c>
      <c r="R40" s="3">
        <v>0</v>
      </c>
    </row>
    <row r="41" spans="1:19" x14ac:dyDescent="0.2">
      <c r="A41" t="s">
        <v>191</v>
      </c>
      <c r="B41">
        <v>-19.886659999999999</v>
      </c>
      <c r="C41">
        <v>-67.619720000000001</v>
      </c>
      <c r="D41">
        <v>3838</v>
      </c>
      <c r="E41">
        <v>2</v>
      </c>
      <c r="F41">
        <v>2.7</v>
      </c>
      <c r="G41">
        <v>0.996</v>
      </c>
      <c r="H41">
        <v>0</v>
      </c>
      <c r="I41">
        <v>0</v>
      </c>
      <c r="J41" s="102">
        <v>16300000</v>
      </c>
      <c r="K41" s="102">
        <v>500000</v>
      </c>
      <c r="R41" s="3">
        <v>0</v>
      </c>
    </row>
    <row r="42" spans="1:19" x14ac:dyDescent="0.2">
      <c r="A42" t="s">
        <v>192</v>
      </c>
      <c r="B42">
        <v>-19.88785</v>
      </c>
      <c r="C42">
        <v>-67.619159999999994</v>
      </c>
      <c r="D42">
        <v>3819</v>
      </c>
      <c r="E42">
        <v>2</v>
      </c>
      <c r="F42">
        <v>2.7</v>
      </c>
      <c r="G42">
        <v>0.997</v>
      </c>
      <c r="H42">
        <v>0</v>
      </c>
      <c r="I42">
        <v>0</v>
      </c>
      <c r="J42" s="102">
        <v>14500000</v>
      </c>
      <c r="K42" s="102">
        <v>600000</v>
      </c>
      <c r="R42" s="3">
        <v>0</v>
      </c>
    </row>
    <row r="43" spans="1:19" x14ac:dyDescent="0.2">
      <c r="A43" t="s">
        <v>193</v>
      </c>
      <c r="B43">
        <v>-19.889530000000001</v>
      </c>
      <c r="C43">
        <v>-67.618830000000003</v>
      </c>
      <c r="D43">
        <v>3797</v>
      </c>
      <c r="E43">
        <v>3</v>
      </c>
      <c r="F43">
        <v>2.7</v>
      </c>
      <c r="G43">
        <v>0.998</v>
      </c>
      <c r="H43">
        <v>0</v>
      </c>
      <c r="I43">
        <v>0</v>
      </c>
      <c r="J43" s="102">
        <v>15400000</v>
      </c>
      <c r="K43" s="102">
        <v>700000</v>
      </c>
      <c r="R43" s="3">
        <v>0</v>
      </c>
    </row>
    <row r="45" spans="1:19" x14ac:dyDescent="0.2">
      <c r="A45" t="s">
        <v>194</v>
      </c>
    </row>
    <row r="46" spans="1:19" x14ac:dyDescent="0.2">
      <c r="A46">
        <v>10596</v>
      </c>
      <c r="B46">
        <v>44.262999999999998</v>
      </c>
      <c r="C46">
        <v>-121.7889</v>
      </c>
      <c r="D46">
        <v>1561</v>
      </c>
      <c r="E46">
        <v>1E-4</v>
      </c>
      <c r="F46">
        <v>2.2000000000000002</v>
      </c>
      <c r="G46">
        <v>1</v>
      </c>
      <c r="H46">
        <v>0</v>
      </c>
      <c r="I46">
        <v>0</v>
      </c>
      <c r="J46">
        <v>860000</v>
      </c>
      <c r="K46">
        <v>140000</v>
      </c>
      <c r="M46">
        <v>3</v>
      </c>
      <c r="N46">
        <v>0</v>
      </c>
      <c r="O46">
        <v>0</v>
      </c>
      <c r="P46">
        <v>1</v>
      </c>
      <c r="Q46">
        <v>4</v>
      </c>
      <c r="R46" s="3">
        <v>0</v>
      </c>
      <c r="S46">
        <v>0</v>
      </c>
    </row>
    <row r="47" spans="1:19" x14ac:dyDescent="0.2">
      <c r="A47">
        <v>10596</v>
      </c>
      <c r="B47">
        <v>44.262999999999998</v>
      </c>
      <c r="C47">
        <v>-121.7889</v>
      </c>
      <c r="D47">
        <v>1561</v>
      </c>
      <c r="E47">
        <v>1E-4</v>
      </c>
      <c r="F47">
        <v>2.2000000000000002</v>
      </c>
      <c r="G47">
        <v>1</v>
      </c>
      <c r="H47">
        <v>0</v>
      </c>
      <c r="I47">
        <v>0</v>
      </c>
      <c r="J47">
        <v>640000</v>
      </c>
      <c r="K47">
        <v>110000</v>
      </c>
      <c r="R47" s="3">
        <v>0</v>
      </c>
    </row>
    <row r="48" spans="1:19" x14ac:dyDescent="0.2">
      <c r="A48">
        <v>10581</v>
      </c>
      <c r="B48">
        <v>41.767800000000001</v>
      </c>
      <c r="C48">
        <v>-121.54940000000001</v>
      </c>
      <c r="D48">
        <v>1335</v>
      </c>
      <c r="E48">
        <v>1E-4</v>
      </c>
      <c r="F48">
        <v>2.2000000000000002</v>
      </c>
      <c r="G48">
        <v>1</v>
      </c>
      <c r="H48">
        <v>0</v>
      </c>
      <c r="I48">
        <v>0</v>
      </c>
      <c r="J48">
        <v>970000</v>
      </c>
      <c r="K48">
        <v>70000</v>
      </c>
      <c r="R48" s="3">
        <v>0</v>
      </c>
    </row>
    <row r="49" spans="1:19" x14ac:dyDescent="0.2">
      <c r="A49">
        <v>10586</v>
      </c>
      <c r="B49">
        <v>41.3294</v>
      </c>
      <c r="C49">
        <v>-121.6067</v>
      </c>
      <c r="D49">
        <v>1198</v>
      </c>
      <c r="E49">
        <v>1E-4</v>
      </c>
      <c r="F49">
        <v>2.2000000000000002</v>
      </c>
      <c r="G49">
        <v>1</v>
      </c>
      <c r="H49">
        <v>0</v>
      </c>
      <c r="I49">
        <v>0</v>
      </c>
      <c r="J49">
        <v>3130000</v>
      </c>
      <c r="K49">
        <v>150000</v>
      </c>
      <c r="R49" s="3">
        <v>0</v>
      </c>
    </row>
    <row r="50" spans="1:19" x14ac:dyDescent="0.2">
      <c r="A50">
        <v>8007</v>
      </c>
      <c r="B50">
        <v>38.934699999999999</v>
      </c>
      <c r="C50">
        <v>-112.52500000000001</v>
      </c>
      <c r="D50">
        <v>1455</v>
      </c>
      <c r="E50">
        <v>1E-4</v>
      </c>
      <c r="F50">
        <v>2.2000000000000002</v>
      </c>
      <c r="G50">
        <v>1</v>
      </c>
      <c r="H50">
        <v>0</v>
      </c>
      <c r="I50">
        <v>0</v>
      </c>
      <c r="J50">
        <v>6250000</v>
      </c>
      <c r="K50">
        <v>130000</v>
      </c>
      <c r="R50" s="3">
        <v>0</v>
      </c>
    </row>
    <row r="51" spans="1:19" x14ac:dyDescent="0.2">
      <c r="A51">
        <v>9352</v>
      </c>
      <c r="B51">
        <v>38.933300000000003</v>
      </c>
      <c r="C51">
        <v>-112.52500000000001</v>
      </c>
      <c r="D51">
        <v>1455</v>
      </c>
      <c r="E51">
        <v>1E-4</v>
      </c>
      <c r="F51">
        <v>2.2000000000000002</v>
      </c>
      <c r="G51">
        <v>1</v>
      </c>
      <c r="H51">
        <v>0</v>
      </c>
      <c r="I51">
        <v>0</v>
      </c>
      <c r="J51">
        <v>6460000</v>
      </c>
      <c r="K51">
        <v>150000</v>
      </c>
      <c r="R51" s="3">
        <v>0</v>
      </c>
    </row>
    <row r="52" spans="1:19" x14ac:dyDescent="0.2">
      <c r="A52">
        <v>9352</v>
      </c>
      <c r="B52">
        <v>38.933300000000003</v>
      </c>
      <c r="C52">
        <v>-112.52500000000001</v>
      </c>
      <c r="D52">
        <v>1455</v>
      </c>
      <c r="E52">
        <v>1E-4</v>
      </c>
      <c r="F52">
        <v>2.2000000000000002</v>
      </c>
      <c r="G52">
        <v>1</v>
      </c>
      <c r="H52">
        <v>0</v>
      </c>
      <c r="I52">
        <v>0</v>
      </c>
      <c r="J52">
        <v>6310000</v>
      </c>
      <c r="K52">
        <v>180000</v>
      </c>
      <c r="R52" s="3">
        <v>0</v>
      </c>
    </row>
    <row r="53" spans="1:19" x14ac:dyDescent="0.2">
      <c r="A53">
        <v>9352</v>
      </c>
      <c r="B53">
        <v>38.933300000000003</v>
      </c>
      <c r="C53">
        <v>-112.52500000000001</v>
      </c>
      <c r="D53">
        <v>1455</v>
      </c>
      <c r="E53">
        <v>1E-4</v>
      </c>
      <c r="F53">
        <v>2.2000000000000002</v>
      </c>
      <c r="G53">
        <v>1</v>
      </c>
      <c r="H53">
        <v>0</v>
      </c>
      <c r="I53">
        <v>0</v>
      </c>
      <c r="J53">
        <v>6440000</v>
      </c>
      <c r="K53">
        <v>150000</v>
      </c>
      <c r="R53" s="3">
        <v>0</v>
      </c>
    </row>
    <row r="54" spans="1:19" x14ac:dyDescent="0.2">
      <c r="A54">
        <v>9354</v>
      </c>
      <c r="B54">
        <v>38.933300000000003</v>
      </c>
      <c r="C54">
        <v>-112.52500000000001</v>
      </c>
      <c r="D54">
        <v>1455</v>
      </c>
      <c r="E54">
        <v>1E-4</v>
      </c>
      <c r="F54">
        <v>2.2000000000000002</v>
      </c>
      <c r="G54">
        <v>1</v>
      </c>
      <c r="H54">
        <v>0</v>
      </c>
      <c r="I54">
        <v>0</v>
      </c>
      <c r="J54">
        <v>6490000</v>
      </c>
      <c r="K54">
        <v>210000</v>
      </c>
      <c r="R54" s="3">
        <v>0</v>
      </c>
    </row>
    <row r="55" spans="1:19" x14ac:dyDescent="0.2">
      <c r="A55">
        <v>9354</v>
      </c>
      <c r="B55">
        <v>38.933300000000003</v>
      </c>
      <c r="C55">
        <v>-112.52500000000001</v>
      </c>
      <c r="D55">
        <v>1455</v>
      </c>
      <c r="E55">
        <v>1E-4</v>
      </c>
      <c r="F55">
        <v>2.2000000000000002</v>
      </c>
      <c r="G55">
        <v>1</v>
      </c>
      <c r="H55">
        <v>0</v>
      </c>
      <c r="I55">
        <v>0</v>
      </c>
      <c r="J55">
        <v>6190000</v>
      </c>
      <c r="K55">
        <v>130000</v>
      </c>
      <c r="R55" s="3">
        <v>0</v>
      </c>
    </row>
    <row r="56" spans="1:19" x14ac:dyDescent="0.2">
      <c r="A56">
        <v>9504</v>
      </c>
      <c r="B56">
        <v>42.855600000000003</v>
      </c>
      <c r="C56">
        <v>-112.41249999999999</v>
      </c>
      <c r="D56">
        <v>1380</v>
      </c>
      <c r="E56">
        <v>1E-4</v>
      </c>
      <c r="F56">
        <v>2.2000000000000002</v>
      </c>
      <c r="G56">
        <v>1</v>
      </c>
      <c r="H56">
        <v>0</v>
      </c>
      <c r="I56">
        <v>0</v>
      </c>
      <c r="J56">
        <v>5930000</v>
      </c>
      <c r="K56">
        <v>170000</v>
      </c>
      <c r="R56" s="3">
        <v>0</v>
      </c>
    </row>
    <row r="57" spans="1:19" x14ac:dyDescent="0.2">
      <c r="A57">
        <v>9504</v>
      </c>
      <c r="B57">
        <v>42.855600000000003</v>
      </c>
      <c r="C57">
        <v>-112.41249999999999</v>
      </c>
      <c r="D57">
        <v>1380</v>
      </c>
      <c r="E57">
        <v>1E-4</v>
      </c>
      <c r="F57">
        <v>2.2000000000000002</v>
      </c>
      <c r="G57">
        <v>1</v>
      </c>
      <c r="H57">
        <v>0</v>
      </c>
      <c r="I57">
        <v>0</v>
      </c>
      <c r="J57">
        <v>6200000</v>
      </c>
      <c r="K57">
        <v>310000</v>
      </c>
      <c r="R57" s="3">
        <v>0</v>
      </c>
    </row>
    <row r="58" spans="1:19" x14ac:dyDescent="0.2">
      <c r="A58">
        <v>9504</v>
      </c>
      <c r="B58">
        <v>42.855600000000003</v>
      </c>
      <c r="C58">
        <v>-112.41249999999999</v>
      </c>
      <c r="D58">
        <v>1380</v>
      </c>
      <c r="E58">
        <v>1E-4</v>
      </c>
      <c r="F58">
        <v>2.2000000000000002</v>
      </c>
      <c r="G58">
        <v>1</v>
      </c>
      <c r="H58">
        <v>0</v>
      </c>
      <c r="I58">
        <v>0</v>
      </c>
      <c r="J58">
        <v>6250000</v>
      </c>
      <c r="K58">
        <v>220000</v>
      </c>
      <c r="R58" s="3">
        <v>0</v>
      </c>
    </row>
    <row r="60" spans="1:19" x14ac:dyDescent="0.2">
      <c r="A60" t="s">
        <v>195</v>
      </c>
    </row>
    <row r="61" spans="1:19" x14ac:dyDescent="0.2">
      <c r="A61" t="s">
        <v>196</v>
      </c>
      <c r="B61">
        <v>29.012</v>
      </c>
      <c r="C61">
        <v>-13.539099999999999</v>
      </c>
      <c r="D61">
        <v>197</v>
      </c>
      <c r="E61">
        <v>0.01</v>
      </c>
      <c r="F61">
        <v>2.8</v>
      </c>
      <c r="G61">
        <v>1</v>
      </c>
      <c r="H61" s="102">
        <v>1.4800000000000001E-5</v>
      </c>
      <c r="I61">
        <v>0</v>
      </c>
      <c r="J61" s="102">
        <v>13700000</v>
      </c>
      <c r="K61" s="102">
        <v>2600000</v>
      </c>
      <c r="M61">
        <v>3</v>
      </c>
      <c r="N61">
        <v>0</v>
      </c>
      <c r="O61">
        <v>0</v>
      </c>
      <c r="P61">
        <v>1</v>
      </c>
      <c r="Q61">
        <v>4</v>
      </c>
      <c r="R61" s="3">
        <v>0</v>
      </c>
      <c r="S61">
        <v>0</v>
      </c>
    </row>
    <row r="62" spans="1:19" x14ac:dyDescent="0.2">
      <c r="A62" t="s">
        <v>197</v>
      </c>
      <c r="B62">
        <v>29.012</v>
      </c>
      <c r="C62">
        <v>-13.539099999999999</v>
      </c>
      <c r="D62">
        <v>197</v>
      </c>
      <c r="E62">
        <v>0.01</v>
      </c>
      <c r="F62">
        <v>2.8</v>
      </c>
      <c r="G62">
        <v>1</v>
      </c>
      <c r="H62" s="102">
        <v>1.4800000000000001E-5</v>
      </c>
      <c r="I62">
        <v>0</v>
      </c>
      <c r="J62" s="102">
        <v>14700000</v>
      </c>
      <c r="K62" s="102">
        <v>1900000</v>
      </c>
      <c r="R62" s="3">
        <v>0</v>
      </c>
    </row>
    <row r="63" spans="1:19" x14ac:dyDescent="0.2">
      <c r="A63" t="s">
        <v>198</v>
      </c>
      <c r="B63">
        <v>29.012</v>
      </c>
      <c r="C63">
        <v>-13.539099999999999</v>
      </c>
      <c r="D63">
        <v>197</v>
      </c>
      <c r="E63">
        <v>0.01</v>
      </c>
      <c r="F63">
        <v>2.8</v>
      </c>
      <c r="G63">
        <v>1</v>
      </c>
      <c r="H63" s="102">
        <v>1.4800000000000001E-5</v>
      </c>
      <c r="I63">
        <v>0</v>
      </c>
      <c r="J63" s="102">
        <v>14300000</v>
      </c>
      <c r="K63" s="102">
        <v>1000000</v>
      </c>
      <c r="R63" s="3">
        <v>0</v>
      </c>
    </row>
    <row r="64" spans="1:19" x14ac:dyDescent="0.2">
      <c r="A64" t="s">
        <v>199</v>
      </c>
      <c r="B64">
        <v>28.919</v>
      </c>
      <c r="C64">
        <v>-13.827999999999999</v>
      </c>
      <c r="D64">
        <v>35</v>
      </c>
      <c r="E64">
        <v>0.01</v>
      </c>
      <c r="F64">
        <v>2.8</v>
      </c>
      <c r="G64">
        <v>1</v>
      </c>
      <c r="H64" s="102">
        <v>1.4800000000000001E-5</v>
      </c>
      <c r="I64">
        <v>0</v>
      </c>
      <c r="J64" s="102">
        <v>24100000</v>
      </c>
      <c r="K64" s="102">
        <v>1500000</v>
      </c>
      <c r="R64" s="3">
        <v>0</v>
      </c>
    </row>
    <row r="65" spans="1:19" x14ac:dyDescent="0.2">
      <c r="A65" t="s">
        <v>200</v>
      </c>
      <c r="B65">
        <v>28.919</v>
      </c>
      <c r="C65">
        <v>-13.827999999999999</v>
      </c>
      <c r="D65">
        <v>35</v>
      </c>
      <c r="E65">
        <v>0.01</v>
      </c>
      <c r="F65">
        <v>2.8</v>
      </c>
      <c r="G65">
        <v>1</v>
      </c>
      <c r="H65" s="102">
        <v>1.4800000000000001E-5</v>
      </c>
      <c r="I65">
        <v>0</v>
      </c>
      <c r="J65" s="102">
        <v>23200000</v>
      </c>
      <c r="K65" s="102">
        <v>1400000</v>
      </c>
      <c r="R65" s="3">
        <v>0</v>
      </c>
    </row>
    <row r="66" spans="1:19" x14ac:dyDescent="0.2">
      <c r="A66" t="s">
        <v>201</v>
      </c>
      <c r="B66">
        <v>28.919</v>
      </c>
      <c r="C66">
        <v>-13.827999999999999</v>
      </c>
      <c r="D66">
        <v>35</v>
      </c>
      <c r="E66">
        <v>0.01</v>
      </c>
      <c r="F66">
        <v>2.8</v>
      </c>
      <c r="G66">
        <v>1</v>
      </c>
      <c r="H66" s="102">
        <v>1.4800000000000001E-5</v>
      </c>
      <c r="I66">
        <v>0</v>
      </c>
      <c r="J66" s="102">
        <v>22300000</v>
      </c>
      <c r="K66" s="102">
        <v>2000000</v>
      </c>
      <c r="R66" s="3">
        <v>0</v>
      </c>
    </row>
    <row r="67" spans="1:19" x14ac:dyDescent="0.2">
      <c r="A67" t="s">
        <v>202</v>
      </c>
      <c r="B67">
        <v>28.919</v>
      </c>
      <c r="C67">
        <v>-13.827999999999999</v>
      </c>
      <c r="D67">
        <v>35</v>
      </c>
      <c r="E67">
        <v>0.01</v>
      </c>
      <c r="F67">
        <v>2.8</v>
      </c>
      <c r="G67">
        <v>1</v>
      </c>
      <c r="H67" s="102">
        <v>1.4800000000000001E-5</v>
      </c>
      <c r="I67">
        <v>0</v>
      </c>
      <c r="J67" s="102">
        <v>23900000</v>
      </c>
      <c r="K67" s="102">
        <v>2500000</v>
      </c>
      <c r="R67" s="3">
        <v>0</v>
      </c>
    </row>
    <row r="69" spans="1:19" x14ac:dyDescent="0.2">
      <c r="A69" t="s">
        <v>203</v>
      </c>
    </row>
    <row r="70" spans="1:19" x14ac:dyDescent="0.2">
      <c r="A70" t="s">
        <v>204</v>
      </c>
      <c r="B70">
        <v>14.894444439999999</v>
      </c>
      <c r="C70">
        <v>24.478805560000001</v>
      </c>
      <c r="D70">
        <v>260</v>
      </c>
      <c r="E70">
        <v>3</v>
      </c>
      <c r="F70">
        <v>2.37</v>
      </c>
      <c r="G70">
        <v>1</v>
      </c>
      <c r="H70">
        <v>0</v>
      </c>
      <c r="I70">
        <v>0</v>
      </c>
      <c r="J70">
        <v>10100000</v>
      </c>
      <c r="K70">
        <v>460000</v>
      </c>
      <c r="M70">
        <v>3</v>
      </c>
      <c r="N70">
        <v>0</v>
      </c>
      <c r="O70">
        <v>0</v>
      </c>
      <c r="P70">
        <v>1</v>
      </c>
      <c r="Q70">
        <v>4</v>
      </c>
      <c r="R70" s="3">
        <v>0</v>
      </c>
      <c r="S70">
        <v>0</v>
      </c>
    </row>
    <row r="71" spans="1:19" x14ac:dyDescent="0.2">
      <c r="A71" t="s">
        <v>205</v>
      </c>
      <c r="B71">
        <v>14.894444439999999</v>
      </c>
      <c r="C71">
        <v>24.478805560000001</v>
      </c>
      <c r="D71">
        <v>260</v>
      </c>
      <c r="E71">
        <v>3</v>
      </c>
      <c r="F71">
        <v>2.37</v>
      </c>
      <c r="G71">
        <v>1</v>
      </c>
      <c r="H71">
        <v>0</v>
      </c>
      <c r="I71">
        <v>0</v>
      </c>
      <c r="J71">
        <v>10900000</v>
      </c>
      <c r="K71">
        <v>430000</v>
      </c>
      <c r="R71" s="3">
        <v>0</v>
      </c>
    </row>
    <row r="72" spans="1:19" x14ac:dyDescent="0.2">
      <c r="A72" t="s">
        <v>206</v>
      </c>
      <c r="B72">
        <v>14.89255556</v>
      </c>
      <c r="C72">
        <v>24.479166670000001</v>
      </c>
      <c r="D72">
        <v>242</v>
      </c>
      <c r="E72">
        <v>4</v>
      </c>
      <c r="F72">
        <v>2.37</v>
      </c>
      <c r="G72">
        <v>1</v>
      </c>
      <c r="H72">
        <v>0</v>
      </c>
      <c r="I72">
        <v>0</v>
      </c>
      <c r="J72">
        <v>9660000</v>
      </c>
      <c r="K72">
        <v>520000</v>
      </c>
      <c r="R72" s="3">
        <v>0</v>
      </c>
    </row>
    <row r="73" spans="1:19" x14ac:dyDescent="0.2">
      <c r="A73" t="s">
        <v>207</v>
      </c>
      <c r="B73">
        <v>14.89255556</v>
      </c>
      <c r="C73">
        <v>24.479166670000001</v>
      </c>
      <c r="D73">
        <v>238</v>
      </c>
      <c r="E73">
        <v>4</v>
      </c>
      <c r="F73">
        <v>2.37</v>
      </c>
      <c r="G73">
        <v>1</v>
      </c>
      <c r="H73">
        <v>0</v>
      </c>
      <c r="I73">
        <v>0</v>
      </c>
      <c r="J73">
        <v>10900000</v>
      </c>
      <c r="K73">
        <v>790000</v>
      </c>
      <c r="R73" s="3">
        <v>0</v>
      </c>
    </row>
    <row r="74" spans="1:19" x14ac:dyDescent="0.2">
      <c r="A74" t="s">
        <v>208</v>
      </c>
      <c r="B74">
        <v>14.89255556</v>
      </c>
      <c r="C74">
        <v>24.479166670000001</v>
      </c>
      <c r="D74">
        <v>237</v>
      </c>
      <c r="E74">
        <v>4</v>
      </c>
      <c r="F74">
        <v>2.37</v>
      </c>
      <c r="G74">
        <v>1</v>
      </c>
      <c r="H74">
        <v>0</v>
      </c>
      <c r="I74">
        <v>0</v>
      </c>
      <c r="J74">
        <v>9150000</v>
      </c>
      <c r="K74">
        <v>880000</v>
      </c>
      <c r="R74" s="3">
        <v>0</v>
      </c>
    </row>
    <row r="75" spans="1:19" x14ac:dyDescent="0.2">
      <c r="A75" t="s">
        <v>209</v>
      </c>
      <c r="B75">
        <v>14.89030556</v>
      </c>
      <c r="C75">
        <v>24.481722220000002</v>
      </c>
      <c r="D75">
        <v>207</v>
      </c>
      <c r="E75">
        <v>5</v>
      </c>
      <c r="F75">
        <v>2.37</v>
      </c>
      <c r="G75">
        <v>1</v>
      </c>
      <c r="H75">
        <v>0</v>
      </c>
      <c r="I75">
        <v>0</v>
      </c>
      <c r="J75">
        <v>8970000</v>
      </c>
      <c r="K75">
        <v>490000</v>
      </c>
      <c r="R75" s="3">
        <v>0</v>
      </c>
    </row>
    <row r="76" spans="1:19" x14ac:dyDescent="0.2">
      <c r="A76" t="s">
        <v>210</v>
      </c>
      <c r="B76">
        <v>14.89008333</v>
      </c>
      <c r="C76">
        <v>24.482027779999999</v>
      </c>
      <c r="D76">
        <v>203</v>
      </c>
      <c r="E76">
        <v>4</v>
      </c>
      <c r="F76">
        <v>2.37</v>
      </c>
      <c r="G76">
        <v>1</v>
      </c>
      <c r="H76">
        <v>0</v>
      </c>
      <c r="I76">
        <v>0</v>
      </c>
      <c r="J76">
        <v>8400000</v>
      </c>
      <c r="K76">
        <v>240000</v>
      </c>
      <c r="R76" s="3">
        <v>0</v>
      </c>
    </row>
    <row r="77" spans="1:19" x14ac:dyDescent="0.2">
      <c r="A77" t="s">
        <v>211</v>
      </c>
      <c r="B77">
        <v>14.89008333</v>
      </c>
      <c r="C77">
        <v>24.482027779999999</v>
      </c>
      <c r="D77">
        <v>200</v>
      </c>
      <c r="E77">
        <v>3</v>
      </c>
      <c r="F77">
        <v>2.37</v>
      </c>
      <c r="G77">
        <v>1</v>
      </c>
      <c r="H77">
        <v>0</v>
      </c>
      <c r="I77">
        <v>0</v>
      </c>
      <c r="J77">
        <v>9210000</v>
      </c>
      <c r="K77">
        <v>650000</v>
      </c>
      <c r="R77" s="3">
        <v>0</v>
      </c>
    </row>
    <row r="78" spans="1:19" x14ac:dyDescent="0.2">
      <c r="A78" t="s">
        <v>212</v>
      </c>
      <c r="B78">
        <v>14.89008333</v>
      </c>
      <c r="C78">
        <v>24.482027779999999</v>
      </c>
      <c r="D78">
        <v>200</v>
      </c>
      <c r="E78">
        <v>3</v>
      </c>
      <c r="F78">
        <v>2.37</v>
      </c>
      <c r="G78">
        <v>1</v>
      </c>
      <c r="H78">
        <v>0</v>
      </c>
      <c r="I78">
        <v>0</v>
      </c>
      <c r="J78">
        <v>6700000</v>
      </c>
      <c r="K78">
        <v>310000</v>
      </c>
      <c r="R78" s="3">
        <v>0</v>
      </c>
    </row>
    <row r="79" spans="1:19" x14ac:dyDescent="0.2">
      <c r="A79" t="s">
        <v>213</v>
      </c>
      <c r="B79">
        <v>14.89008333</v>
      </c>
      <c r="C79">
        <v>24.482027779999999</v>
      </c>
      <c r="D79">
        <v>200</v>
      </c>
      <c r="E79">
        <v>4</v>
      </c>
      <c r="F79">
        <v>2.37</v>
      </c>
      <c r="G79">
        <v>1</v>
      </c>
      <c r="H79">
        <v>0</v>
      </c>
      <c r="I79">
        <v>0</v>
      </c>
      <c r="J79">
        <v>9320000</v>
      </c>
      <c r="K79">
        <v>820000</v>
      </c>
      <c r="R79" s="3">
        <v>0</v>
      </c>
    </row>
    <row r="80" spans="1:19" x14ac:dyDescent="0.2">
      <c r="A80" t="s">
        <v>214</v>
      </c>
      <c r="B80">
        <v>14.89008333</v>
      </c>
      <c r="C80">
        <v>24.482027779999999</v>
      </c>
      <c r="D80">
        <v>200</v>
      </c>
      <c r="E80">
        <v>4</v>
      </c>
      <c r="F80">
        <v>2.37</v>
      </c>
      <c r="G80">
        <v>1</v>
      </c>
      <c r="H80">
        <v>0</v>
      </c>
      <c r="I80">
        <v>0</v>
      </c>
      <c r="J80">
        <v>8610000</v>
      </c>
      <c r="K80">
        <v>720000</v>
      </c>
      <c r="R80" s="3">
        <v>0</v>
      </c>
    </row>
    <row r="82" spans="1:19" x14ac:dyDescent="0.2">
      <c r="A82" t="s">
        <v>215</v>
      </c>
    </row>
    <row r="83" spans="1:19" x14ac:dyDescent="0.2">
      <c r="A83" t="s">
        <v>216</v>
      </c>
      <c r="B83">
        <v>19.7</v>
      </c>
      <c r="C83">
        <v>-155.9778</v>
      </c>
      <c r="D83">
        <v>2327</v>
      </c>
      <c r="E83">
        <v>2</v>
      </c>
      <c r="F83">
        <v>2.8</v>
      </c>
      <c r="G83">
        <v>1</v>
      </c>
      <c r="H83">
        <v>0</v>
      </c>
      <c r="I83">
        <v>0</v>
      </c>
      <c r="J83" s="102">
        <v>470000</v>
      </c>
      <c r="K83" s="102">
        <v>161000</v>
      </c>
      <c r="M83">
        <v>3</v>
      </c>
      <c r="N83">
        <v>0</v>
      </c>
      <c r="O83">
        <v>0</v>
      </c>
      <c r="P83">
        <v>1</v>
      </c>
      <c r="Q83">
        <v>4</v>
      </c>
      <c r="R83" s="3">
        <v>0</v>
      </c>
      <c r="S83">
        <v>0</v>
      </c>
    </row>
    <row r="84" spans="1:19" x14ac:dyDescent="0.2">
      <c r="A84" t="s">
        <v>217</v>
      </c>
      <c r="B84">
        <v>19.166699999999999</v>
      </c>
      <c r="C84">
        <v>-155.5333</v>
      </c>
      <c r="D84">
        <v>36</v>
      </c>
      <c r="E84">
        <v>2.5</v>
      </c>
      <c r="F84">
        <v>2.8</v>
      </c>
      <c r="G84">
        <v>1</v>
      </c>
      <c r="H84">
        <v>0</v>
      </c>
      <c r="I84">
        <v>0</v>
      </c>
      <c r="J84" s="102">
        <v>90200</v>
      </c>
      <c r="K84" s="102">
        <v>26900</v>
      </c>
      <c r="R84" s="3">
        <v>0</v>
      </c>
    </row>
    <row r="85" spans="1:19" x14ac:dyDescent="0.2">
      <c r="A85" t="s">
        <v>218</v>
      </c>
      <c r="B85">
        <v>19.386099999999999</v>
      </c>
      <c r="C85">
        <v>-155.68889999999999</v>
      </c>
      <c r="D85">
        <v>1985</v>
      </c>
      <c r="E85">
        <v>2.5</v>
      </c>
      <c r="F85">
        <v>2.8</v>
      </c>
      <c r="G85">
        <v>1</v>
      </c>
      <c r="H85">
        <v>0</v>
      </c>
      <c r="I85">
        <v>0</v>
      </c>
      <c r="J85" s="102">
        <v>296000</v>
      </c>
      <c r="K85" s="102">
        <v>24200</v>
      </c>
      <c r="R85" s="3">
        <v>0</v>
      </c>
    </row>
    <row r="86" spans="1:19" x14ac:dyDescent="0.2">
      <c r="A86" t="s">
        <v>219</v>
      </c>
      <c r="B86">
        <v>19.3444</v>
      </c>
      <c r="C86">
        <v>-155.6722</v>
      </c>
      <c r="D86">
        <v>2055</v>
      </c>
      <c r="E86">
        <v>2.5</v>
      </c>
      <c r="F86">
        <v>2.8</v>
      </c>
      <c r="G86">
        <v>1</v>
      </c>
      <c r="H86">
        <v>0</v>
      </c>
      <c r="I86">
        <v>0</v>
      </c>
      <c r="J86" s="102">
        <v>257000</v>
      </c>
      <c r="K86" s="102">
        <v>56400</v>
      </c>
      <c r="R86" s="3">
        <v>0</v>
      </c>
    </row>
    <row r="87" spans="1:19" x14ac:dyDescent="0.2">
      <c r="A87" t="s">
        <v>220</v>
      </c>
      <c r="B87">
        <v>19.177800000000001</v>
      </c>
      <c r="C87">
        <v>-155.6722</v>
      </c>
      <c r="D87">
        <v>42</v>
      </c>
      <c r="E87">
        <v>2</v>
      </c>
      <c r="F87">
        <v>2.8</v>
      </c>
      <c r="G87">
        <v>1</v>
      </c>
      <c r="H87">
        <v>0</v>
      </c>
      <c r="I87">
        <v>0</v>
      </c>
      <c r="J87" s="102">
        <v>98300</v>
      </c>
      <c r="K87" s="102">
        <v>21500</v>
      </c>
      <c r="R87" s="3">
        <v>0</v>
      </c>
    </row>
    <row r="88" spans="1:19" x14ac:dyDescent="0.2">
      <c r="A88" t="s">
        <v>220</v>
      </c>
      <c r="B88">
        <v>19.177800000000001</v>
      </c>
      <c r="C88">
        <v>-155.6722</v>
      </c>
      <c r="D88">
        <v>42</v>
      </c>
      <c r="E88">
        <v>2</v>
      </c>
      <c r="F88">
        <v>2.8</v>
      </c>
      <c r="G88">
        <v>1</v>
      </c>
      <c r="H88">
        <v>0</v>
      </c>
      <c r="I88">
        <v>0</v>
      </c>
      <c r="J88" s="102">
        <v>53400</v>
      </c>
      <c r="K88" s="102">
        <v>24200</v>
      </c>
      <c r="R88" s="3">
        <v>0</v>
      </c>
    </row>
    <row r="89" spans="1:19" x14ac:dyDescent="0.2">
      <c r="A89" t="s">
        <v>221</v>
      </c>
      <c r="B89">
        <v>19.144400000000001</v>
      </c>
      <c r="C89">
        <v>-155.54169999999999</v>
      </c>
      <c r="D89">
        <v>18</v>
      </c>
      <c r="E89">
        <v>2</v>
      </c>
      <c r="F89">
        <v>2.8</v>
      </c>
      <c r="G89">
        <v>1</v>
      </c>
      <c r="H89">
        <v>0</v>
      </c>
      <c r="I89">
        <v>0</v>
      </c>
      <c r="J89" s="102">
        <v>99900</v>
      </c>
      <c r="K89" s="102">
        <v>18800</v>
      </c>
      <c r="R89" s="3">
        <v>0</v>
      </c>
    </row>
    <row r="90" spans="1:19" x14ac:dyDescent="0.2">
      <c r="A90" t="s">
        <v>222</v>
      </c>
      <c r="B90">
        <v>19.163900000000002</v>
      </c>
      <c r="C90">
        <v>-155.5917</v>
      </c>
      <c r="D90">
        <v>24</v>
      </c>
      <c r="E90">
        <v>2</v>
      </c>
      <c r="F90">
        <v>2.8</v>
      </c>
      <c r="G90">
        <v>1</v>
      </c>
      <c r="H90">
        <v>0</v>
      </c>
      <c r="I90">
        <v>0</v>
      </c>
      <c r="J90" s="102">
        <v>153000</v>
      </c>
      <c r="K90" s="102">
        <v>24200</v>
      </c>
      <c r="R90" s="3">
        <v>0</v>
      </c>
    </row>
    <row r="91" spans="1:19" x14ac:dyDescent="0.2">
      <c r="A91" t="s">
        <v>222</v>
      </c>
      <c r="B91">
        <v>19.163900000000002</v>
      </c>
      <c r="C91">
        <v>-155.5917</v>
      </c>
      <c r="D91">
        <v>24</v>
      </c>
      <c r="E91">
        <v>2</v>
      </c>
      <c r="F91">
        <v>2.8</v>
      </c>
      <c r="G91">
        <v>1</v>
      </c>
      <c r="H91">
        <v>0</v>
      </c>
      <c r="I91">
        <v>0</v>
      </c>
      <c r="J91" s="102">
        <v>90000</v>
      </c>
      <c r="K91" s="102">
        <v>24200</v>
      </c>
      <c r="R91" s="3">
        <v>0</v>
      </c>
    </row>
    <row r="92" spans="1:19" x14ac:dyDescent="0.2">
      <c r="A92" t="s">
        <v>223</v>
      </c>
      <c r="B92">
        <v>19.175000000000001</v>
      </c>
      <c r="C92">
        <v>-155.63059999999999</v>
      </c>
      <c r="D92">
        <v>36</v>
      </c>
      <c r="E92">
        <v>4</v>
      </c>
      <c r="F92">
        <v>2.8</v>
      </c>
      <c r="G92">
        <v>1</v>
      </c>
      <c r="H92">
        <v>0</v>
      </c>
      <c r="I92">
        <v>0</v>
      </c>
      <c r="J92" s="102">
        <v>91600</v>
      </c>
      <c r="K92" s="102">
        <v>48300</v>
      </c>
      <c r="R92" s="3">
        <v>0</v>
      </c>
    </row>
    <row r="93" spans="1:19" x14ac:dyDescent="0.2">
      <c r="A93" t="s">
        <v>224</v>
      </c>
      <c r="B93">
        <v>19.170000000000002</v>
      </c>
      <c r="C93">
        <v>-155.5</v>
      </c>
      <c r="D93">
        <v>115</v>
      </c>
      <c r="E93">
        <v>2</v>
      </c>
      <c r="F93">
        <v>2.8</v>
      </c>
      <c r="G93">
        <v>1</v>
      </c>
      <c r="H93">
        <v>0</v>
      </c>
      <c r="I93">
        <v>0</v>
      </c>
      <c r="J93" s="102">
        <v>93400</v>
      </c>
      <c r="K93" s="102">
        <v>24200</v>
      </c>
      <c r="R93" s="3">
        <v>0</v>
      </c>
    </row>
    <row r="94" spans="1:19" x14ac:dyDescent="0.2">
      <c r="A94" t="s">
        <v>225</v>
      </c>
      <c r="B94">
        <v>19.7</v>
      </c>
      <c r="C94">
        <v>-155.86670000000001</v>
      </c>
      <c r="D94">
        <v>2303</v>
      </c>
      <c r="E94">
        <v>2.5</v>
      </c>
      <c r="F94">
        <v>2.8</v>
      </c>
      <c r="G94">
        <v>1</v>
      </c>
      <c r="H94">
        <v>0</v>
      </c>
      <c r="I94">
        <v>0</v>
      </c>
      <c r="J94" s="102">
        <v>913000</v>
      </c>
      <c r="K94" s="102">
        <v>115000</v>
      </c>
      <c r="R94" s="3">
        <v>0</v>
      </c>
    </row>
    <row r="95" spans="1:19" x14ac:dyDescent="0.2">
      <c r="A95" t="s">
        <v>226</v>
      </c>
      <c r="B95">
        <v>19.333300000000001</v>
      </c>
      <c r="C95">
        <v>-155.47499999999999</v>
      </c>
      <c r="D95">
        <v>788</v>
      </c>
      <c r="E95">
        <v>2.7</v>
      </c>
      <c r="F95">
        <v>2.8</v>
      </c>
      <c r="G95">
        <v>1</v>
      </c>
      <c r="H95">
        <v>0</v>
      </c>
      <c r="I95">
        <v>0</v>
      </c>
      <c r="J95" s="102">
        <v>336000</v>
      </c>
      <c r="K95" s="102">
        <v>32200</v>
      </c>
      <c r="R95" s="3">
        <v>0</v>
      </c>
    </row>
    <row r="96" spans="1:19" x14ac:dyDescent="0.2">
      <c r="A96" t="s">
        <v>227</v>
      </c>
      <c r="B96">
        <v>19.8278</v>
      </c>
      <c r="C96">
        <v>-155.91669999999999</v>
      </c>
      <c r="D96">
        <v>2370</v>
      </c>
      <c r="E96">
        <v>3</v>
      </c>
      <c r="F96">
        <v>2.8</v>
      </c>
      <c r="G96">
        <v>1</v>
      </c>
      <c r="H96">
        <v>0</v>
      </c>
      <c r="I96">
        <v>0</v>
      </c>
      <c r="J96" s="102">
        <v>1390000</v>
      </c>
      <c r="K96" s="102">
        <v>85900</v>
      </c>
      <c r="R96" s="3">
        <v>0</v>
      </c>
    </row>
    <row r="97" spans="1:19" x14ac:dyDescent="0.2">
      <c r="A97" t="s">
        <v>228</v>
      </c>
      <c r="B97">
        <v>19.8139</v>
      </c>
      <c r="C97">
        <v>-155.89169999999999</v>
      </c>
      <c r="D97">
        <v>2339</v>
      </c>
      <c r="E97">
        <v>3.5</v>
      </c>
      <c r="F97">
        <v>2.8</v>
      </c>
      <c r="G97">
        <v>1</v>
      </c>
      <c r="H97">
        <v>0</v>
      </c>
      <c r="I97">
        <v>0</v>
      </c>
      <c r="J97" s="102">
        <v>1380000</v>
      </c>
      <c r="K97" s="102">
        <v>94000</v>
      </c>
      <c r="R97" s="3">
        <v>0</v>
      </c>
    </row>
    <row r="98" spans="1:19" x14ac:dyDescent="0.2">
      <c r="A98" t="s">
        <v>228</v>
      </c>
      <c r="B98">
        <v>19.8139</v>
      </c>
      <c r="C98">
        <v>-155.89169999999999</v>
      </c>
      <c r="D98">
        <v>2339</v>
      </c>
      <c r="E98">
        <v>3.5</v>
      </c>
      <c r="F98">
        <v>2.8</v>
      </c>
      <c r="G98">
        <v>1</v>
      </c>
      <c r="H98">
        <v>0</v>
      </c>
      <c r="I98">
        <v>0</v>
      </c>
      <c r="J98" s="102">
        <v>1030000</v>
      </c>
      <c r="K98" s="102">
        <v>169000</v>
      </c>
      <c r="R98" s="3">
        <v>0</v>
      </c>
    </row>
    <row r="99" spans="1:19" x14ac:dyDescent="0.2">
      <c r="A99" t="s">
        <v>229</v>
      </c>
      <c r="B99">
        <v>19.75</v>
      </c>
      <c r="C99">
        <v>-155.97499999999999</v>
      </c>
      <c r="D99">
        <v>1964</v>
      </c>
      <c r="E99">
        <v>5</v>
      </c>
      <c r="F99">
        <v>2.8</v>
      </c>
      <c r="G99">
        <v>1</v>
      </c>
      <c r="H99">
        <v>0</v>
      </c>
      <c r="I99">
        <v>0</v>
      </c>
      <c r="J99" s="102">
        <v>1900000</v>
      </c>
      <c r="K99" s="102">
        <v>209000</v>
      </c>
      <c r="R99" s="3">
        <v>0</v>
      </c>
    </row>
    <row r="100" spans="1:19" x14ac:dyDescent="0.2">
      <c r="A100" t="s">
        <v>230</v>
      </c>
      <c r="B100">
        <v>19.675999999999998</v>
      </c>
      <c r="C100">
        <v>-155.07579999999999</v>
      </c>
      <c r="D100">
        <v>85</v>
      </c>
      <c r="E100">
        <v>3</v>
      </c>
      <c r="F100">
        <v>2.8</v>
      </c>
      <c r="G100">
        <v>1</v>
      </c>
      <c r="H100">
        <v>0</v>
      </c>
      <c r="I100">
        <v>0</v>
      </c>
      <c r="J100" s="102">
        <v>1150000</v>
      </c>
      <c r="K100" s="102">
        <v>64400</v>
      </c>
      <c r="R100" s="3">
        <v>0</v>
      </c>
    </row>
    <row r="101" spans="1:19" x14ac:dyDescent="0.2">
      <c r="A101" t="s">
        <v>231</v>
      </c>
      <c r="B101">
        <v>18.927800000000001</v>
      </c>
      <c r="C101">
        <v>-155.67500000000001</v>
      </c>
      <c r="D101">
        <v>6</v>
      </c>
      <c r="E101">
        <v>3.5</v>
      </c>
      <c r="F101">
        <v>2.8</v>
      </c>
      <c r="G101">
        <v>1</v>
      </c>
      <c r="H101">
        <v>0</v>
      </c>
      <c r="I101">
        <v>0</v>
      </c>
      <c r="J101" s="102">
        <v>1070000</v>
      </c>
      <c r="K101" s="102">
        <v>72500</v>
      </c>
      <c r="R101" s="3">
        <v>0</v>
      </c>
    </row>
    <row r="102" spans="1:19" x14ac:dyDescent="0.2">
      <c r="A102" t="s">
        <v>232</v>
      </c>
      <c r="B102">
        <v>19.066700000000001</v>
      </c>
      <c r="C102">
        <v>-155.6944</v>
      </c>
      <c r="D102">
        <v>279</v>
      </c>
      <c r="E102">
        <v>3</v>
      </c>
      <c r="F102">
        <v>2.8</v>
      </c>
      <c r="G102">
        <v>1</v>
      </c>
      <c r="H102">
        <v>0</v>
      </c>
      <c r="I102">
        <v>0</v>
      </c>
      <c r="J102" s="102">
        <v>1260000</v>
      </c>
      <c r="K102" s="102">
        <v>61800</v>
      </c>
      <c r="R102" s="3">
        <v>0</v>
      </c>
    </row>
    <row r="103" spans="1:19" x14ac:dyDescent="0.2">
      <c r="A103" t="s">
        <v>233</v>
      </c>
      <c r="B103">
        <v>19.855799999999999</v>
      </c>
      <c r="C103">
        <v>-155.8725</v>
      </c>
      <c r="D103">
        <v>197</v>
      </c>
      <c r="E103">
        <v>4</v>
      </c>
      <c r="F103">
        <v>2.8</v>
      </c>
      <c r="G103">
        <v>1</v>
      </c>
      <c r="H103">
        <v>0</v>
      </c>
      <c r="I103">
        <v>0</v>
      </c>
      <c r="J103" s="102">
        <v>1090000</v>
      </c>
      <c r="K103" s="102">
        <v>53700</v>
      </c>
      <c r="R103" s="3">
        <v>0</v>
      </c>
    </row>
    <row r="104" spans="1:19" x14ac:dyDescent="0.2">
      <c r="J104" s="102"/>
      <c r="K104" s="102"/>
      <c r="R104" s="3"/>
    </row>
    <row r="105" spans="1:19" x14ac:dyDescent="0.2">
      <c r="A105" t="s">
        <v>234</v>
      </c>
      <c r="J105" s="102"/>
      <c r="K105" s="102"/>
      <c r="R105" s="3"/>
    </row>
    <row r="106" spans="1:19" x14ac:dyDescent="0.2">
      <c r="A106" t="s">
        <v>235</v>
      </c>
      <c r="B106">
        <v>19.655000000000001</v>
      </c>
      <c r="C106">
        <v>-155.4675833</v>
      </c>
      <c r="D106">
        <v>2088</v>
      </c>
      <c r="E106">
        <v>1E-4</v>
      </c>
      <c r="F106">
        <v>2.2999999999999998</v>
      </c>
      <c r="G106">
        <v>1</v>
      </c>
      <c r="H106">
        <v>0</v>
      </c>
      <c r="I106">
        <v>0</v>
      </c>
      <c r="J106" s="102">
        <v>767900</v>
      </c>
      <c r="K106" s="102">
        <v>29353</v>
      </c>
      <c r="M106">
        <v>3</v>
      </c>
      <c r="N106">
        <v>0</v>
      </c>
      <c r="O106">
        <v>0</v>
      </c>
      <c r="P106">
        <v>1</v>
      </c>
      <c r="Q106">
        <v>4</v>
      </c>
      <c r="R106" s="3">
        <v>0</v>
      </c>
      <c r="S106">
        <v>0</v>
      </c>
    </row>
    <row r="107" spans="1:19" x14ac:dyDescent="0.2">
      <c r="A107" t="s">
        <v>236</v>
      </c>
      <c r="B107">
        <v>19.655000000000001</v>
      </c>
      <c r="C107">
        <v>-155.4675833</v>
      </c>
      <c r="D107">
        <v>2088</v>
      </c>
      <c r="E107">
        <v>1E-4</v>
      </c>
      <c r="F107">
        <v>2.2999999999999998</v>
      </c>
      <c r="G107">
        <v>1</v>
      </c>
      <c r="H107">
        <v>0</v>
      </c>
      <c r="I107">
        <v>0</v>
      </c>
      <c r="J107" s="102">
        <v>788864</v>
      </c>
      <c r="K107" s="102">
        <v>27976</v>
      </c>
      <c r="R107" s="3">
        <v>0</v>
      </c>
    </row>
    <row r="108" spans="1:19" x14ac:dyDescent="0.2">
      <c r="A108" t="s">
        <v>237</v>
      </c>
      <c r="B108">
        <v>19.655000000000001</v>
      </c>
      <c r="C108">
        <v>-155.4675833</v>
      </c>
      <c r="D108">
        <v>2088</v>
      </c>
      <c r="E108">
        <v>1E-4</v>
      </c>
      <c r="F108">
        <v>2.2999999999999998</v>
      </c>
      <c r="G108">
        <v>1</v>
      </c>
      <c r="H108">
        <v>0</v>
      </c>
      <c r="I108">
        <v>0</v>
      </c>
      <c r="J108" s="102">
        <v>880581</v>
      </c>
      <c r="K108" s="102">
        <v>33875</v>
      </c>
      <c r="R108" s="3">
        <v>0</v>
      </c>
    </row>
    <row r="109" spans="1:19" x14ac:dyDescent="0.2">
      <c r="A109" t="s">
        <v>238</v>
      </c>
      <c r="B109">
        <v>19.655000000000001</v>
      </c>
      <c r="C109">
        <v>-155.4675833</v>
      </c>
      <c r="D109">
        <v>2088</v>
      </c>
      <c r="E109">
        <v>1E-4</v>
      </c>
      <c r="F109">
        <v>2.2999999999999998</v>
      </c>
      <c r="G109">
        <v>1</v>
      </c>
      <c r="H109">
        <v>0</v>
      </c>
      <c r="I109">
        <v>0</v>
      </c>
      <c r="J109" s="102">
        <v>758776</v>
      </c>
      <c r="K109" s="102">
        <v>31122</v>
      </c>
      <c r="R109" s="3">
        <v>0</v>
      </c>
    </row>
    <row r="110" spans="1:19" x14ac:dyDescent="0.2">
      <c r="A110" t="s">
        <v>239</v>
      </c>
      <c r="B110">
        <v>19.655000000000001</v>
      </c>
      <c r="C110">
        <v>-155.4675833</v>
      </c>
      <c r="D110">
        <v>2088</v>
      </c>
      <c r="E110">
        <v>1E-4</v>
      </c>
      <c r="F110">
        <v>2.2999999999999998</v>
      </c>
      <c r="G110">
        <v>1</v>
      </c>
      <c r="H110">
        <v>0</v>
      </c>
      <c r="I110">
        <v>0</v>
      </c>
      <c r="J110" s="102">
        <v>722309</v>
      </c>
      <c r="K110" s="102">
        <v>47629</v>
      </c>
      <c r="R110" s="3">
        <v>0</v>
      </c>
    </row>
    <row r="111" spans="1:19" x14ac:dyDescent="0.2">
      <c r="A111" t="s">
        <v>240</v>
      </c>
      <c r="B111">
        <v>19.655000000000001</v>
      </c>
      <c r="C111">
        <v>-155.4675833</v>
      </c>
      <c r="D111">
        <v>2088</v>
      </c>
      <c r="E111">
        <v>1E-4</v>
      </c>
      <c r="F111">
        <v>2.2999999999999998</v>
      </c>
      <c r="G111">
        <v>1</v>
      </c>
      <c r="H111">
        <v>0</v>
      </c>
      <c r="I111">
        <v>0</v>
      </c>
      <c r="J111" s="102">
        <v>674007</v>
      </c>
      <c r="K111" s="102">
        <v>37835</v>
      </c>
      <c r="R111" s="3">
        <v>0</v>
      </c>
    </row>
    <row r="112" spans="1:19" x14ac:dyDescent="0.2">
      <c r="J112" s="102"/>
      <c r="K112" s="102"/>
      <c r="R112" s="3"/>
    </row>
    <row r="114" spans="1:19" x14ac:dyDescent="0.2">
      <c r="A114" t="s">
        <v>241</v>
      </c>
    </row>
    <row r="115" spans="1:19" x14ac:dyDescent="0.2">
      <c r="A115" t="s">
        <v>242</v>
      </c>
      <c r="B115">
        <v>64.384299999999996</v>
      </c>
      <c r="C115">
        <v>-20.5549</v>
      </c>
      <c r="D115">
        <v>459</v>
      </c>
      <c r="E115">
        <v>0.01</v>
      </c>
      <c r="F115">
        <v>2</v>
      </c>
      <c r="G115">
        <v>1</v>
      </c>
      <c r="H115">
        <v>0</v>
      </c>
      <c r="I115">
        <v>0</v>
      </c>
      <c r="J115" s="102">
        <v>770000</v>
      </c>
      <c r="K115" s="102">
        <v>60000</v>
      </c>
      <c r="M115">
        <v>3</v>
      </c>
      <c r="N115">
        <v>0</v>
      </c>
      <c r="O115">
        <v>0</v>
      </c>
      <c r="P115">
        <v>1</v>
      </c>
      <c r="Q115">
        <v>4</v>
      </c>
      <c r="R115" s="3">
        <v>0</v>
      </c>
      <c r="S115">
        <v>0</v>
      </c>
    </row>
    <row r="116" spans="1:19" x14ac:dyDescent="0.2">
      <c r="A116" t="s">
        <v>243</v>
      </c>
      <c r="B116">
        <v>64.383600000000001</v>
      </c>
      <c r="C116">
        <v>-20.5564</v>
      </c>
      <c r="D116">
        <v>457</v>
      </c>
      <c r="E116">
        <v>0.01</v>
      </c>
      <c r="F116">
        <v>2</v>
      </c>
      <c r="G116">
        <v>1</v>
      </c>
      <c r="H116">
        <v>0</v>
      </c>
      <c r="I116">
        <v>0</v>
      </c>
      <c r="J116" s="102">
        <v>730000</v>
      </c>
      <c r="K116" s="102">
        <v>90000</v>
      </c>
      <c r="R116" s="3">
        <v>0</v>
      </c>
    </row>
    <row r="117" spans="1:19" x14ac:dyDescent="0.2">
      <c r="A117" t="s">
        <v>244</v>
      </c>
      <c r="B117">
        <v>64.364400000000003</v>
      </c>
      <c r="C117">
        <v>-20.553100000000001</v>
      </c>
      <c r="D117">
        <v>447</v>
      </c>
      <c r="E117">
        <v>0.01</v>
      </c>
      <c r="F117">
        <v>2</v>
      </c>
      <c r="G117">
        <v>1</v>
      </c>
      <c r="H117">
        <v>0</v>
      </c>
      <c r="I117">
        <v>0</v>
      </c>
      <c r="J117" s="102">
        <v>860000</v>
      </c>
      <c r="K117" s="102">
        <v>70000</v>
      </c>
      <c r="R117" s="3">
        <v>0</v>
      </c>
    </row>
    <row r="118" spans="1:19" x14ac:dyDescent="0.2">
      <c r="A118" t="s">
        <v>245</v>
      </c>
      <c r="B118">
        <v>64.362899999999996</v>
      </c>
      <c r="C118">
        <v>-20.551400000000001</v>
      </c>
      <c r="D118">
        <v>446</v>
      </c>
      <c r="E118">
        <v>0.01</v>
      </c>
      <c r="F118">
        <v>2</v>
      </c>
      <c r="G118">
        <v>1</v>
      </c>
      <c r="H118">
        <v>0</v>
      </c>
      <c r="I118">
        <v>0</v>
      </c>
      <c r="J118" s="102">
        <v>820000</v>
      </c>
      <c r="K118" s="102">
        <v>130000</v>
      </c>
      <c r="R118" s="3">
        <v>0</v>
      </c>
    </row>
    <row r="119" spans="1:19" x14ac:dyDescent="0.2">
      <c r="A119" t="s">
        <v>246</v>
      </c>
      <c r="B119">
        <v>63.9726</v>
      </c>
      <c r="C119">
        <v>-21.467400000000001</v>
      </c>
      <c r="D119">
        <v>243</v>
      </c>
      <c r="E119">
        <v>0.01</v>
      </c>
      <c r="F119">
        <v>2</v>
      </c>
      <c r="G119">
        <v>1</v>
      </c>
      <c r="H119">
        <v>0</v>
      </c>
      <c r="I119">
        <v>0</v>
      </c>
      <c r="J119" s="102">
        <v>820000</v>
      </c>
      <c r="K119" s="102">
        <v>60000</v>
      </c>
      <c r="R119" s="3">
        <v>0</v>
      </c>
    </row>
    <row r="120" spans="1:19" x14ac:dyDescent="0.2">
      <c r="A120" t="s">
        <v>247</v>
      </c>
      <c r="B120">
        <v>63.973799999999997</v>
      </c>
      <c r="C120">
        <v>-21.467099999999999</v>
      </c>
      <c r="D120">
        <v>247</v>
      </c>
      <c r="E120">
        <v>0.01</v>
      </c>
      <c r="F120">
        <v>2</v>
      </c>
      <c r="G120">
        <v>1</v>
      </c>
      <c r="H120">
        <v>0</v>
      </c>
      <c r="I120">
        <v>0</v>
      </c>
      <c r="J120" s="102">
        <v>930000</v>
      </c>
      <c r="K120" s="102">
        <v>50000</v>
      </c>
      <c r="R120" s="3">
        <v>0</v>
      </c>
    </row>
    <row r="121" spans="1:19" x14ac:dyDescent="0.2">
      <c r="A121" t="s">
        <v>248</v>
      </c>
      <c r="B121">
        <v>63.976500000000001</v>
      </c>
      <c r="C121">
        <v>-21.478300000000001</v>
      </c>
      <c r="D121">
        <v>273</v>
      </c>
      <c r="E121">
        <v>0.01</v>
      </c>
      <c r="F121">
        <v>2</v>
      </c>
      <c r="G121">
        <v>1</v>
      </c>
      <c r="H121">
        <v>0</v>
      </c>
      <c r="I121">
        <v>0</v>
      </c>
      <c r="J121" s="102">
        <v>890000</v>
      </c>
      <c r="K121" s="102">
        <v>60000</v>
      </c>
      <c r="R121" s="3">
        <v>0</v>
      </c>
    </row>
    <row r="122" spans="1:19" x14ac:dyDescent="0.2">
      <c r="A122" t="s">
        <v>249</v>
      </c>
      <c r="B122">
        <v>63.982199999999999</v>
      </c>
      <c r="C122">
        <v>-21.4773</v>
      </c>
      <c r="D122">
        <v>289</v>
      </c>
      <c r="E122">
        <v>0.01</v>
      </c>
      <c r="F122">
        <v>2</v>
      </c>
      <c r="G122">
        <v>1</v>
      </c>
      <c r="H122">
        <v>0</v>
      </c>
      <c r="I122">
        <v>0</v>
      </c>
      <c r="J122" s="102">
        <v>960000</v>
      </c>
      <c r="K122" s="102">
        <v>80000</v>
      </c>
      <c r="R122" s="3">
        <v>0</v>
      </c>
    </row>
    <row r="123" spans="1:19" x14ac:dyDescent="0.2">
      <c r="A123" t="s">
        <v>250</v>
      </c>
      <c r="B123">
        <v>63.983899999999998</v>
      </c>
      <c r="C123">
        <v>-21.4727</v>
      </c>
      <c r="D123">
        <v>277</v>
      </c>
      <c r="E123">
        <v>0.01</v>
      </c>
      <c r="F123">
        <v>2</v>
      </c>
      <c r="G123">
        <v>1</v>
      </c>
      <c r="H123">
        <v>0</v>
      </c>
      <c r="I123">
        <v>0</v>
      </c>
      <c r="J123" s="102">
        <v>1050000</v>
      </c>
      <c r="K123" s="102">
        <v>80000</v>
      </c>
      <c r="R123" s="3">
        <v>0</v>
      </c>
    </row>
    <row r="124" spans="1:19" x14ac:dyDescent="0.2">
      <c r="A124" t="s">
        <v>251</v>
      </c>
      <c r="B124">
        <v>63.983800000000002</v>
      </c>
      <c r="C124">
        <v>-21.4727</v>
      </c>
      <c r="D124">
        <v>277</v>
      </c>
      <c r="E124">
        <v>0.01</v>
      </c>
      <c r="F124">
        <v>2</v>
      </c>
      <c r="G124">
        <v>1</v>
      </c>
      <c r="H124">
        <v>0</v>
      </c>
      <c r="I124">
        <v>0</v>
      </c>
      <c r="J124" s="102">
        <v>920000</v>
      </c>
      <c r="K124" s="102">
        <v>70000</v>
      </c>
      <c r="R124" s="3">
        <v>0</v>
      </c>
    </row>
    <row r="125" spans="1:19" x14ac:dyDescent="0.2">
      <c r="A125" t="s">
        <v>252</v>
      </c>
      <c r="B125">
        <v>64.059200000000004</v>
      </c>
      <c r="C125">
        <v>-21.874400000000001</v>
      </c>
      <c r="D125">
        <v>96</v>
      </c>
      <c r="E125">
        <v>0.01</v>
      </c>
      <c r="F125">
        <v>2</v>
      </c>
      <c r="G125">
        <v>1</v>
      </c>
      <c r="H125">
        <v>0</v>
      </c>
      <c r="I125">
        <v>0</v>
      </c>
      <c r="J125" s="102">
        <v>1260000</v>
      </c>
      <c r="K125" s="102">
        <v>40000</v>
      </c>
      <c r="R125" s="3">
        <v>0</v>
      </c>
    </row>
    <row r="126" spans="1:19" x14ac:dyDescent="0.2">
      <c r="A126" t="s">
        <v>253</v>
      </c>
      <c r="B126">
        <v>64.089200000000005</v>
      </c>
      <c r="C126">
        <v>-21.9679</v>
      </c>
      <c r="D126">
        <v>30</v>
      </c>
      <c r="E126">
        <v>0.01</v>
      </c>
      <c r="F126">
        <v>2</v>
      </c>
      <c r="G126">
        <v>1</v>
      </c>
      <c r="H126">
        <v>0</v>
      </c>
      <c r="I126">
        <v>0</v>
      </c>
      <c r="J126" s="102">
        <v>1130000</v>
      </c>
      <c r="K126" s="102">
        <v>30000</v>
      </c>
      <c r="R126" s="3">
        <v>0</v>
      </c>
    </row>
    <row r="127" spans="1:19" x14ac:dyDescent="0.2">
      <c r="A127" t="s">
        <v>254</v>
      </c>
      <c r="B127">
        <v>64.089600000000004</v>
      </c>
      <c r="C127">
        <v>-21.089600000000001</v>
      </c>
      <c r="D127">
        <v>22</v>
      </c>
      <c r="E127">
        <v>0.01</v>
      </c>
      <c r="F127">
        <v>2</v>
      </c>
      <c r="G127">
        <v>1</v>
      </c>
      <c r="H127">
        <v>0</v>
      </c>
      <c r="I127">
        <v>0</v>
      </c>
      <c r="J127" s="102">
        <v>1260000</v>
      </c>
      <c r="K127" s="102">
        <v>70000</v>
      </c>
      <c r="R127" s="3">
        <v>0</v>
      </c>
    </row>
    <row r="128" spans="1:19" x14ac:dyDescent="0.2">
      <c r="A128" t="s">
        <v>255</v>
      </c>
      <c r="B128">
        <v>64.0869</v>
      </c>
      <c r="C128">
        <v>-21.089600000000001</v>
      </c>
      <c r="D128">
        <v>22</v>
      </c>
      <c r="E128">
        <v>0.01</v>
      </c>
      <c r="F128">
        <v>2</v>
      </c>
      <c r="G128">
        <v>1</v>
      </c>
      <c r="H128">
        <v>0</v>
      </c>
      <c r="I128">
        <v>0</v>
      </c>
      <c r="J128" s="102">
        <v>1170000</v>
      </c>
      <c r="K128" s="102">
        <v>120000</v>
      </c>
      <c r="R128" s="3">
        <v>0</v>
      </c>
    </row>
    <row r="129" spans="1:19" x14ac:dyDescent="0.2">
      <c r="A129" t="s">
        <v>256</v>
      </c>
      <c r="B129">
        <v>64.091700000000003</v>
      </c>
      <c r="C129">
        <v>-21.970400000000001</v>
      </c>
      <c r="D129">
        <v>26</v>
      </c>
      <c r="E129">
        <v>0.01</v>
      </c>
      <c r="F129">
        <v>2</v>
      </c>
      <c r="G129">
        <v>1</v>
      </c>
      <c r="H129">
        <v>0</v>
      </c>
      <c r="I129">
        <v>0</v>
      </c>
      <c r="J129" s="102">
        <v>1140000</v>
      </c>
      <c r="K129" s="102">
        <v>50000</v>
      </c>
      <c r="R129" s="3">
        <v>0</v>
      </c>
    </row>
    <row r="130" spans="1:19" x14ac:dyDescent="0.2">
      <c r="A130" t="s">
        <v>257</v>
      </c>
      <c r="B130">
        <v>64.091700000000003</v>
      </c>
      <c r="C130">
        <v>-21.970400000000001</v>
      </c>
      <c r="D130">
        <v>26</v>
      </c>
      <c r="E130">
        <v>0.01</v>
      </c>
      <c r="F130">
        <v>2</v>
      </c>
      <c r="G130">
        <v>1</v>
      </c>
      <c r="H130">
        <v>0</v>
      </c>
      <c r="I130">
        <v>0</v>
      </c>
      <c r="J130" s="102">
        <v>1100000</v>
      </c>
      <c r="K130" s="102">
        <v>30000</v>
      </c>
      <c r="R130" s="3">
        <v>0</v>
      </c>
    </row>
    <row r="131" spans="1:19" x14ac:dyDescent="0.2">
      <c r="A131" t="s">
        <v>258</v>
      </c>
      <c r="B131">
        <v>64.093500000000006</v>
      </c>
      <c r="C131">
        <v>-21.968499999999999</v>
      </c>
      <c r="D131">
        <v>28</v>
      </c>
      <c r="E131">
        <v>0.01</v>
      </c>
      <c r="F131">
        <v>2</v>
      </c>
      <c r="G131">
        <v>1</v>
      </c>
      <c r="H131">
        <v>0</v>
      </c>
      <c r="I131">
        <v>0</v>
      </c>
      <c r="J131" s="102">
        <v>990000</v>
      </c>
      <c r="K131" s="102">
        <v>40000</v>
      </c>
      <c r="R131" s="3">
        <v>0</v>
      </c>
    </row>
    <row r="132" spans="1:19" x14ac:dyDescent="0.2">
      <c r="A132" t="s">
        <v>259</v>
      </c>
      <c r="B132">
        <v>64.087100000000007</v>
      </c>
      <c r="C132">
        <v>-21.968900000000001</v>
      </c>
      <c r="D132">
        <v>27</v>
      </c>
      <c r="E132">
        <v>0.01</v>
      </c>
      <c r="F132">
        <v>2</v>
      </c>
      <c r="G132">
        <v>1</v>
      </c>
      <c r="H132">
        <v>0</v>
      </c>
      <c r="I132">
        <v>0</v>
      </c>
      <c r="J132" s="102">
        <v>1070000</v>
      </c>
      <c r="K132" s="102">
        <v>30000</v>
      </c>
      <c r="R132" s="3">
        <v>0</v>
      </c>
    </row>
    <row r="133" spans="1:19" x14ac:dyDescent="0.2">
      <c r="A133" t="s">
        <v>260</v>
      </c>
      <c r="B133">
        <v>64.164500000000004</v>
      </c>
      <c r="C133">
        <v>-21.036899999999999</v>
      </c>
      <c r="D133">
        <v>131</v>
      </c>
      <c r="E133">
        <v>0.01</v>
      </c>
      <c r="F133">
        <v>2</v>
      </c>
      <c r="G133">
        <v>1</v>
      </c>
      <c r="H133">
        <v>0</v>
      </c>
      <c r="I133">
        <v>0</v>
      </c>
      <c r="J133" s="102">
        <v>1530000</v>
      </c>
      <c r="K133" s="102">
        <v>60000</v>
      </c>
      <c r="R133" s="3">
        <v>0</v>
      </c>
    </row>
    <row r="134" spans="1:19" x14ac:dyDescent="0.2">
      <c r="A134" t="s">
        <v>261</v>
      </c>
      <c r="B134">
        <v>64.164900000000003</v>
      </c>
      <c r="C134">
        <v>-21.036799999999999</v>
      </c>
      <c r="D134">
        <v>122</v>
      </c>
      <c r="E134">
        <v>0.01</v>
      </c>
      <c r="F134">
        <v>2</v>
      </c>
      <c r="G134">
        <v>1</v>
      </c>
      <c r="H134">
        <v>0</v>
      </c>
      <c r="I134">
        <v>0</v>
      </c>
      <c r="J134" s="102">
        <v>1170000</v>
      </c>
      <c r="K134" s="102">
        <v>80000</v>
      </c>
      <c r="R134" s="3">
        <v>0</v>
      </c>
    </row>
    <row r="135" spans="1:19" x14ac:dyDescent="0.2">
      <c r="A135" t="s">
        <v>262</v>
      </c>
      <c r="B135">
        <v>64.156199999999998</v>
      </c>
      <c r="C135">
        <v>-21.047999999999998</v>
      </c>
      <c r="D135">
        <v>121</v>
      </c>
      <c r="E135">
        <v>0.01</v>
      </c>
      <c r="F135">
        <v>2</v>
      </c>
      <c r="G135">
        <v>1</v>
      </c>
      <c r="H135">
        <v>0</v>
      </c>
      <c r="I135">
        <v>0</v>
      </c>
      <c r="J135" s="102">
        <v>1550000</v>
      </c>
      <c r="K135" s="102">
        <v>60000</v>
      </c>
      <c r="R135" s="3">
        <v>0</v>
      </c>
    </row>
    <row r="136" spans="1:19" x14ac:dyDescent="0.2">
      <c r="A136" t="s">
        <v>263</v>
      </c>
      <c r="B136">
        <v>64.156099999999995</v>
      </c>
      <c r="C136">
        <v>-21.047999999999998</v>
      </c>
      <c r="D136">
        <v>120</v>
      </c>
      <c r="E136">
        <v>0.01</v>
      </c>
      <c r="F136">
        <v>2</v>
      </c>
      <c r="G136">
        <v>1</v>
      </c>
      <c r="H136">
        <v>0</v>
      </c>
      <c r="I136">
        <v>0</v>
      </c>
      <c r="J136" s="102">
        <v>1710000</v>
      </c>
      <c r="K136" s="102">
        <v>120000</v>
      </c>
      <c r="R136" s="3">
        <v>0</v>
      </c>
    </row>
    <row r="138" spans="1:19" x14ac:dyDescent="0.2">
      <c r="A138" t="s">
        <v>264</v>
      </c>
    </row>
    <row r="139" spans="1:19" x14ac:dyDescent="0.2">
      <c r="A139" t="s">
        <v>265</v>
      </c>
      <c r="B139">
        <v>44.29</v>
      </c>
      <c r="C139">
        <v>-121.76390000000001</v>
      </c>
      <c r="D139">
        <v>1469</v>
      </c>
      <c r="E139">
        <v>0.01</v>
      </c>
      <c r="F139">
        <v>2</v>
      </c>
      <c r="G139">
        <v>1</v>
      </c>
      <c r="H139">
        <v>0</v>
      </c>
      <c r="I139">
        <v>0</v>
      </c>
      <c r="J139" s="102">
        <v>961000</v>
      </c>
      <c r="K139" s="102">
        <v>30000</v>
      </c>
      <c r="M139">
        <v>3</v>
      </c>
      <c r="N139">
        <v>0</v>
      </c>
      <c r="O139">
        <v>0</v>
      </c>
      <c r="P139">
        <v>1</v>
      </c>
      <c r="Q139">
        <v>4</v>
      </c>
      <c r="R139" s="3">
        <v>0</v>
      </c>
      <c r="S139">
        <v>0</v>
      </c>
    </row>
    <row r="140" spans="1:19" x14ac:dyDescent="0.2">
      <c r="A140" t="s">
        <v>266</v>
      </c>
      <c r="B140">
        <v>44.276400000000002</v>
      </c>
      <c r="C140">
        <v>-121.7774</v>
      </c>
      <c r="D140">
        <v>1530</v>
      </c>
      <c r="E140">
        <v>0.01</v>
      </c>
      <c r="F140">
        <v>2</v>
      </c>
      <c r="G140">
        <v>1</v>
      </c>
      <c r="H140">
        <v>0</v>
      </c>
      <c r="I140">
        <v>0</v>
      </c>
      <c r="J140" s="102">
        <v>967000</v>
      </c>
      <c r="K140" s="102">
        <v>27000</v>
      </c>
      <c r="R140" s="3">
        <v>0</v>
      </c>
    </row>
    <row r="141" spans="1:19" x14ac:dyDescent="0.2">
      <c r="A141" t="s">
        <v>267</v>
      </c>
      <c r="B141">
        <v>44.259399999999999</v>
      </c>
      <c r="C141">
        <v>-121.8022</v>
      </c>
      <c r="D141">
        <v>1622</v>
      </c>
      <c r="E141">
        <v>0.01</v>
      </c>
      <c r="F141">
        <v>2</v>
      </c>
      <c r="G141">
        <v>1</v>
      </c>
      <c r="H141">
        <v>0</v>
      </c>
      <c r="I141">
        <v>0</v>
      </c>
      <c r="J141" s="102">
        <v>952000</v>
      </c>
      <c r="K141" s="102">
        <v>31000</v>
      </c>
      <c r="R141" s="3">
        <v>0</v>
      </c>
    </row>
    <row r="142" spans="1:19" x14ac:dyDescent="0.2">
      <c r="A142" t="s">
        <v>268</v>
      </c>
      <c r="B142">
        <v>44.270899999999997</v>
      </c>
      <c r="C142">
        <v>-121.7865</v>
      </c>
      <c r="D142">
        <v>1588</v>
      </c>
      <c r="E142">
        <v>0.01</v>
      </c>
      <c r="F142">
        <v>2</v>
      </c>
      <c r="G142">
        <v>1</v>
      </c>
      <c r="H142">
        <v>0</v>
      </c>
      <c r="I142">
        <v>0</v>
      </c>
      <c r="J142" s="102">
        <v>845000</v>
      </c>
      <c r="K142" s="102">
        <v>18000</v>
      </c>
      <c r="R142" s="3">
        <v>0</v>
      </c>
    </row>
    <row r="143" spans="1:19" x14ac:dyDescent="0.2">
      <c r="A143" t="s">
        <v>269</v>
      </c>
      <c r="B143">
        <v>44.27</v>
      </c>
      <c r="C143">
        <v>-121.7931</v>
      </c>
      <c r="D143">
        <v>1600</v>
      </c>
      <c r="E143">
        <v>0.01</v>
      </c>
      <c r="F143">
        <v>2</v>
      </c>
      <c r="G143">
        <v>1</v>
      </c>
      <c r="H143">
        <v>0</v>
      </c>
      <c r="I143">
        <v>0</v>
      </c>
      <c r="J143" s="102">
        <v>820000</v>
      </c>
      <c r="K143" s="102">
        <v>57000</v>
      </c>
      <c r="R143" s="3">
        <v>0</v>
      </c>
    </row>
    <row r="144" spans="1:19" x14ac:dyDescent="0.2">
      <c r="A144" t="s">
        <v>270</v>
      </c>
      <c r="B144">
        <v>44.240900000000003</v>
      </c>
      <c r="C144">
        <v>-121.8575</v>
      </c>
      <c r="D144">
        <v>1533</v>
      </c>
      <c r="E144">
        <v>0.01</v>
      </c>
      <c r="F144">
        <v>2</v>
      </c>
      <c r="G144">
        <v>1</v>
      </c>
      <c r="H144">
        <v>0</v>
      </c>
      <c r="I144">
        <v>0</v>
      </c>
      <c r="J144" s="102">
        <v>1090000</v>
      </c>
      <c r="K144" s="102">
        <v>30000</v>
      </c>
      <c r="R144" s="3">
        <v>0</v>
      </c>
    </row>
    <row r="145" spans="1:18" x14ac:dyDescent="0.2">
      <c r="A145" t="s">
        <v>271</v>
      </c>
      <c r="B145">
        <v>44.25</v>
      </c>
      <c r="C145">
        <v>-121.84569999999999</v>
      </c>
      <c r="D145">
        <v>1536</v>
      </c>
      <c r="E145">
        <v>0.01</v>
      </c>
      <c r="F145">
        <v>2</v>
      </c>
      <c r="G145">
        <v>1</v>
      </c>
      <c r="H145">
        <v>0</v>
      </c>
      <c r="I145">
        <v>0</v>
      </c>
      <c r="J145" s="102">
        <v>785000</v>
      </c>
      <c r="K145" s="102">
        <v>70000</v>
      </c>
      <c r="R145" s="3">
        <v>0</v>
      </c>
    </row>
    <row r="146" spans="1:18" x14ac:dyDescent="0.2">
      <c r="A146" t="s">
        <v>272</v>
      </c>
      <c r="B146">
        <v>44.25</v>
      </c>
      <c r="C146">
        <v>-121.84569999999999</v>
      </c>
      <c r="D146">
        <v>1536</v>
      </c>
      <c r="E146">
        <v>0.01</v>
      </c>
      <c r="F146">
        <v>2</v>
      </c>
      <c r="G146">
        <v>1</v>
      </c>
      <c r="H146">
        <v>0</v>
      </c>
      <c r="I146">
        <v>0</v>
      </c>
      <c r="J146" s="102">
        <v>851000</v>
      </c>
      <c r="K146" s="102">
        <v>41000</v>
      </c>
      <c r="R146" s="3">
        <v>0</v>
      </c>
    </row>
    <row r="147" spans="1:18" x14ac:dyDescent="0.2">
      <c r="A147" t="s">
        <v>273</v>
      </c>
      <c r="B147">
        <v>44.24</v>
      </c>
      <c r="C147">
        <v>-121.85429999999999</v>
      </c>
      <c r="D147">
        <v>1536</v>
      </c>
      <c r="E147">
        <v>0.01</v>
      </c>
      <c r="F147">
        <v>2</v>
      </c>
      <c r="G147">
        <v>1</v>
      </c>
      <c r="H147">
        <v>0</v>
      </c>
      <c r="I147">
        <v>0</v>
      </c>
      <c r="J147" s="102">
        <v>1230000</v>
      </c>
      <c r="K147" s="102">
        <v>110000</v>
      </c>
      <c r="R147" s="3">
        <v>0</v>
      </c>
    </row>
    <row r="148" spans="1:18" x14ac:dyDescent="0.2">
      <c r="A148" t="s">
        <v>274</v>
      </c>
      <c r="B148">
        <v>44.24</v>
      </c>
      <c r="C148">
        <v>-121.85429999999999</v>
      </c>
      <c r="D148">
        <v>1536</v>
      </c>
      <c r="E148">
        <v>0.01</v>
      </c>
      <c r="F148">
        <v>2</v>
      </c>
      <c r="G148">
        <v>1</v>
      </c>
      <c r="H148">
        <v>0</v>
      </c>
      <c r="I148">
        <v>0</v>
      </c>
      <c r="J148" s="102">
        <v>976000</v>
      </c>
      <c r="K148" s="102">
        <v>45000</v>
      </c>
      <c r="R148" s="3">
        <v>0</v>
      </c>
    </row>
    <row r="149" spans="1:18" x14ac:dyDescent="0.2">
      <c r="A149" t="s">
        <v>275</v>
      </c>
      <c r="B149">
        <v>44.240600000000001</v>
      </c>
      <c r="C149">
        <v>-121.87</v>
      </c>
      <c r="D149">
        <v>1478</v>
      </c>
      <c r="E149">
        <v>0.01</v>
      </c>
      <c r="F149">
        <v>2</v>
      </c>
      <c r="G149">
        <v>1</v>
      </c>
      <c r="H149">
        <v>0</v>
      </c>
      <c r="I149">
        <v>0</v>
      </c>
      <c r="J149" s="102">
        <v>846000</v>
      </c>
      <c r="K149" s="102">
        <v>47000</v>
      </c>
      <c r="R149" s="3">
        <v>0</v>
      </c>
    </row>
    <row r="150" spans="1:18" x14ac:dyDescent="0.2">
      <c r="A150" t="s">
        <v>276</v>
      </c>
      <c r="B150">
        <v>44.2408</v>
      </c>
      <c r="C150">
        <v>-121.8625</v>
      </c>
      <c r="D150">
        <v>1515</v>
      </c>
      <c r="E150">
        <v>0.01</v>
      </c>
      <c r="F150">
        <v>2</v>
      </c>
      <c r="G150">
        <v>1</v>
      </c>
      <c r="H150">
        <v>0</v>
      </c>
      <c r="I150">
        <v>0</v>
      </c>
      <c r="J150" s="102">
        <v>953000</v>
      </c>
      <c r="K150" s="102">
        <v>34000</v>
      </c>
      <c r="R150" s="3">
        <v>0</v>
      </c>
    </row>
    <row r="151" spans="1:18" x14ac:dyDescent="0.2">
      <c r="A151" t="s">
        <v>277</v>
      </c>
      <c r="B151">
        <v>44.370100000000001</v>
      </c>
      <c r="C151">
        <v>-121.9927</v>
      </c>
      <c r="D151">
        <v>925</v>
      </c>
      <c r="E151">
        <v>0.01</v>
      </c>
      <c r="F151">
        <v>2</v>
      </c>
      <c r="G151">
        <v>1</v>
      </c>
      <c r="H151">
        <v>0</v>
      </c>
      <c r="I151">
        <v>0</v>
      </c>
      <c r="J151" s="102">
        <v>667000</v>
      </c>
      <c r="K151" s="102">
        <v>24000</v>
      </c>
      <c r="R151" s="3">
        <v>0</v>
      </c>
    </row>
    <row r="152" spans="1:18" x14ac:dyDescent="0.2">
      <c r="A152" t="s">
        <v>278</v>
      </c>
      <c r="B152">
        <v>44.365499999999997</v>
      </c>
      <c r="C152">
        <v>-121.98609999999999</v>
      </c>
      <c r="D152">
        <v>966</v>
      </c>
      <c r="E152">
        <v>0.01</v>
      </c>
      <c r="F152">
        <v>2</v>
      </c>
      <c r="G152">
        <v>1</v>
      </c>
      <c r="H152">
        <v>0</v>
      </c>
      <c r="I152">
        <v>0</v>
      </c>
      <c r="J152" s="102">
        <v>715000</v>
      </c>
      <c r="K152" s="102">
        <v>55000</v>
      </c>
      <c r="R152" s="3">
        <v>0</v>
      </c>
    </row>
    <row r="153" spans="1:18" x14ac:dyDescent="0.2">
      <c r="A153" t="s">
        <v>279</v>
      </c>
      <c r="B153">
        <v>44.365499999999997</v>
      </c>
      <c r="C153">
        <v>-121.98609999999999</v>
      </c>
      <c r="D153">
        <v>966</v>
      </c>
      <c r="E153">
        <v>0.01</v>
      </c>
      <c r="F153">
        <v>2</v>
      </c>
      <c r="G153">
        <v>1</v>
      </c>
      <c r="H153">
        <v>0</v>
      </c>
      <c r="I153">
        <v>0</v>
      </c>
      <c r="J153" s="102">
        <v>644000</v>
      </c>
      <c r="K153" s="102">
        <v>86000</v>
      </c>
      <c r="R153" s="3">
        <v>0</v>
      </c>
    </row>
    <row r="154" spans="1:18" x14ac:dyDescent="0.2">
      <c r="A154" t="s">
        <v>280</v>
      </c>
      <c r="B154">
        <v>44.363700000000001</v>
      </c>
      <c r="C154">
        <v>-121.98990000000001</v>
      </c>
      <c r="D154">
        <v>924</v>
      </c>
      <c r="E154">
        <v>0.01</v>
      </c>
      <c r="F154">
        <v>2</v>
      </c>
      <c r="G154">
        <v>1</v>
      </c>
      <c r="H154">
        <v>0</v>
      </c>
      <c r="I154">
        <v>0</v>
      </c>
      <c r="J154" s="102">
        <v>577000</v>
      </c>
      <c r="K154" s="102">
        <v>36000</v>
      </c>
      <c r="R154" s="3">
        <v>0</v>
      </c>
    </row>
    <row r="155" spans="1:18" x14ac:dyDescent="0.2">
      <c r="A155" t="s">
        <v>281</v>
      </c>
      <c r="B155">
        <v>44.364600000000003</v>
      </c>
      <c r="C155">
        <v>-121.9888</v>
      </c>
      <c r="D155">
        <v>930</v>
      </c>
      <c r="E155">
        <v>0.01</v>
      </c>
      <c r="F155">
        <v>2</v>
      </c>
      <c r="G155">
        <v>1</v>
      </c>
      <c r="H155">
        <v>0</v>
      </c>
      <c r="I155">
        <v>0</v>
      </c>
      <c r="J155" s="102">
        <v>674000</v>
      </c>
      <c r="K155" s="102">
        <v>48000</v>
      </c>
      <c r="R155" s="3">
        <v>0</v>
      </c>
    </row>
    <row r="156" spans="1:18" x14ac:dyDescent="0.2">
      <c r="A156" t="s">
        <v>282</v>
      </c>
      <c r="B156">
        <v>44.368899999999996</v>
      </c>
      <c r="C156">
        <v>-121.98990000000001</v>
      </c>
      <c r="D156">
        <v>933</v>
      </c>
      <c r="E156">
        <v>0.01</v>
      </c>
      <c r="F156">
        <v>2</v>
      </c>
      <c r="G156">
        <v>1</v>
      </c>
      <c r="H156">
        <v>0</v>
      </c>
      <c r="I156">
        <v>0</v>
      </c>
      <c r="J156" s="102">
        <v>696000</v>
      </c>
      <c r="K156" s="102">
        <v>52000</v>
      </c>
      <c r="R156" s="3">
        <v>0</v>
      </c>
    </row>
    <row r="157" spans="1:18" x14ac:dyDescent="0.2">
      <c r="A157" t="s">
        <v>283</v>
      </c>
      <c r="B157">
        <v>43.376300000000001</v>
      </c>
      <c r="C157">
        <v>-121.3763</v>
      </c>
      <c r="D157">
        <v>1347</v>
      </c>
      <c r="E157">
        <v>0.01</v>
      </c>
      <c r="F157">
        <v>2</v>
      </c>
      <c r="G157">
        <v>1</v>
      </c>
      <c r="H157">
        <v>0</v>
      </c>
      <c r="I157">
        <v>0</v>
      </c>
      <c r="J157" s="102">
        <v>2310000</v>
      </c>
      <c r="K157" s="102">
        <v>109000</v>
      </c>
      <c r="R157" s="3">
        <v>0</v>
      </c>
    </row>
    <row r="158" spans="1:18" x14ac:dyDescent="0.2">
      <c r="A158" t="s">
        <v>284</v>
      </c>
      <c r="B158">
        <v>43.985999999999997</v>
      </c>
      <c r="C158">
        <v>-121.387</v>
      </c>
      <c r="D158">
        <v>1216</v>
      </c>
      <c r="E158">
        <v>0.01</v>
      </c>
      <c r="F158">
        <v>2</v>
      </c>
      <c r="G158">
        <v>1</v>
      </c>
      <c r="H158">
        <v>0</v>
      </c>
      <c r="I158">
        <v>0</v>
      </c>
      <c r="J158" s="102">
        <v>2080000</v>
      </c>
      <c r="K158" s="102">
        <v>78000</v>
      </c>
      <c r="R158" s="3">
        <v>0</v>
      </c>
    </row>
    <row r="159" spans="1:18" x14ac:dyDescent="0.2">
      <c r="R159" s="3"/>
    </row>
    <row r="160" spans="1:18" x14ac:dyDescent="0.2">
      <c r="A160" t="s">
        <v>285</v>
      </c>
      <c r="R160" s="3"/>
    </row>
    <row r="161" spans="1:19" x14ac:dyDescent="0.2">
      <c r="A161">
        <v>10717</v>
      </c>
      <c r="B161">
        <v>45.616999999999997</v>
      </c>
      <c r="C161">
        <v>2.9830000000000001</v>
      </c>
      <c r="D161">
        <v>860</v>
      </c>
      <c r="E161">
        <v>0</v>
      </c>
      <c r="F161">
        <v>2.5</v>
      </c>
      <c r="G161">
        <v>1</v>
      </c>
      <c r="H161">
        <v>0</v>
      </c>
      <c r="I161">
        <v>0</v>
      </c>
      <c r="J161">
        <v>1660000</v>
      </c>
      <c r="K161">
        <v>90000</v>
      </c>
      <c r="M161">
        <v>3</v>
      </c>
      <c r="N161">
        <v>0</v>
      </c>
      <c r="O161">
        <v>0</v>
      </c>
      <c r="P161">
        <v>1</v>
      </c>
      <c r="Q161">
        <v>4</v>
      </c>
      <c r="R161" s="3">
        <v>0</v>
      </c>
      <c r="S161">
        <v>0</v>
      </c>
    </row>
    <row r="163" spans="1:19" x14ac:dyDescent="0.2">
      <c r="A163" t="s">
        <v>286</v>
      </c>
    </row>
    <row r="164" spans="1:19" x14ac:dyDescent="0.2">
      <c r="A164" t="s">
        <v>287</v>
      </c>
      <c r="B164">
        <v>38.930199999999999</v>
      </c>
      <c r="C164">
        <v>-112.5222</v>
      </c>
      <c r="D164">
        <v>1461</v>
      </c>
      <c r="E164">
        <v>2</v>
      </c>
      <c r="F164">
        <v>2</v>
      </c>
      <c r="G164">
        <v>1</v>
      </c>
      <c r="H164">
        <v>0</v>
      </c>
      <c r="I164">
        <v>0</v>
      </c>
      <c r="J164" s="102">
        <v>6280000</v>
      </c>
      <c r="K164" s="102">
        <v>110000</v>
      </c>
      <c r="M164">
        <v>3</v>
      </c>
      <c r="N164">
        <v>0</v>
      </c>
      <c r="O164">
        <v>0</v>
      </c>
      <c r="P164">
        <v>1</v>
      </c>
      <c r="Q164">
        <v>4</v>
      </c>
      <c r="R164" s="3">
        <v>0</v>
      </c>
      <c r="S164">
        <v>0</v>
      </c>
    </row>
    <row r="165" spans="1:19" x14ac:dyDescent="0.2">
      <c r="A165" t="s">
        <v>288</v>
      </c>
      <c r="B165">
        <v>38.930100000000003</v>
      </c>
      <c r="C165">
        <v>-112.5222</v>
      </c>
      <c r="D165">
        <v>1463</v>
      </c>
      <c r="E165">
        <v>4.5</v>
      </c>
      <c r="F165">
        <v>2.04</v>
      </c>
      <c r="G165">
        <v>1</v>
      </c>
      <c r="H165">
        <v>0</v>
      </c>
      <c r="I165">
        <v>0</v>
      </c>
      <c r="J165" s="102">
        <v>5890000</v>
      </c>
      <c r="K165" s="102">
        <v>120000</v>
      </c>
      <c r="R165" s="3">
        <v>0</v>
      </c>
    </row>
    <row r="166" spans="1:19" x14ac:dyDescent="0.2">
      <c r="A166" t="s">
        <v>289</v>
      </c>
      <c r="B166">
        <v>38.930500000000002</v>
      </c>
      <c r="C166">
        <v>-112.52209999999999</v>
      </c>
      <c r="D166">
        <v>1457</v>
      </c>
      <c r="E166">
        <v>4.5</v>
      </c>
      <c r="F166">
        <v>1.92</v>
      </c>
      <c r="G166">
        <v>1</v>
      </c>
      <c r="H166">
        <v>0</v>
      </c>
      <c r="I166">
        <v>0</v>
      </c>
      <c r="J166" s="102">
        <v>6100000</v>
      </c>
      <c r="K166" s="102">
        <v>110000</v>
      </c>
      <c r="R166" s="3">
        <v>0</v>
      </c>
    </row>
    <row r="167" spans="1:19" x14ac:dyDescent="0.2">
      <c r="A167" t="s">
        <v>290</v>
      </c>
      <c r="B167">
        <v>38.930100000000003</v>
      </c>
      <c r="C167">
        <v>-112.5222</v>
      </c>
      <c r="D167">
        <v>1463</v>
      </c>
      <c r="E167">
        <v>4.5</v>
      </c>
      <c r="F167">
        <v>2.8</v>
      </c>
      <c r="G167">
        <v>1</v>
      </c>
      <c r="H167">
        <v>0</v>
      </c>
      <c r="I167">
        <v>0</v>
      </c>
      <c r="J167" s="102">
        <v>6070000</v>
      </c>
      <c r="K167" s="102">
        <v>100000</v>
      </c>
      <c r="R167" s="3">
        <v>0</v>
      </c>
    </row>
    <row r="168" spans="1:19" x14ac:dyDescent="0.2">
      <c r="A168" t="s">
        <v>291</v>
      </c>
      <c r="B168">
        <v>38.929900000000004</v>
      </c>
      <c r="C168">
        <v>-112.51990000000001</v>
      </c>
      <c r="D168">
        <v>1455</v>
      </c>
      <c r="E168">
        <v>4.5</v>
      </c>
      <c r="F168">
        <v>2</v>
      </c>
      <c r="G168">
        <v>1</v>
      </c>
      <c r="H168">
        <v>0</v>
      </c>
      <c r="I168">
        <v>0</v>
      </c>
      <c r="J168" s="102">
        <v>6180000</v>
      </c>
      <c r="K168" s="102">
        <v>120000</v>
      </c>
      <c r="R168" s="3">
        <v>0</v>
      </c>
    </row>
    <row r="169" spans="1:19" x14ac:dyDescent="0.2">
      <c r="A169" t="s">
        <v>292</v>
      </c>
      <c r="B169">
        <v>38.930100000000003</v>
      </c>
      <c r="C169">
        <v>-112.5189</v>
      </c>
      <c r="D169">
        <v>1457</v>
      </c>
      <c r="E169">
        <v>4.5</v>
      </c>
      <c r="F169">
        <v>2.1800000000000002</v>
      </c>
      <c r="G169">
        <v>1</v>
      </c>
      <c r="H169">
        <v>0</v>
      </c>
      <c r="I169">
        <v>0</v>
      </c>
      <c r="J169" s="102">
        <v>6270000</v>
      </c>
      <c r="K169" s="102">
        <v>150000</v>
      </c>
      <c r="R169" s="3">
        <v>0</v>
      </c>
    </row>
    <row r="170" spans="1:19" x14ac:dyDescent="0.2">
      <c r="A170" t="s">
        <v>293</v>
      </c>
      <c r="B170">
        <v>38.930799999999998</v>
      </c>
      <c r="C170">
        <v>-112.5226</v>
      </c>
      <c r="D170">
        <v>1461</v>
      </c>
      <c r="E170">
        <v>4.5</v>
      </c>
      <c r="F170">
        <v>2.11</v>
      </c>
      <c r="G170">
        <v>1</v>
      </c>
      <c r="H170">
        <v>0</v>
      </c>
      <c r="I170">
        <v>0</v>
      </c>
      <c r="J170" s="102">
        <v>6000000</v>
      </c>
      <c r="K170" s="102">
        <v>100000</v>
      </c>
      <c r="R170" s="3">
        <v>0</v>
      </c>
    </row>
    <row r="171" spans="1:19" x14ac:dyDescent="0.2">
      <c r="A171" t="s">
        <v>294</v>
      </c>
      <c r="B171">
        <v>38.930100000000003</v>
      </c>
      <c r="C171">
        <v>-112.5189</v>
      </c>
      <c r="D171">
        <v>1457</v>
      </c>
      <c r="E171">
        <v>4.5</v>
      </c>
      <c r="F171">
        <v>2.0299999999999998</v>
      </c>
      <c r="G171">
        <v>1</v>
      </c>
      <c r="H171">
        <v>0</v>
      </c>
      <c r="I171">
        <v>0</v>
      </c>
      <c r="J171" s="102">
        <v>6020000</v>
      </c>
      <c r="K171" s="102">
        <v>110000</v>
      </c>
      <c r="R171" s="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BC4F-4FA9-A94D-BF63-329E5B1EEEA8}">
  <dimension ref="A1:S52"/>
  <sheetViews>
    <sheetView zoomScale="92" zoomScaleNormal="121" workbookViewId="0">
      <selection activeCell="A2" sqref="A2:XFD10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">
      <c r="A2" s="3" t="s">
        <v>18</v>
      </c>
      <c r="B2" s="4">
        <v>-46.700099999999999</v>
      </c>
      <c r="C2" s="4">
        <v>-70.750299999999996</v>
      </c>
      <c r="D2" s="4">
        <v>530</v>
      </c>
      <c r="E2" s="3">
        <v>1.5</v>
      </c>
      <c r="F2" s="3">
        <v>2.42</v>
      </c>
      <c r="G2" s="3">
        <v>1</v>
      </c>
      <c r="H2" s="3">
        <v>0</v>
      </c>
      <c r="I2" s="3">
        <v>0</v>
      </c>
      <c r="J2" s="5">
        <v>24300000</v>
      </c>
      <c r="K2" s="5">
        <v>400000</v>
      </c>
      <c r="M2">
        <v>3</v>
      </c>
      <c r="N2">
        <v>0</v>
      </c>
      <c r="O2">
        <v>0</v>
      </c>
      <c r="P2">
        <v>1</v>
      </c>
      <c r="Q2">
        <v>4</v>
      </c>
      <c r="R2" s="3">
        <v>0</v>
      </c>
      <c r="S2">
        <v>0</v>
      </c>
    </row>
    <row r="3" spans="1:19" x14ac:dyDescent="0.2">
      <c r="A3" s="3" t="s">
        <v>19</v>
      </c>
      <c r="B3" s="4">
        <v>-46.700299999999999</v>
      </c>
      <c r="C3" s="4">
        <v>-70.746799999999993</v>
      </c>
      <c r="D3" s="6">
        <v>530</v>
      </c>
      <c r="E3" s="7">
        <v>1.8</v>
      </c>
      <c r="F3" s="8">
        <v>2.31</v>
      </c>
      <c r="G3" s="3">
        <v>1</v>
      </c>
      <c r="H3" s="3">
        <v>0</v>
      </c>
      <c r="I3" s="3">
        <v>0</v>
      </c>
      <c r="J3" s="5">
        <v>25100000</v>
      </c>
      <c r="K3" s="5">
        <v>300000</v>
      </c>
      <c r="R3" s="3">
        <v>0</v>
      </c>
    </row>
    <row r="4" spans="1:19" x14ac:dyDescent="0.2">
      <c r="A4" s="3" t="s">
        <v>20</v>
      </c>
      <c r="B4" s="4">
        <v>-46.619900000000001</v>
      </c>
      <c r="C4" s="4">
        <v>-70.796700000000001</v>
      </c>
      <c r="D4" s="8">
        <v>400</v>
      </c>
      <c r="E4" s="7">
        <v>1.8</v>
      </c>
      <c r="F4" s="8">
        <v>2.2200000000000002</v>
      </c>
      <c r="G4" s="3">
        <v>1</v>
      </c>
      <c r="H4" s="3">
        <v>0</v>
      </c>
      <c r="I4" s="3">
        <v>0</v>
      </c>
      <c r="J4" s="5">
        <v>21800000</v>
      </c>
      <c r="K4" s="5">
        <v>200000</v>
      </c>
      <c r="R4" s="3">
        <v>0</v>
      </c>
    </row>
    <row r="5" spans="1:19" x14ac:dyDescent="0.2">
      <c r="A5" s="3" t="s">
        <v>21</v>
      </c>
      <c r="B5" s="4">
        <v>-46.619599999999998</v>
      </c>
      <c r="C5" s="4">
        <v>-70.795199999999994</v>
      </c>
      <c r="D5" s="4">
        <v>400</v>
      </c>
      <c r="E5" s="7">
        <v>2.2999999999999998</v>
      </c>
      <c r="F5" s="8">
        <v>2.34</v>
      </c>
      <c r="G5" s="3">
        <v>1</v>
      </c>
      <c r="H5" s="3">
        <v>0</v>
      </c>
      <c r="I5" s="3">
        <v>0</v>
      </c>
      <c r="J5" s="5">
        <v>22000000</v>
      </c>
      <c r="K5" s="5">
        <v>600000</v>
      </c>
      <c r="R5" s="3">
        <v>0</v>
      </c>
    </row>
    <row r="6" spans="1:19" x14ac:dyDescent="0.2">
      <c r="A6" s="3" t="s">
        <v>22</v>
      </c>
      <c r="B6" s="4">
        <v>-46.5914</v>
      </c>
      <c r="C6" s="4">
        <v>-70.675200000000004</v>
      </c>
      <c r="D6" s="6">
        <v>380</v>
      </c>
      <c r="E6" s="7">
        <v>4</v>
      </c>
      <c r="F6" s="8">
        <v>2.2999999999999998</v>
      </c>
      <c r="G6" s="3">
        <v>1</v>
      </c>
      <c r="H6" s="3">
        <v>0</v>
      </c>
      <c r="I6" s="3">
        <v>0</v>
      </c>
      <c r="J6" s="5">
        <v>21500000</v>
      </c>
      <c r="K6" s="5">
        <v>1000000</v>
      </c>
      <c r="R6" s="3">
        <v>0</v>
      </c>
    </row>
    <row r="7" spans="1:19" x14ac:dyDescent="0.2">
      <c r="A7" s="3" t="s">
        <v>23</v>
      </c>
      <c r="B7" s="4">
        <v>-47.067999999999998</v>
      </c>
      <c r="C7" s="4">
        <v>-70.896699999999996</v>
      </c>
      <c r="D7" s="8">
        <v>900</v>
      </c>
      <c r="E7" s="7">
        <v>2</v>
      </c>
      <c r="F7" s="8">
        <v>2.2999999999999998</v>
      </c>
      <c r="G7" s="3">
        <v>1</v>
      </c>
      <c r="H7" s="3">
        <v>0</v>
      </c>
      <c r="I7" s="3">
        <v>0</v>
      </c>
      <c r="J7" s="5">
        <v>19500000</v>
      </c>
      <c r="K7" s="5">
        <v>300000</v>
      </c>
      <c r="R7" s="3">
        <v>0</v>
      </c>
    </row>
    <row r="8" spans="1:19" x14ac:dyDescent="0.2">
      <c r="A8" s="3" t="s">
        <v>23</v>
      </c>
      <c r="B8" s="4">
        <v>-47.067999999999998</v>
      </c>
      <c r="C8" s="4">
        <v>-70.896699999999996</v>
      </c>
      <c r="D8" s="4">
        <v>900</v>
      </c>
      <c r="E8" s="7">
        <v>2</v>
      </c>
      <c r="F8" s="8">
        <v>2.2999999999999998</v>
      </c>
      <c r="G8" s="3">
        <v>1</v>
      </c>
      <c r="H8" s="3">
        <v>0</v>
      </c>
      <c r="I8" s="3">
        <v>0</v>
      </c>
      <c r="J8" s="5">
        <v>19100000</v>
      </c>
      <c r="K8" s="5">
        <v>200000</v>
      </c>
      <c r="R8" s="3">
        <v>0</v>
      </c>
    </row>
    <row r="9" spans="1:19" x14ac:dyDescent="0.2">
      <c r="A9" s="3" t="s">
        <v>24</v>
      </c>
      <c r="B9" s="4">
        <v>-47.067999999999998</v>
      </c>
      <c r="C9" s="4">
        <v>-70.896699999999996</v>
      </c>
      <c r="D9" s="6">
        <v>905</v>
      </c>
      <c r="E9" s="7">
        <v>3.5</v>
      </c>
      <c r="F9" s="8">
        <v>2.2999999999999998</v>
      </c>
      <c r="G9" s="3">
        <v>1</v>
      </c>
      <c r="H9" s="3">
        <v>0</v>
      </c>
      <c r="I9" s="3">
        <v>0</v>
      </c>
      <c r="J9" s="5">
        <v>20500000</v>
      </c>
      <c r="K9" s="5">
        <v>300000</v>
      </c>
      <c r="R9" s="3">
        <v>0</v>
      </c>
    </row>
    <row r="10" spans="1:19" x14ac:dyDescent="0.2">
      <c r="A10" s="3" t="s">
        <v>25</v>
      </c>
      <c r="B10" s="4">
        <v>-47.067999999999998</v>
      </c>
      <c r="C10" s="4">
        <v>-70.896699999999996</v>
      </c>
      <c r="D10" s="8">
        <v>905</v>
      </c>
      <c r="E10" s="7">
        <v>3.5</v>
      </c>
      <c r="F10" s="8">
        <v>2.2999999999999998</v>
      </c>
      <c r="G10" s="3">
        <v>1</v>
      </c>
      <c r="H10" s="3">
        <v>0</v>
      </c>
      <c r="I10" s="3">
        <v>0</v>
      </c>
      <c r="J10" s="5">
        <v>18800000</v>
      </c>
      <c r="K10" s="5">
        <v>300000</v>
      </c>
      <c r="R10" s="3">
        <v>0</v>
      </c>
    </row>
    <row r="11" spans="1:19" x14ac:dyDescent="0.2">
      <c r="A11" s="3"/>
      <c r="B11" s="4"/>
      <c r="C11" s="4"/>
      <c r="D11" s="4"/>
      <c r="E11" s="6"/>
      <c r="F11" s="7"/>
      <c r="G11" s="8"/>
      <c r="H11" s="9"/>
      <c r="I11" s="3"/>
      <c r="J11" s="5"/>
      <c r="K11" s="5"/>
      <c r="R11" s="3"/>
    </row>
    <row r="12" spans="1:19" x14ac:dyDescent="0.2">
      <c r="A12" s="3"/>
      <c r="B12" s="4"/>
      <c r="C12" s="4"/>
      <c r="D12" s="6"/>
      <c r="E12" s="6"/>
      <c r="F12" s="7"/>
      <c r="G12" s="8"/>
      <c r="H12" s="9"/>
      <c r="I12" s="3"/>
      <c r="J12" s="5"/>
      <c r="K12" s="5"/>
      <c r="R12" s="3"/>
    </row>
    <row r="13" spans="1:19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1"/>
    </row>
    <row r="14" spans="1:19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1"/>
    </row>
    <row r="15" spans="1:19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1"/>
    </row>
    <row r="16" spans="1:19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1"/>
    </row>
    <row r="17" spans="1:11" x14ac:dyDescent="0.2">
      <c r="A17" s="12"/>
      <c r="B17" s="12"/>
      <c r="C17" s="12"/>
      <c r="D17" s="12"/>
      <c r="E17" s="10"/>
      <c r="F17" s="12"/>
      <c r="G17" s="10"/>
      <c r="H17" s="10"/>
      <c r="I17" s="10"/>
      <c r="J17" s="12"/>
      <c r="K17" s="13"/>
    </row>
    <row r="28" spans="1:11" x14ac:dyDescent="0.2">
      <c r="E28" s="3"/>
      <c r="H28" s="3"/>
      <c r="I28" s="3"/>
    </row>
    <row r="29" spans="1:11" x14ac:dyDescent="0.2">
      <c r="E29" s="3"/>
      <c r="H29" s="3"/>
      <c r="I29" s="3"/>
    </row>
    <row r="30" spans="1:11" x14ac:dyDescent="0.2">
      <c r="E30" s="3"/>
      <c r="H30" s="3"/>
      <c r="I30" s="3"/>
    </row>
    <row r="31" spans="1:11" x14ac:dyDescent="0.2">
      <c r="E31" s="3"/>
      <c r="H31" s="3"/>
      <c r="I31" s="3"/>
    </row>
    <row r="32" spans="1:11" x14ac:dyDescent="0.2">
      <c r="E32" s="3"/>
      <c r="H32" s="3"/>
      <c r="I32" s="3"/>
    </row>
    <row r="33" spans="1:18" x14ac:dyDescent="0.2">
      <c r="E33" s="3"/>
      <c r="H33" s="3"/>
      <c r="I33" s="3"/>
    </row>
    <row r="34" spans="1:18" x14ac:dyDescent="0.2">
      <c r="E34" s="3"/>
      <c r="H34" s="3"/>
      <c r="I34" s="3"/>
    </row>
    <row r="35" spans="1:18" x14ac:dyDescent="0.2">
      <c r="E35" s="3"/>
      <c r="H35" s="3"/>
      <c r="I35" s="3"/>
    </row>
    <row r="36" spans="1:18" x14ac:dyDescent="0.2">
      <c r="A36" s="3"/>
      <c r="B36" s="4"/>
      <c r="C36" s="4"/>
      <c r="D36" s="4"/>
      <c r="E36" s="3"/>
      <c r="F36" s="3"/>
      <c r="G36" s="3"/>
      <c r="H36" s="9"/>
      <c r="I36" s="3"/>
      <c r="R36" s="3"/>
    </row>
    <row r="37" spans="1:18" x14ac:dyDescent="0.2">
      <c r="A37" s="14"/>
      <c r="B37" s="4"/>
      <c r="C37" s="4"/>
      <c r="D37" s="4"/>
      <c r="E37" s="3"/>
      <c r="F37" s="3"/>
      <c r="G37" s="3"/>
      <c r="H37" s="9"/>
      <c r="I37" s="3"/>
      <c r="R37" s="3"/>
    </row>
    <row r="38" spans="1:18" x14ac:dyDescent="0.2">
      <c r="A38" s="3"/>
      <c r="B38" s="4"/>
      <c r="C38" s="4"/>
      <c r="D38" s="4"/>
      <c r="E38" s="3"/>
      <c r="F38" s="3"/>
      <c r="G38" s="3"/>
      <c r="H38" s="9"/>
      <c r="I38" s="3"/>
      <c r="R38" s="3"/>
    </row>
    <row r="39" spans="1:18" x14ac:dyDescent="0.2">
      <c r="A39" s="3"/>
      <c r="B39" s="4"/>
      <c r="C39" s="4"/>
      <c r="D39" s="4"/>
      <c r="E39" s="3"/>
      <c r="F39" s="3"/>
      <c r="G39" s="3"/>
      <c r="H39" s="9"/>
      <c r="I39" s="3"/>
      <c r="R39" s="3"/>
    </row>
    <row r="40" spans="1:18" x14ac:dyDescent="0.2">
      <c r="A40" s="14"/>
      <c r="B40" s="4"/>
      <c r="C40" s="4"/>
      <c r="D40" s="4"/>
      <c r="E40" s="3"/>
      <c r="F40" s="3"/>
      <c r="G40" s="3"/>
      <c r="H40" s="9"/>
      <c r="I40" s="3"/>
      <c r="R40" s="3"/>
    </row>
    <row r="41" spans="1:18" x14ac:dyDescent="0.2">
      <c r="A41" s="3"/>
      <c r="B41" s="4"/>
      <c r="C41" s="4"/>
      <c r="D41" s="4"/>
      <c r="E41" s="3"/>
      <c r="F41" s="3"/>
      <c r="G41" s="3"/>
      <c r="H41" s="9"/>
      <c r="I41" s="3"/>
      <c r="R41" s="3"/>
    </row>
    <row r="42" spans="1:18" x14ac:dyDescent="0.2">
      <c r="A42" s="3"/>
      <c r="B42" s="4"/>
      <c r="C42" s="4"/>
      <c r="D42" s="4"/>
      <c r="E42" s="3"/>
      <c r="F42" s="3"/>
      <c r="G42" s="3"/>
      <c r="H42" s="9"/>
      <c r="I42" s="3"/>
      <c r="R42" s="3"/>
    </row>
    <row r="43" spans="1:18" x14ac:dyDescent="0.2">
      <c r="A43" s="14"/>
      <c r="B43" s="4"/>
      <c r="C43" s="4"/>
      <c r="D43" s="4"/>
      <c r="E43" s="3"/>
      <c r="F43" s="3"/>
      <c r="G43" s="3"/>
      <c r="H43" s="9"/>
      <c r="I43" s="3"/>
      <c r="R43" s="3"/>
    </row>
    <row r="44" spans="1:18" x14ac:dyDescent="0.2">
      <c r="A44" s="3"/>
      <c r="B44" s="4"/>
      <c r="C44" s="4"/>
      <c r="D44" s="4"/>
      <c r="E44" s="3"/>
      <c r="F44" s="3"/>
      <c r="G44" s="3"/>
      <c r="H44" s="9"/>
      <c r="I44" s="3"/>
      <c r="R44" s="3"/>
    </row>
    <row r="45" spans="1:18" x14ac:dyDescent="0.2">
      <c r="A45" s="3"/>
      <c r="B45" s="4"/>
      <c r="C45" s="4"/>
      <c r="D45" s="4"/>
      <c r="E45" s="3"/>
      <c r="F45" s="3"/>
      <c r="G45" s="3"/>
      <c r="H45" s="9"/>
      <c r="I45" s="3"/>
      <c r="R45" s="3"/>
    </row>
    <row r="46" spans="1:18" x14ac:dyDescent="0.2">
      <c r="A46" s="14"/>
      <c r="B46" s="4"/>
      <c r="C46" s="4"/>
      <c r="D46" s="4"/>
      <c r="E46" s="3"/>
      <c r="F46" s="3"/>
      <c r="G46" s="3"/>
      <c r="H46" s="9"/>
      <c r="I46" s="3"/>
      <c r="R46" s="3"/>
    </row>
    <row r="47" spans="1:18" x14ac:dyDescent="0.2">
      <c r="A47" s="3"/>
      <c r="B47" s="4"/>
      <c r="C47" s="4"/>
      <c r="D47" s="4"/>
      <c r="E47" s="3"/>
      <c r="F47" s="3"/>
      <c r="G47" s="3"/>
      <c r="H47" s="9"/>
      <c r="I47" s="3"/>
      <c r="R47" s="3"/>
    </row>
    <row r="48" spans="1:18" x14ac:dyDescent="0.2">
      <c r="A48" s="3"/>
      <c r="B48" s="4"/>
      <c r="C48" s="4"/>
      <c r="D48" s="4"/>
      <c r="E48" s="3"/>
      <c r="F48" s="3"/>
      <c r="G48" s="3"/>
      <c r="H48" s="9"/>
      <c r="I48" s="3"/>
      <c r="R48" s="3"/>
    </row>
    <row r="49" spans="1:18" x14ac:dyDescent="0.2">
      <c r="A49" s="14"/>
      <c r="B49" s="4"/>
      <c r="C49" s="4"/>
      <c r="D49" s="4"/>
      <c r="E49" s="3"/>
      <c r="F49" s="3"/>
      <c r="G49" s="3"/>
      <c r="H49" s="9"/>
      <c r="I49" s="3"/>
      <c r="R49" s="3"/>
    </row>
    <row r="50" spans="1:18" x14ac:dyDescent="0.2">
      <c r="A50" s="3"/>
      <c r="B50" s="4"/>
      <c r="C50" s="4"/>
      <c r="D50" s="4"/>
      <c r="E50" s="3"/>
      <c r="F50" s="3"/>
      <c r="G50" s="3"/>
      <c r="H50" s="9"/>
      <c r="I50" s="3"/>
      <c r="R50" s="3"/>
    </row>
    <row r="51" spans="1:18" x14ac:dyDescent="0.2">
      <c r="A51" s="3"/>
      <c r="B51" s="4"/>
      <c r="C51" s="4"/>
      <c r="D51" s="4"/>
      <c r="E51" s="3"/>
      <c r="F51" s="3"/>
      <c r="G51" s="3"/>
      <c r="H51" s="9"/>
      <c r="I51" s="3"/>
      <c r="R51" s="3"/>
    </row>
    <row r="52" spans="1:18" x14ac:dyDescent="0.2">
      <c r="A52" s="14"/>
      <c r="B52" s="4"/>
      <c r="C52" s="4"/>
      <c r="D52" s="4"/>
      <c r="E52" s="3"/>
      <c r="F52" s="3"/>
      <c r="G52" s="3"/>
      <c r="H52" s="9"/>
      <c r="I52" s="3"/>
      <c r="R52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49F5E-B2B5-204F-B0E0-43BE2999DDC2}">
  <dimension ref="A1:S28"/>
  <sheetViews>
    <sheetView topLeftCell="I1" workbookViewId="0">
      <selection activeCell="F20" sqref="F20"/>
    </sheetView>
  </sheetViews>
  <sheetFormatPr baseColWidth="10" defaultRowHeight="16" x14ac:dyDescent="0.2"/>
  <cols>
    <col min="1" max="1" width="22" style="20" customWidth="1"/>
    <col min="2" max="2" width="33.5" style="20" customWidth="1"/>
    <col min="3" max="3" width="31.5" style="20" bestFit="1" customWidth="1"/>
    <col min="4" max="4" width="18.83203125" style="20" bestFit="1" customWidth="1"/>
    <col min="5" max="5" width="20.33203125" style="20" bestFit="1" customWidth="1"/>
    <col min="6" max="6" width="18.1640625" style="20" bestFit="1" customWidth="1"/>
    <col min="7" max="7" width="39.5" style="20" customWidth="1"/>
    <col min="8" max="8" width="21.83203125" style="20" customWidth="1"/>
    <col min="9" max="9" width="30.6640625" style="20" bestFit="1" customWidth="1"/>
    <col min="10" max="10" width="25.6640625" style="20" bestFit="1" customWidth="1"/>
    <col min="11" max="11" width="23" style="20" bestFit="1" customWidth="1"/>
    <col min="12" max="12" width="5.6640625" style="20" bestFit="1" customWidth="1"/>
    <col min="13" max="13" width="17.6640625" style="20" customWidth="1"/>
    <col min="14" max="14" width="27.6640625" style="20" bestFit="1" customWidth="1"/>
    <col min="15" max="15" width="22.6640625" style="20" customWidth="1"/>
    <col min="16" max="16" width="21.6640625" style="20" customWidth="1"/>
    <col min="17" max="17" width="18.5" style="20" bestFit="1" customWidth="1"/>
    <col min="18" max="18" width="30" style="20" bestFit="1" customWidth="1"/>
    <col min="19" max="19" width="23.5" style="20" customWidth="1"/>
    <col min="20" max="16384" width="10.83203125" style="20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26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s="15" customFormat="1" ht="21" x14ac:dyDescent="0.25">
      <c r="A2" s="15" t="s">
        <v>27</v>
      </c>
      <c r="B2" s="15" t="s">
        <v>28</v>
      </c>
      <c r="C2" s="16" t="s">
        <v>29</v>
      </c>
      <c r="D2" s="15" t="s">
        <v>30</v>
      </c>
      <c r="E2" s="15" t="s">
        <v>30</v>
      </c>
      <c r="F2" s="15" t="s">
        <v>30</v>
      </c>
      <c r="G2" s="15" t="s">
        <v>31</v>
      </c>
      <c r="H2" s="17" t="s">
        <v>30</v>
      </c>
      <c r="I2" s="17" t="s">
        <v>32</v>
      </c>
      <c r="J2" s="15" t="s">
        <v>30</v>
      </c>
      <c r="K2" s="15" t="s">
        <v>30</v>
      </c>
      <c r="L2" s="18"/>
      <c r="M2" s="15" t="s">
        <v>33</v>
      </c>
      <c r="N2" s="19" t="s">
        <v>34</v>
      </c>
      <c r="O2" s="15" t="s">
        <v>35</v>
      </c>
      <c r="P2" s="15" t="s">
        <v>35</v>
      </c>
      <c r="Q2" s="15" t="s">
        <v>36</v>
      </c>
      <c r="R2" s="15" t="s">
        <v>30</v>
      </c>
      <c r="S2" s="15" t="s">
        <v>37</v>
      </c>
    </row>
    <row r="3" spans="1:19" s="15" customFormat="1" ht="21" x14ac:dyDescent="0.25">
      <c r="B3" s="16"/>
      <c r="C3" s="16"/>
      <c r="H3" s="17"/>
      <c r="I3" s="17" t="s">
        <v>38</v>
      </c>
      <c r="K3" s="18"/>
      <c r="L3" s="18"/>
    </row>
    <row r="4" spans="1:19" s="15" customFormat="1" ht="21" x14ac:dyDescent="0.25">
      <c r="B4" s="16"/>
      <c r="C4" s="16"/>
      <c r="H4" s="17"/>
      <c r="I4" s="17"/>
      <c r="K4" s="18"/>
      <c r="L4" s="18"/>
    </row>
    <row r="5" spans="1:19" s="15" customFormat="1" ht="21" x14ac:dyDescent="0.25">
      <c r="B5" s="16"/>
      <c r="C5" s="16"/>
      <c r="H5" s="17"/>
      <c r="I5" s="17"/>
      <c r="K5" s="18"/>
      <c r="L5" s="18"/>
    </row>
    <row r="6" spans="1:19" x14ac:dyDescent="0.2">
      <c r="B6" s="21"/>
      <c r="C6" s="21"/>
      <c r="H6" s="22"/>
      <c r="I6" s="22"/>
      <c r="K6" s="23"/>
      <c r="L6" s="23"/>
    </row>
    <row r="7" spans="1:19" x14ac:dyDescent="0.2">
      <c r="B7" s="21"/>
      <c r="C7" s="21"/>
      <c r="D7" s="21"/>
      <c r="H7" s="22"/>
      <c r="I7" s="22"/>
      <c r="K7" s="23"/>
      <c r="L7" s="23"/>
    </row>
    <row r="8" spans="1:19" x14ac:dyDescent="0.2">
      <c r="B8" s="21"/>
      <c r="C8" s="21"/>
      <c r="D8" s="21"/>
      <c r="H8" s="22"/>
      <c r="I8" s="22"/>
      <c r="K8" s="23"/>
      <c r="L8" s="23"/>
    </row>
    <row r="9" spans="1:19" x14ac:dyDescent="0.2">
      <c r="B9" s="21"/>
      <c r="C9" s="21"/>
      <c r="D9" s="21"/>
      <c r="H9" s="22"/>
      <c r="I9" s="22"/>
      <c r="K9" s="23"/>
      <c r="L9" s="23"/>
    </row>
    <row r="10" spans="1:19" x14ac:dyDescent="0.2">
      <c r="B10" s="21"/>
      <c r="C10" s="21"/>
      <c r="D10" s="21"/>
      <c r="H10" s="22"/>
      <c r="I10" s="22"/>
      <c r="J10" s="23"/>
      <c r="K10" s="23"/>
    </row>
    <row r="11" spans="1:19" x14ac:dyDescent="0.2">
      <c r="B11" s="21"/>
      <c r="C11" s="21"/>
      <c r="D11" s="21"/>
      <c r="H11" s="22"/>
      <c r="I11" s="22"/>
      <c r="J11" s="23"/>
      <c r="K11" s="23"/>
    </row>
    <row r="12" spans="1:19" x14ac:dyDescent="0.2">
      <c r="B12" s="21"/>
      <c r="C12" s="21"/>
      <c r="H12" s="22"/>
      <c r="I12" s="22"/>
      <c r="J12" s="23"/>
      <c r="K12" s="23"/>
    </row>
    <row r="13" spans="1:19" x14ac:dyDescent="0.2">
      <c r="B13" s="21"/>
      <c r="C13" s="21"/>
      <c r="H13" s="22"/>
      <c r="I13" s="22"/>
      <c r="J13" s="23"/>
      <c r="K13" s="23"/>
      <c r="M13" s="24"/>
    </row>
    <row r="14" spans="1:19" x14ac:dyDescent="0.2">
      <c r="B14" s="21"/>
      <c r="C14" s="21"/>
      <c r="H14" s="22"/>
      <c r="I14" s="22"/>
      <c r="J14" s="23"/>
      <c r="K14" s="23"/>
    </row>
    <row r="15" spans="1:19" ht="21" customHeight="1" x14ac:dyDescent="0.25">
      <c r="A15" s="86" t="s">
        <v>39</v>
      </c>
      <c r="B15" s="94" t="s">
        <v>40</v>
      </c>
      <c r="C15" s="94" t="s">
        <v>41</v>
      </c>
      <c r="D15" s="86" t="s">
        <v>42</v>
      </c>
      <c r="E15" s="86" t="s">
        <v>43</v>
      </c>
      <c r="F15" s="95" t="s">
        <v>44</v>
      </c>
      <c r="G15" s="25" t="s">
        <v>45</v>
      </c>
      <c r="H15" s="96" t="s">
        <v>46</v>
      </c>
      <c r="I15" s="97" t="s">
        <v>47</v>
      </c>
      <c r="J15" s="99" t="s">
        <v>48</v>
      </c>
      <c r="K15" s="99" t="s">
        <v>48</v>
      </c>
      <c r="M15" s="25" t="s">
        <v>49</v>
      </c>
      <c r="N15" s="26" t="s">
        <v>50</v>
      </c>
      <c r="O15" s="25" t="s">
        <v>51</v>
      </c>
      <c r="P15" s="26" t="s">
        <v>51</v>
      </c>
      <c r="Q15" s="25" t="s">
        <v>52</v>
      </c>
      <c r="R15" s="27" t="s">
        <v>43</v>
      </c>
      <c r="S15" s="28" t="s">
        <v>53</v>
      </c>
    </row>
    <row r="16" spans="1:19" ht="16" customHeight="1" x14ac:dyDescent="0.25">
      <c r="A16" s="86"/>
      <c r="B16" s="94"/>
      <c r="C16" s="94"/>
      <c r="D16" s="86"/>
      <c r="E16" s="86"/>
      <c r="F16" s="95"/>
      <c r="G16" s="100" t="s">
        <v>54</v>
      </c>
      <c r="H16" s="96"/>
      <c r="I16" s="98"/>
      <c r="J16" s="99"/>
      <c r="K16" s="99"/>
      <c r="M16" s="29" t="s">
        <v>55</v>
      </c>
      <c r="N16" s="30" t="s">
        <v>56</v>
      </c>
      <c r="O16" s="29"/>
      <c r="P16" s="31"/>
      <c r="Q16" s="29" t="s">
        <v>57</v>
      </c>
      <c r="S16" s="86" t="s">
        <v>58</v>
      </c>
    </row>
    <row r="17" spans="1:19" ht="16" customHeight="1" x14ac:dyDescent="0.25">
      <c r="A17" s="86"/>
      <c r="B17" s="94"/>
      <c r="C17" s="94"/>
      <c r="D17" s="86"/>
      <c r="E17" s="86"/>
      <c r="F17" s="95"/>
      <c r="G17" s="100"/>
      <c r="H17" s="96"/>
      <c r="I17" s="98"/>
      <c r="J17" s="99"/>
      <c r="K17" s="99"/>
      <c r="M17" s="29" t="s">
        <v>59</v>
      </c>
      <c r="N17" s="20" t="s">
        <v>60</v>
      </c>
      <c r="O17" s="87" t="s">
        <v>61</v>
      </c>
      <c r="P17" s="89" t="s">
        <v>62</v>
      </c>
      <c r="Q17" s="29" t="s">
        <v>63</v>
      </c>
      <c r="S17" s="86"/>
    </row>
    <row r="18" spans="1:19" ht="16" customHeight="1" x14ac:dyDescent="0.25">
      <c r="A18" s="86"/>
      <c r="B18" s="94"/>
      <c r="C18" s="94"/>
      <c r="D18" s="86"/>
      <c r="E18" s="86"/>
      <c r="F18" s="95"/>
      <c r="G18" s="100"/>
      <c r="H18" s="96"/>
      <c r="I18" s="98"/>
      <c r="J18" s="99"/>
      <c r="K18" s="99"/>
      <c r="M18" s="32" t="s">
        <v>64</v>
      </c>
      <c r="O18" s="87"/>
      <c r="P18" s="89"/>
      <c r="Q18" s="29" t="s">
        <v>65</v>
      </c>
      <c r="S18" s="86"/>
    </row>
    <row r="19" spans="1:19" ht="19" x14ac:dyDescent="0.25">
      <c r="G19" s="101"/>
      <c r="H19" s="97"/>
      <c r="I19" s="98"/>
      <c r="J19" s="99"/>
      <c r="K19" s="99"/>
      <c r="O19" s="88"/>
      <c r="P19" s="90"/>
      <c r="Q19" s="29" t="s">
        <v>66</v>
      </c>
      <c r="S19" s="86"/>
    </row>
    <row r="20" spans="1:19" ht="19" x14ac:dyDescent="0.25">
      <c r="H20" s="33"/>
      <c r="I20" s="34"/>
      <c r="P20" s="91" t="s">
        <v>67</v>
      </c>
      <c r="Q20" s="35" t="s">
        <v>68</v>
      </c>
      <c r="S20" s="86"/>
    </row>
    <row r="21" spans="1:19" ht="19" x14ac:dyDescent="0.25">
      <c r="H21" s="34"/>
      <c r="I21" s="34"/>
      <c r="P21" s="92"/>
      <c r="Q21" s="35" t="s">
        <v>69</v>
      </c>
    </row>
    <row r="22" spans="1:19" ht="19" x14ac:dyDescent="0.25">
      <c r="H22" s="34"/>
      <c r="I22" s="34"/>
      <c r="P22" s="92"/>
      <c r="Q22" s="36" t="s">
        <v>70</v>
      </c>
    </row>
    <row r="23" spans="1:19" ht="16" customHeight="1" x14ac:dyDescent="0.2">
      <c r="H23" s="34"/>
      <c r="I23" s="34"/>
      <c r="P23" s="92"/>
    </row>
    <row r="24" spans="1:19" ht="16" customHeight="1" x14ac:dyDescent="0.2">
      <c r="H24" s="34"/>
      <c r="I24" s="34"/>
      <c r="P24" s="92"/>
    </row>
    <row r="25" spans="1:19" ht="16" customHeight="1" x14ac:dyDescent="0.2">
      <c r="H25" s="34"/>
      <c r="I25" s="34"/>
      <c r="P25" s="92"/>
    </row>
    <row r="26" spans="1:19" ht="16" customHeight="1" x14ac:dyDescent="0.2">
      <c r="H26" s="34"/>
      <c r="I26" s="34"/>
      <c r="P26" s="92"/>
    </row>
    <row r="27" spans="1:19" ht="16" customHeight="1" x14ac:dyDescent="0.2">
      <c r="H27" s="34"/>
      <c r="I27" s="34"/>
      <c r="P27" s="92"/>
    </row>
    <row r="28" spans="1:19" x14ac:dyDescent="0.2">
      <c r="P28" s="93"/>
    </row>
  </sheetData>
  <mergeCells count="15">
    <mergeCell ref="S16:S20"/>
    <mergeCell ref="O17:O19"/>
    <mergeCell ref="P17:P19"/>
    <mergeCell ref="P20:P28"/>
    <mergeCell ref="A15:A18"/>
    <mergeCell ref="B15:B18"/>
    <mergeCell ref="C15:C18"/>
    <mergeCell ref="D15:D18"/>
    <mergeCell ref="E15:E18"/>
    <mergeCell ref="F15:F18"/>
    <mergeCell ref="H15:H19"/>
    <mergeCell ref="I15:I19"/>
    <mergeCell ref="J15:J19"/>
    <mergeCell ref="K15:K19"/>
    <mergeCell ref="G16:G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9813-DC72-5448-BF3A-2FDD43092B2B}">
  <dimension ref="A1:S52"/>
  <sheetViews>
    <sheetView topLeftCell="M1" zoomScale="121" zoomScaleNormal="121" workbookViewId="0">
      <selection activeCell="F20" sqref="F20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">
      <c r="A2" t="s">
        <v>71</v>
      </c>
      <c r="B2">
        <v>65</v>
      </c>
      <c r="C2">
        <v>-130</v>
      </c>
      <c r="D2">
        <v>0</v>
      </c>
      <c r="M2">
        <v>2</v>
      </c>
      <c r="N2">
        <v>2</v>
      </c>
      <c r="O2">
        <v>65</v>
      </c>
      <c r="P2">
        <v>70</v>
      </c>
      <c r="Q2">
        <v>8</v>
      </c>
      <c r="R2">
        <v>0</v>
      </c>
      <c r="S2">
        <v>0</v>
      </c>
    </row>
    <row r="3" spans="1:19" x14ac:dyDescent="0.2">
      <c r="A3" t="s">
        <v>71</v>
      </c>
      <c r="B3">
        <v>65</v>
      </c>
      <c r="C3">
        <v>-130</v>
      </c>
      <c r="D3">
        <v>500</v>
      </c>
      <c r="R3">
        <v>0</v>
      </c>
    </row>
    <row r="4" spans="1:19" x14ac:dyDescent="0.2">
      <c r="A4" t="s">
        <v>71</v>
      </c>
      <c r="B4">
        <v>65</v>
      </c>
      <c r="C4">
        <v>-130</v>
      </c>
      <c r="D4">
        <v>1000</v>
      </c>
      <c r="R4">
        <v>0</v>
      </c>
    </row>
    <row r="5" spans="1:19" x14ac:dyDescent="0.2">
      <c r="A5" t="s">
        <v>71</v>
      </c>
      <c r="B5">
        <v>65</v>
      </c>
      <c r="C5">
        <v>-130</v>
      </c>
      <c r="D5">
        <v>1500</v>
      </c>
      <c r="R5">
        <v>0</v>
      </c>
    </row>
    <row r="6" spans="1:19" x14ac:dyDescent="0.2">
      <c r="A6" t="s">
        <v>71</v>
      </c>
      <c r="B6">
        <v>65</v>
      </c>
      <c r="C6">
        <v>-130</v>
      </c>
      <c r="D6">
        <v>2000</v>
      </c>
      <c r="R6">
        <v>0</v>
      </c>
    </row>
    <row r="7" spans="1:19" x14ac:dyDescent="0.2">
      <c r="A7" t="s">
        <v>71</v>
      </c>
      <c r="B7">
        <v>65</v>
      </c>
      <c r="C7">
        <v>-130</v>
      </c>
      <c r="D7">
        <v>2500</v>
      </c>
      <c r="R7">
        <v>0</v>
      </c>
    </row>
    <row r="8" spans="1:19" x14ac:dyDescent="0.2">
      <c r="A8" t="s">
        <v>71</v>
      </c>
      <c r="B8">
        <v>65</v>
      </c>
      <c r="C8">
        <v>-130</v>
      </c>
      <c r="D8">
        <v>3000</v>
      </c>
      <c r="R8">
        <v>0</v>
      </c>
    </row>
    <row r="9" spans="1:19" x14ac:dyDescent="0.2">
      <c r="A9" t="s">
        <v>71</v>
      </c>
      <c r="B9">
        <v>65</v>
      </c>
      <c r="C9">
        <v>-130</v>
      </c>
      <c r="D9">
        <v>3500</v>
      </c>
      <c r="R9">
        <v>0</v>
      </c>
    </row>
    <row r="10" spans="1:19" x14ac:dyDescent="0.2">
      <c r="A10" t="s">
        <v>71</v>
      </c>
      <c r="B10">
        <v>65</v>
      </c>
      <c r="C10">
        <v>-130</v>
      </c>
      <c r="D10">
        <v>4000</v>
      </c>
      <c r="R10">
        <v>0</v>
      </c>
    </row>
    <row r="11" spans="1:19" x14ac:dyDescent="0.2">
      <c r="A11" t="s">
        <v>71</v>
      </c>
      <c r="B11">
        <v>65</v>
      </c>
      <c r="C11">
        <v>-130</v>
      </c>
      <c r="D11">
        <v>4500</v>
      </c>
      <c r="R11">
        <v>0</v>
      </c>
    </row>
    <row r="12" spans="1:19" x14ac:dyDescent="0.2">
      <c r="A12" t="s">
        <v>71</v>
      </c>
      <c r="B12">
        <v>65</v>
      </c>
      <c r="C12">
        <v>-130</v>
      </c>
      <c r="D12">
        <v>5000</v>
      </c>
      <c r="R12">
        <v>0</v>
      </c>
    </row>
    <row r="13" spans="1:19" x14ac:dyDescent="0.2">
      <c r="A13" t="s">
        <v>71</v>
      </c>
      <c r="B13">
        <v>65</v>
      </c>
      <c r="C13">
        <v>-130</v>
      </c>
      <c r="D13">
        <v>5500</v>
      </c>
      <c r="R13">
        <v>0</v>
      </c>
    </row>
    <row r="14" spans="1:19" x14ac:dyDescent="0.2">
      <c r="A14" t="s">
        <v>71</v>
      </c>
      <c r="B14">
        <v>65</v>
      </c>
      <c r="C14">
        <v>-130</v>
      </c>
      <c r="D14">
        <v>6000</v>
      </c>
      <c r="R14">
        <v>0</v>
      </c>
    </row>
    <row r="15" spans="1:19" x14ac:dyDescent="0.2">
      <c r="A15" t="s">
        <v>71</v>
      </c>
      <c r="B15">
        <v>65</v>
      </c>
      <c r="C15">
        <v>-130</v>
      </c>
      <c r="D15">
        <v>6500</v>
      </c>
      <c r="R15">
        <v>0</v>
      </c>
    </row>
    <row r="16" spans="1:19" x14ac:dyDescent="0.2">
      <c r="A16" t="s">
        <v>71</v>
      </c>
      <c r="B16">
        <v>65</v>
      </c>
      <c r="C16">
        <v>-130</v>
      </c>
      <c r="D16">
        <v>7000</v>
      </c>
      <c r="R16">
        <v>0</v>
      </c>
    </row>
    <row r="17" spans="1:18" x14ac:dyDescent="0.2">
      <c r="A17" t="s">
        <v>71</v>
      </c>
      <c r="B17">
        <v>65</v>
      </c>
      <c r="C17">
        <v>-130</v>
      </c>
      <c r="D17">
        <v>7500</v>
      </c>
      <c r="R17">
        <v>0</v>
      </c>
    </row>
    <row r="18" spans="1:18" x14ac:dyDescent="0.2">
      <c r="A18" t="s">
        <v>71</v>
      </c>
      <c r="B18">
        <v>65</v>
      </c>
      <c r="C18">
        <v>-130</v>
      </c>
      <c r="D18">
        <v>8000</v>
      </c>
      <c r="R18">
        <v>0</v>
      </c>
    </row>
    <row r="19" spans="1:18" x14ac:dyDescent="0.2">
      <c r="A19" t="s">
        <v>72</v>
      </c>
      <c r="B19">
        <v>0</v>
      </c>
      <c r="C19">
        <v>-70</v>
      </c>
      <c r="D19">
        <v>0</v>
      </c>
      <c r="R19">
        <v>0</v>
      </c>
    </row>
    <row r="20" spans="1:18" x14ac:dyDescent="0.2">
      <c r="A20" t="s">
        <v>72</v>
      </c>
      <c r="B20">
        <v>0</v>
      </c>
      <c r="C20">
        <v>-70</v>
      </c>
      <c r="D20">
        <v>500</v>
      </c>
      <c r="R20">
        <v>0</v>
      </c>
    </row>
    <row r="21" spans="1:18" x14ac:dyDescent="0.2">
      <c r="A21" t="s">
        <v>72</v>
      </c>
      <c r="B21">
        <v>0</v>
      </c>
      <c r="C21">
        <v>-70</v>
      </c>
      <c r="D21">
        <v>1000</v>
      </c>
      <c r="R21">
        <v>0</v>
      </c>
    </row>
    <row r="22" spans="1:18" x14ac:dyDescent="0.2">
      <c r="A22" t="s">
        <v>72</v>
      </c>
      <c r="B22">
        <v>0</v>
      </c>
      <c r="C22">
        <v>-70</v>
      </c>
      <c r="D22">
        <v>1500</v>
      </c>
      <c r="R22">
        <v>0</v>
      </c>
    </row>
    <row r="23" spans="1:18" x14ac:dyDescent="0.2">
      <c r="A23" t="s">
        <v>72</v>
      </c>
      <c r="B23">
        <v>0</v>
      </c>
      <c r="C23">
        <v>-70</v>
      </c>
      <c r="D23">
        <v>2000</v>
      </c>
      <c r="R23">
        <v>0</v>
      </c>
    </row>
    <row r="24" spans="1:18" x14ac:dyDescent="0.2">
      <c r="A24" t="s">
        <v>72</v>
      </c>
      <c r="B24">
        <v>0</v>
      </c>
      <c r="C24">
        <v>-70</v>
      </c>
      <c r="D24">
        <v>2500</v>
      </c>
      <c r="R24">
        <v>0</v>
      </c>
    </row>
    <row r="25" spans="1:18" x14ac:dyDescent="0.2">
      <c r="A25" t="s">
        <v>72</v>
      </c>
      <c r="B25">
        <v>0</v>
      </c>
      <c r="C25">
        <v>-70</v>
      </c>
      <c r="D25">
        <v>3000</v>
      </c>
      <c r="R25">
        <v>0</v>
      </c>
    </row>
    <row r="26" spans="1:18" x14ac:dyDescent="0.2">
      <c r="A26" t="s">
        <v>72</v>
      </c>
      <c r="B26">
        <v>0</v>
      </c>
      <c r="C26">
        <v>-70</v>
      </c>
      <c r="D26">
        <v>3500</v>
      </c>
      <c r="R26">
        <v>0</v>
      </c>
    </row>
    <row r="27" spans="1:18" x14ac:dyDescent="0.2">
      <c r="A27" t="s">
        <v>72</v>
      </c>
      <c r="B27">
        <v>0</v>
      </c>
      <c r="C27">
        <v>-70</v>
      </c>
      <c r="D27">
        <v>4000</v>
      </c>
      <c r="R27">
        <v>0</v>
      </c>
    </row>
    <row r="28" spans="1:18" x14ac:dyDescent="0.2">
      <c r="A28" t="s">
        <v>72</v>
      </c>
      <c r="B28">
        <v>0</v>
      </c>
      <c r="C28">
        <v>-70</v>
      </c>
      <c r="D28">
        <v>4500</v>
      </c>
      <c r="E28" s="3"/>
      <c r="H28" s="3"/>
      <c r="I28" s="3"/>
      <c r="R28">
        <v>0</v>
      </c>
    </row>
    <row r="29" spans="1:18" x14ac:dyDescent="0.2">
      <c r="A29" t="s">
        <v>72</v>
      </c>
      <c r="B29">
        <v>0</v>
      </c>
      <c r="C29">
        <v>-70</v>
      </c>
      <c r="D29">
        <v>5000</v>
      </c>
      <c r="E29" s="3"/>
      <c r="H29" s="3"/>
      <c r="I29" s="3"/>
      <c r="R29">
        <v>0</v>
      </c>
    </row>
    <row r="30" spans="1:18" x14ac:dyDescent="0.2">
      <c r="A30" t="s">
        <v>72</v>
      </c>
      <c r="B30">
        <v>0</v>
      </c>
      <c r="C30">
        <v>-70</v>
      </c>
      <c r="D30">
        <v>5500</v>
      </c>
      <c r="E30" s="3"/>
      <c r="H30" s="3"/>
      <c r="I30" s="3"/>
      <c r="R30">
        <v>0</v>
      </c>
    </row>
    <row r="31" spans="1:18" x14ac:dyDescent="0.2">
      <c r="A31" t="s">
        <v>72</v>
      </c>
      <c r="B31">
        <v>0</v>
      </c>
      <c r="C31">
        <v>-70</v>
      </c>
      <c r="D31">
        <v>6000</v>
      </c>
      <c r="E31" s="3"/>
      <c r="H31" s="3"/>
      <c r="I31" s="3"/>
      <c r="R31">
        <v>0</v>
      </c>
    </row>
    <row r="32" spans="1:18" x14ac:dyDescent="0.2">
      <c r="A32" t="s">
        <v>72</v>
      </c>
      <c r="B32">
        <v>0</v>
      </c>
      <c r="C32">
        <v>-70</v>
      </c>
      <c r="D32">
        <v>6500</v>
      </c>
      <c r="E32" s="3"/>
      <c r="H32" s="3"/>
      <c r="I32" s="3"/>
      <c r="R32">
        <v>0</v>
      </c>
    </row>
    <row r="33" spans="1:18" x14ac:dyDescent="0.2">
      <c r="A33" t="s">
        <v>72</v>
      </c>
      <c r="B33">
        <v>0</v>
      </c>
      <c r="C33">
        <v>-70</v>
      </c>
      <c r="D33">
        <v>7000</v>
      </c>
      <c r="E33" s="3"/>
      <c r="H33" s="3"/>
      <c r="I33" s="3"/>
      <c r="R33">
        <v>0</v>
      </c>
    </row>
    <row r="34" spans="1:18" x14ac:dyDescent="0.2">
      <c r="A34" t="s">
        <v>72</v>
      </c>
      <c r="B34">
        <v>0</v>
      </c>
      <c r="C34">
        <v>-70</v>
      </c>
      <c r="D34">
        <v>7500</v>
      </c>
      <c r="E34" s="3"/>
      <c r="H34" s="3"/>
      <c r="I34" s="3"/>
      <c r="R34">
        <v>0</v>
      </c>
    </row>
    <row r="35" spans="1:18" x14ac:dyDescent="0.2">
      <c r="A35" t="s">
        <v>72</v>
      </c>
      <c r="B35">
        <v>0</v>
      </c>
      <c r="C35">
        <v>-70</v>
      </c>
      <c r="D35">
        <v>8000</v>
      </c>
      <c r="E35" s="3"/>
      <c r="H35" s="3"/>
      <c r="I35" s="3"/>
      <c r="R35">
        <v>0</v>
      </c>
    </row>
    <row r="36" spans="1:18" x14ac:dyDescent="0.2">
      <c r="A36" s="3"/>
      <c r="B36" s="4"/>
      <c r="C36" s="4"/>
      <c r="D36" s="4"/>
      <c r="E36" s="3"/>
      <c r="F36" s="3"/>
      <c r="G36" s="3"/>
      <c r="H36" s="9"/>
      <c r="I36" s="3"/>
      <c r="R36" s="3"/>
    </row>
    <row r="37" spans="1:18" x14ac:dyDescent="0.2">
      <c r="A37" s="14"/>
      <c r="B37" s="4"/>
      <c r="C37" s="4"/>
      <c r="D37" s="4"/>
      <c r="E37" s="3"/>
      <c r="F37" s="3"/>
      <c r="G37" s="3"/>
      <c r="H37" s="9"/>
      <c r="I37" s="3"/>
      <c r="R37" s="3"/>
    </row>
    <row r="38" spans="1:18" x14ac:dyDescent="0.2">
      <c r="A38" s="3"/>
      <c r="B38" s="4"/>
      <c r="C38" s="4"/>
      <c r="D38" s="4"/>
      <c r="E38" s="3"/>
      <c r="F38" s="3"/>
      <c r="G38" s="3"/>
      <c r="H38" s="9"/>
      <c r="I38" s="3"/>
      <c r="R38" s="3"/>
    </row>
    <row r="39" spans="1:18" x14ac:dyDescent="0.2">
      <c r="A39" s="3"/>
      <c r="B39" s="4"/>
      <c r="C39" s="4"/>
      <c r="D39" s="4"/>
      <c r="E39" s="3"/>
      <c r="F39" s="3"/>
      <c r="G39" s="3"/>
      <c r="H39" s="9"/>
      <c r="I39" s="3"/>
      <c r="R39" s="3"/>
    </row>
    <row r="40" spans="1:18" x14ac:dyDescent="0.2">
      <c r="A40" s="14"/>
      <c r="B40" s="4"/>
      <c r="C40" s="4"/>
      <c r="D40" s="4"/>
      <c r="E40" s="3"/>
      <c r="F40" s="3"/>
      <c r="G40" s="3"/>
      <c r="H40" s="9"/>
      <c r="I40" s="3"/>
      <c r="R40" s="3"/>
    </row>
    <row r="41" spans="1:18" x14ac:dyDescent="0.2">
      <c r="A41" s="3"/>
      <c r="B41" s="4"/>
      <c r="C41" s="4"/>
      <c r="D41" s="4"/>
      <c r="E41" s="3"/>
      <c r="F41" s="3"/>
      <c r="G41" s="3"/>
      <c r="H41" s="9"/>
      <c r="I41" s="3"/>
      <c r="R41" s="3"/>
    </row>
    <row r="42" spans="1:18" x14ac:dyDescent="0.2">
      <c r="A42" s="3"/>
      <c r="B42" s="4"/>
      <c r="C42" s="4"/>
      <c r="D42" s="4"/>
      <c r="E42" s="3"/>
      <c r="F42" s="3"/>
      <c r="G42" s="3"/>
      <c r="H42" s="9"/>
      <c r="I42" s="3"/>
      <c r="R42" s="3"/>
    </row>
    <row r="43" spans="1:18" x14ac:dyDescent="0.2">
      <c r="A43" s="14"/>
      <c r="B43" s="4"/>
      <c r="C43" s="4"/>
      <c r="D43" s="4"/>
      <c r="E43" s="3"/>
      <c r="F43" s="3"/>
      <c r="G43" s="3"/>
      <c r="H43" s="9"/>
      <c r="I43" s="3"/>
      <c r="R43" s="3"/>
    </row>
    <row r="44" spans="1:18" x14ac:dyDescent="0.2">
      <c r="A44" s="3"/>
      <c r="B44" s="4"/>
      <c r="C44" s="4"/>
      <c r="D44" s="4"/>
      <c r="E44" s="3"/>
      <c r="F44" s="3"/>
      <c r="G44" s="3"/>
      <c r="H44" s="9"/>
      <c r="I44" s="3"/>
      <c r="R44" s="3"/>
    </row>
    <row r="45" spans="1:18" x14ac:dyDescent="0.2">
      <c r="A45" s="3"/>
      <c r="B45" s="4"/>
      <c r="C45" s="4"/>
      <c r="D45" s="4"/>
      <c r="E45" s="3"/>
      <c r="F45" s="3"/>
      <c r="G45" s="3"/>
      <c r="H45" s="9"/>
      <c r="I45" s="3"/>
      <c r="R45" s="3"/>
    </row>
    <row r="46" spans="1:18" x14ac:dyDescent="0.2">
      <c r="A46" s="14"/>
      <c r="B46" s="4"/>
      <c r="C46" s="4"/>
      <c r="D46" s="4"/>
      <c r="E46" s="3"/>
      <c r="F46" s="3"/>
      <c r="G46" s="3"/>
      <c r="H46" s="9"/>
      <c r="I46" s="3"/>
      <c r="R46" s="3"/>
    </row>
    <row r="47" spans="1:18" x14ac:dyDescent="0.2">
      <c r="A47" s="3"/>
      <c r="B47" s="4"/>
      <c r="C47" s="4"/>
      <c r="D47" s="4"/>
      <c r="E47" s="3"/>
      <c r="F47" s="3"/>
      <c r="G47" s="3"/>
      <c r="H47" s="9"/>
      <c r="I47" s="3"/>
      <c r="R47" s="3"/>
    </row>
    <row r="48" spans="1:18" x14ac:dyDescent="0.2">
      <c r="A48" s="3"/>
      <c r="B48" s="4"/>
      <c r="C48" s="4"/>
      <c r="D48" s="4"/>
      <c r="E48" s="3"/>
      <c r="F48" s="3"/>
      <c r="G48" s="3"/>
      <c r="H48" s="9"/>
      <c r="I48" s="3"/>
      <c r="R48" s="3"/>
    </row>
    <row r="49" spans="1:18" x14ac:dyDescent="0.2">
      <c r="A49" s="14"/>
      <c r="B49" s="4"/>
      <c r="C49" s="4"/>
      <c r="D49" s="4"/>
      <c r="E49" s="3"/>
      <c r="F49" s="3"/>
      <c r="G49" s="3"/>
      <c r="H49" s="9"/>
      <c r="I49" s="3"/>
      <c r="R49" s="3"/>
    </row>
    <row r="50" spans="1:18" x14ac:dyDescent="0.2">
      <c r="A50" s="3"/>
      <c r="B50" s="4"/>
      <c r="C50" s="4"/>
      <c r="D50" s="4"/>
      <c r="E50" s="3"/>
      <c r="F50" s="3"/>
      <c r="G50" s="3"/>
      <c r="H50" s="9"/>
      <c r="I50" s="3"/>
      <c r="R50" s="3"/>
    </row>
    <row r="51" spans="1:18" x14ac:dyDescent="0.2">
      <c r="A51" s="3"/>
      <c r="B51" s="4"/>
      <c r="C51" s="4"/>
      <c r="D51" s="4"/>
      <c r="E51" s="3"/>
      <c r="F51" s="3"/>
      <c r="G51" s="3"/>
      <c r="H51" s="9"/>
      <c r="I51" s="3"/>
      <c r="R51" s="3"/>
    </row>
    <row r="52" spans="1:18" x14ac:dyDescent="0.2">
      <c r="A52" s="14"/>
      <c r="B52" s="4"/>
      <c r="C52" s="4"/>
      <c r="D52" s="4"/>
      <c r="E52" s="3"/>
      <c r="F52" s="3"/>
      <c r="G52" s="3"/>
      <c r="H52" s="9"/>
      <c r="I52" s="3"/>
      <c r="R52" s="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24BBD-1342-BF43-980B-E86CB83C72BE}">
  <dimension ref="A1:S52"/>
  <sheetViews>
    <sheetView zoomScale="121" zoomScaleNormal="121" workbookViewId="0">
      <selection activeCell="F20" sqref="F20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</row>
    <row r="2" spans="1:19" x14ac:dyDescent="0.2">
      <c r="A2" s="3" t="s">
        <v>73</v>
      </c>
      <c r="B2" s="4">
        <v>-20</v>
      </c>
      <c r="C2" s="4">
        <v>73</v>
      </c>
      <c r="D2" s="4">
        <v>0</v>
      </c>
      <c r="E2" s="3">
        <v>1</v>
      </c>
      <c r="F2" s="3">
        <v>2.8</v>
      </c>
      <c r="G2" s="3">
        <v>1</v>
      </c>
      <c r="H2" s="9">
        <v>0</v>
      </c>
      <c r="I2" s="3">
        <v>0</v>
      </c>
      <c r="J2" s="5">
        <v>2000000</v>
      </c>
      <c r="K2" s="5">
        <v>0</v>
      </c>
      <c r="M2">
        <v>2</v>
      </c>
      <c r="N2">
        <v>0</v>
      </c>
      <c r="O2">
        <v>0</v>
      </c>
      <c r="P2">
        <v>3</v>
      </c>
      <c r="Q2">
        <v>4</v>
      </c>
      <c r="R2" s="3">
        <v>0</v>
      </c>
      <c r="S2">
        <v>0</v>
      </c>
    </row>
    <row r="3" spans="1:19" x14ac:dyDescent="0.2">
      <c r="A3" s="3" t="s">
        <v>73</v>
      </c>
      <c r="B3" s="4">
        <v>-20</v>
      </c>
      <c r="C3" s="4">
        <v>73</v>
      </c>
      <c r="D3" s="6">
        <v>500</v>
      </c>
      <c r="E3" s="6"/>
      <c r="F3" s="7"/>
      <c r="G3" s="8"/>
      <c r="H3" s="9">
        <v>0</v>
      </c>
      <c r="I3" s="3">
        <v>0</v>
      </c>
      <c r="J3" s="5">
        <v>2000000</v>
      </c>
      <c r="K3" s="5">
        <v>0</v>
      </c>
      <c r="R3" s="3">
        <v>0</v>
      </c>
    </row>
    <row r="4" spans="1:19" x14ac:dyDescent="0.2">
      <c r="A4" s="3" t="s">
        <v>73</v>
      </c>
      <c r="B4" s="4">
        <v>-20</v>
      </c>
      <c r="C4" s="4">
        <v>73</v>
      </c>
      <c r="D4" s="8">
        <v>1000</v>
      </c>
      <c r="E4" s="6"/>
      <c r="F4" s="7"/>
      <c r="G4" s="8"/>
      <c r="H4" s="9">
        <v>0</v>
      </c>
      <c r="I4" s="3">
        <v>0</v>
      </c>
      <c r="J4" s="5">
        <v>2000000</v>
      </c>
      <c r="K4" s="5">
        <v>0</v>
      </c>
      <c r="R4" s="3">
        <v>0</v>
      </c>
    </row>
    <row r="5" spans="1:19" x14ac:dyDescent="0.2">
      <c r="A5" s="3" t="s">
        <v>73</v>
      </c>
      <c r="B5" s="4">
        <v>-20</v>
      </c>
      <c r="C5" s="4">
        <v>73</v>
      </c>
      <c r="D5" s="4">
        <v>1500</v>
      </c>
      <c r="E5" s="6"/>
      <c r="F5" s="7"/>
      <c r="G5" s="8"/>
      <c r="H5" s="9">
        <v>0</v>
      </c>
      <c r="I5" s="3">
        <v>0</v>
      </c>
      <c r="J5" s="5">
        <v>2000000</v>
      </c>
      <c r="K5" s="5">
        <v>0</v>
      </c>
      <c r="R5" s="3">
        <v>0</v>
      </c>
    </row>
    <row r="6" spans="1:19" x14ac:dyDescent="0.2">
      <c r="A6" s="3" t="s">
        <v>73</v>
      </c>
      <c r="B6" s="4">
        <v>-20</v>
      </c>
      <c r="C6" s="4">
        <v>73</v>
      </c>
      <c r="D6" s="6">
        <v>2000</v>
      </c>
      <c r="E6" s="6"/>
      <c r="F6" s="7"/>
      <c r="G6" s="8"/>
      <c r="H6" s="9">
        <v>0</v>
      </c>
      <c r="I6" s="3">
        <v>0</v>
      </c>
      <c r="J6" s="5">
        <v>2000000</v>
      </c>
      <c r="K6" s="5">
        <v>0</v>
      </c>
      <c r="R6" s="3">
        <v>0</v>
      </c>
    </row>
    <row r="7" spans="1:19" x14ac:dyDescent="0.2">
      <c r="A7" s="3" t="s">
        <v>73</v>
      </c>
      <c r="B7" s="4">
        <v>-20</v>
      </c>
      <c r="C7" s="4">
        <v>73</v>
      </c>
      <c r="D7" s="8">
        <v>2500</v>
      </c>
      <c r="E7" s="6"/>
      <c r="F7" s="7"/>
      <c r="G7" s="8"/>
      <c r="H7" s="9">
        <v>0</v>
      </c>
      <c r="I7" s="3">
        <v>0</v>
      </c>
      <c r="J7" s="5">
        <v>2000000</v>
      </c>
      <c r="K7" s="5">
        <v>0</v>
      </c>
      <c r="R7" s="3">
        <v>0</v>
      </c>
    </row>
    <row r="8" spans="1:19" x14ac:dyDescent="0.2">
      <c r="A8" s="3" t="s">
        <v>73</v>
      </c>
      <c r="B8" s="4">
        <v>-20</v>
      </c>
      <c r="C8" s="4">
        <v>73</v>
      </c>
      <c r="D8" s="4">
        <v>3000</v>
      </c>
      <c r="E8" s="6"/>
      <c r="F8" s="7"/>
      <c r="G8" s="8"/>
      <c r="H8" s="9">
        <v>0</v>
      </c>
      <c r="I8" s="3">
        <v>0</v>
      </c>
      <c r="J8" s="5">
        <v>2000000</v>
      </c>
      <c r="K8" s="5">
        <v>0</v>
      </c>
      <c r="R8" s="3">
        <v>0</v>
      </c>
    </row>
    <row r="9" spans="1:19" x14ac:dyDescent="0.2">
      <c r="A9" s="3" t="s">
        <v>73</v>
      </c>
      <c r="B9" s="4">
        <v>-20</v>
      </c>
      <c r="C9" s="4">
        <v>73</v>
      </c>
      <c r="D9" s="6">
        <v>3500</v>
      </c>
      <c r="E9" s="6"/>
      <c r="F9" s="7"/>
      <c r="G9" s="8"/>
      <c r="H9" s="9">
        <v>0</v>
      </c>
      <c r="I9" s="3">
        <v>0</v>
      </c>
      <c r="J9" s="5">
        <v>2000000</v>
      </c>
      <c r="K9" s="5">
        <v>0</v>
      </c>
      <c r="R9" s="3">
        <v>0</v>
      </c>
    </row>
    <row r="10" spans="1:19" x14ac:dyDescent="0.2">
      <c r="A10" s="3" t="s">
        <v>73</v>
      </c>
      <c r="B10" s="4">
        <v>-20</v>
      </c>
      <c r="C10" s="4">
        <v>73</v>
      </c>
      <c r="D10" s="8">
        <v>4000</v>
      </c>
      <c r="E10" s="6"/>
      <c r="F10" s="7"/>
      <c r="G10" s="8"/>
      <c r="H10" s="9">
        <v>0</v>
      </c>
      <c r="I10" s="3">
        <v>0</v>
      </c>
      <c r="J10" s="5">
        <v>2000000</v>
      </c>
      <c r="K10" s="5">
        <v>0</v>
      </c>
      <c r="R10" s="3">
        <v>0</v>
      </c>
    </row>
    <row r="11" spans="1:19" x14ac:dyDescent="0.2">
      <c r="A11" s="3" t="s">
        <v>73</v>
      </c>
      <c r="B11" s="4">
        <v>-20</v>
      </c>
      <c r="C11" s="4">
        <v>73</v>
      </c>
      <c r="D11" s="4">
        <v>4500</v>
      </c>
      <c r="E11" s="6"/>
      <c r="F11" s="7"/>
      <c r="G11" s="8"/>
      <c r="H11" s="9">
        <v>0</v>
      </c>
      <c r="I11" s="3">
        <v>0</v>
      </c>
      <c r="J11" s="5">
        <v>2000000</v>
      </c>
      <c r="K11" s="5">
        <v>0</v>
      </c>
      <c r="R11" s="3">
        <v>0</v>
      </c>
    </row>
    <row r="12" spans="1:19" x14ac:dyDescent="0.2">
      <c r="A12" s="3" t="s">
        <v>73</v>
      </c>
      <c r="B12" s="4">
        <v>-20</v>
      </c>
      <c r="C12" s="4">
        <v>73</v>
      </c>
      <c r="D12" s="6">
        <v>5000</v>
      </c>
      <c r="E12" s="6"/>
      <c r="F12" s="7"/>
      <c r="G12" s="8"/>
      <c r="H12" s="9">
        <v>0</v>
      </c>
      <c r="I12" s="3">
        <v>0</v>
      </c>
      <c r="J12" s="5">
        <v>2000000</v>
      </c>
      <c r="K12" s="5">
        <v>0</v>
      </c>
      <c r="R12" s="3">
        <v>0</v>
      </c>
    </row>
    <row r="13" spans="1:19" x14ac:dyDescent="0.2">
      <c r="A13" s="6"/>
      <c r="B13" s="6"/>
      <c r="C13" s="6"/>
      <c r="D13" s="8"/>
      <c r="E13" s="6"/>
      <c r="F13" s="7"/>
      <c r="G13" s="8"/>
      <c r="H13" s="8"/>
      <c r="I13" s="8"/>
      <c r="J13" s="37"/>
      <c r="K13" s="37"/>
    </row>
    <row r="14" spans="1:19" x14ac:dyDescent="0.2">
      <c r="A14" s="6"/>
      <c r="B14" s="6"/>
      <c r="C14" s="6"/>
      <c r="D14" s="6"/>
      <c r="E14" s="6"/>
      <c r="F14" s="7"/>
      <c r="G14" s="8"/>
      <c r="H14" s="8"/>
      <c r="I14" s="8"/>
      <c r="J14" s="37"/>
      <c r="K14" s="37"/>
    </row>
    <row r="15" spans="1:19" x14ac:dyDescent="0.2">
      <c r="A15" s="6"/>
      <c r="B15" s="6"/>
      <c r="C15" s="6"/>
      <c r="D15" s="6"/>
      <c r="E15" s="6"/>
      <c r="F15" s="7"/>
      <c r="G15" s="8"/>
      <c r="H15" s="8"/>
      <c r="I15" s="8"/>
      <c r="J15" s="37"/>
      <c r="K15" s="37"/>
    </row>
    <row r="16" spans="1:19" x14ac:dyDescent="0.2">
      <c r="A16" s="6"/>
      <c r="B16" s="6"/>
      <c r="C16" s="6"/>
      <c r="D16" s="8"/>
      <c r="E16" s="6"/>
      <c r="F16" s="7"/>
      <c r="G16" s="8"/>
      <c r="H16" s="8"/>
      <c r="I16" s="8"/>
      <c r="J16" s="37"/>
      <c r="K16" s="37"/>
    </row>
    <row r="17" spans="1:18" x14ac:dyDescent="0.2">
      <c r="A17" s="6"/>
      <c r="B17" s="6"/>
      <c r="C17" s="6"/>
      <c r="D17" s="8"/>
      <c r="E17" s="6"/>
      <c r="F17" s="7"/>
      <c r="G17" s="8"/>
      <c r="H17" s="8"/>
      <c r="I17" s="8"/>
      <c r="J17" s="37"/>
      <c r="K17" s="37"/>
    </row>
    <row r="18" spans="1:18" x14ac:dyDescent="0.2">
      <c r="A18" s="6"/>
      <c r="B18" s="6"/>
      <c r="C18" s="6"/>
      <c r="D18" s="6"/>
      <c r="E18" s="6"/>
      <c r="F18" s="7"/>
      <c r="G18" s="8"/>
      <c r="H18" s="8"/>
      <c r="I18" s="8"/>
      <c r="J18" s="37"/>
      <c r="K18" s="37"/>
    </row>
    <row r="19" spans="1:18" x14ac:dyDescent="0.2">
      <c r="A19" s="38"/>
      <c r="B19" s="38"/>
      <c r="C19" s="38"/>
      <c r="D19" s="38"/>
      <c r="E19" s="39"/>
      <c r="F19" s="3"/>
      <c r="G19" s="39"/>
      <c r="H19" s="39"/>
      <c r="I19" s="39"/>
      <c r="J19" s="40"/>
      <c r="K19" s="40"/>
    </row>
    <row r="20" spans="1:18" x14ac:dyDescent="0.2">
      <c r="A20" s="38"/>
      <c r="B20" s="38"/>
      <c r="C20" s="38"/>
      <c r="D20" s="38"/>
      <c r="E20" s="39"/>
      <c r="F20" s="3"/>
      <c r="G20" s="39"/>
      <c r="H20" s="39"/>
      <c r="I20" s="39"/>
      <c r="J20" s="40"/>
      <c r="K20" s="40"/>
    </row>
    <row r="21" spans="1:18" x14ac:dyDescent="0.2">
      <c r="A21" s="41"/>
      <c r="B21" s="38"/>
      <c r="C21" s="38"/>
      <c r="D21" s="38"/>
      <c r="E21" s="38"/>
      <c r="F21" s="3"/>
      <c r="G21" s="39"/>
      <c r="H21" s="39"/>
      <c r="I21" s="39"/>
      <c r="J21" s="42"/>
      <c r="K21" s="40"/>
    </row>
    <row r="22" spans="1:18" x14ac:dyDescent="0.2">
      <c r="A22" s="38"/>
      <c r="B22" s="38"/>
      <c r="C22" s="38"/>
      <c r="D22" s="38"/>
      <c r="E22" s="39"/>
      <c r="F22" s="3"/>
      <c r="G22" s="39"/>
      <c r="H22" s="39"/>
      <c r="I22" s="39"/>
      <c r="J22" s="40"/>
      <c r="K22" s="40"/>
    </row>
    <row r="23" spans="1:18" x14ac:dyDescent="0.2">
      <c r="A23" s="38"/>
      <c r="B23" s="38"/>
      <c r="C23" s="38"/>
      <c r="D23" s="38"/>
      <c r="E23" s="39"/>
      <c r="F23" s="3"/>
      <c r="G23" s="39"/>
      <c r="H23" s="39"/>
      <c r="I23" s="39"/>
      <c r="J23" s="40"/>
      <c r="K23" s="40"/>
    </row>
    <row r="24" spans="1:18" x14ac:dyDescent="0.2">
      <c r="A24" s="38"/>
      <c r="B24" s="38"/>
      <c r="C24" s="38"/>
      <c r="D24" s="38"/>
      <c r="E24" s="38"/>
      <c r="F24" s="43"/>
      <c r="G24" s="39"/>
      <c r="H24" s="39"/>
      <c r="I24" s="39"/>
      <c r="J24" s="40"/>
      <c r="K24" s="40"/>
    </row>
    <row r="25" spans="1:18" x14ac:dyDescent="0.2">
      <c r="A25" s="39"/>
      <c r="B25" s="39"/>
      <c r="C25" s="39"/>
      <c r="D25" s="39"/>
      <c r="E25" s="39"/>
      <c r="F25" s="3"/>
      <c r="G25" s="39"/>
      <c r="H25" s="39"/>
      <c r="I25" s="39"/>
      <c r="J25" s="44"/>
      <c r="K25" s="44"/>
    </row>
    <row r="26" spans="1:18" x14ac:dyDescent="0.2">
      <c r="A26" s="39"/>
      <c r="B26" s="39"/>
      <c r="C26" s="39"/>
      <c r="D26" s="39"/>
      <c r="E26" s="39"/>
      <c r="F26" s="3"/>
      <c r="G26" s="39"/>
      <c r="H26" s="39"/>
      <c r="I26" s="39"/>
      <c r="J26" s="44"/>
      <c r="K26" s="44"/>
    </row>
    <row r="27" spans="1:18" x14ac:dyDescent="0.2">
      <c r="A27" s="45"/>
      <c r="B27" s="39"/>
      <c r="C27" s="39"/>
      <c r="D27" s="39"/>
      <c r="E27" s="38"/>
      <c r="F27" s="3"/>
      <c r="G27" s="39"/>
      <c r="H27" s="39"/>
      <c r="I27" s="39"/>
      <c r="J27" s="44"/>
      <c r="K27" s="44"/>
    </row>
    <row r="28" spans="1:18" x14ac:dyDescent="0.2">
      <c r="A28" s="39"/>
      <c r="B28" s="39"/>
      <c r="C28" s="39"/>
      <c r="D28" s="39"/>
      <c r="E28" s="39"/>
      <c r="F28" s="3"/>
      <c r="G28" s="39"/>
      <c r="H28" s="39"/>
      <c r="I28" s="39"/>
      <c r="J28" s="44"/>
      <c r="K28" s="44"/>
    </row>
    <row r="29" spans="1:18" x14ac:dyDescent="0.2">
      <c r="A29" s="39"/>
      <c r="B29" s="39"/>
      <c r="C29" s="39"/>
      <c r="D29" s="39"/>
      <c r="E29" s="39"/>
      <c r="F29" s="3"/>
      <c r="G29" s="39"/>
      <c r="H29" s="39"/>
      <c r="I29" s="39"/>
      <c r="J29" s="44"/>
      <c r="K29" s="44"/>
    </row>
    <row r="30" spans="1:18" x14ac:dyDescent="0.2">
      <c r="A30" s="3"/>
      <c r="B30" s="4"/>
      <c r="C30" s="4"/>
      <c r="D30" s="4"/>
      <c r="E30" s="3"/>
      <c r="F30" s="3"/>
      <c r="G30" s="3"/>
      <c r="H30" s="9"/>
      <c r="I30" s="3"/>
      <c r="R30" s="3"/>
    </row>
    <row r="31" spans="1:18" x14ac:dyDescent="0.2">
      <c r="A31" s="14"/>
      <c r="B31" s="4"/>
      <c r="C31" s="4"/>
      <c r="D31" s="4"/>
      <c r="E31" s="3"/>
      <c r="F31" s="3"/>
      <c r="G31" s="3"/>
      <c r="H31" s="9"/>
      <c r="I31" s="3"/>
      <c r="R31" s="3"/>
    </row>
    <row r="32" spans="1:18" x14ac:dyDescent="0.2">
      <c r="A32" s="3"/>
      <c r="B32" s="4"/>
      <c r="C32" s="4"/>
      <c r="D32" s="4"/>
      <c r="E32" s="3"/>
      <c r="F32" s="3"/>
      <c r="G32" s="3"/>
      <c r="H32" s="9"/>
      <c r="I32" s="3"/>
      <c r="R32" s="3"/>
    </row>
    <row r="33" spans="1:18" x14ac:dyDescent="0.2">
      <c r="A33" s="3"/>
      <c r="B33" s="4"/>
      <c r="C33" s="4"/>
      <c r="D33" s="4"/>
      <c r="E33" s="3"/>
      <c r="F33" s="3"/>
      <c r="G33" s="3"/>
      <c r="H33" s="9"/>
      <c r="I33" s="3"/>
      <c r="R33" s="3"/>
    </row>
    <row r="34" spans="1:18" x14ac:dyDescent="0.2">
      <c r="A34" s="14"/>
      <c r="B34" s="4"/>
      <c r="C34" s="4"/>
      <c r="D34" s="4"/>
      <c r="E34" s="3"/>
      <c r="F34" s="3"/>
      <c r="G34" s="3"/>
      <c r="H34" s="9"/>
      <c r="I34" s="3"/>
      <c r="R34" s="3"/>
    </row>
    <row r="35" spans="1:18" x14ac:dyDescent="0.2">
      <c r="A35" s="3"/>
      <c r="B35" s="4"/>
      <c r="C35" s="4"/>
      <c r="D35" s="4"/>
      <c r="E35" s="3"/>
      <c r="F35" s="3"/>
      <c r="G35" s="3"/>
      <c r="H35" s="9"/>
      <c r="I35" s="3"/>
      <c r="R35" s="3"/>
    </row>
    <row r="36" spans="1:18" x14ac:dyDescent="0.2">
      <c r="A36" s="3"/>
      <c r="B36" s="4"/>
      <c r="C36" s="4"/>
      <c r="D36" s="4"/>
      <c r="E36" s="3"/>
      <c r="F36" s="3"/>
      <c r="G36" s="3"/>
      <c r="H36" s="9"/>
      <c r="I36" s="3"/>
      <c r="R36" s="3"/>
    </row>
    <row r="37" spans="1:18" x14ac:dyDescent="0.2">
      <c r="A37" s="14"/>
      <c r="B37" s="4"/>
      <c r="C37" s="4"/>
      <c r="D37" s="4"/>
      <c r="E37" s="3"/>
      <c r="F37" s="3"/>
      <c r="G37" s="3"/>
      <c r="H37" s="9"/>
      <c r="I37" s="3"/>
      <c r="R37" s="3"/>
    </row>
    <row r="38" spans="1:18" x14ac:dyDescent="0.2">
      <c r="A38" s="3"/>
      <c r="B38" s="4"/>
      <c r="C38" s="4"/>
      <c r="D38" s="4"/>
      <c r="E38" s="3"/>
      <c r="F38" s="3"/>
      <c r="G38" s="3"/>
      <c r="H38" s="9"/>
      <c r="I38" s="3"/>
      <c r="R38" s="3"/>
    </row>
    <row r="39" spans="1:18" x14ac:dyDescent="0.2">
      <c r="A39" s="3"/>
      <c r="B39" s="4"/>
      <c r="C39" s="4"/>
      <c r="D39" s="4"/>
      <c r="E39" s="3"/>
      <c r="F39" s="3"/>
      <c r="G39" s="3"/>
      <c r="H39" s="9"/>
      <c r="I39" s="3"/>
      <c r="R39" s="3"/>
    </row>
    <row r="40" spans="1:18" x14ac:dyDescent="0.2">
      <c r="A40" s="14"/>
      <c r="B40" s="4"/>
      <c r="C40" s="4"/>
      <c r="D40" s="4"/>
      <c r="E40" s="3"/>
      <c r="F40" s="3"/>
      <c r="G40" s="3"/>
      <c r="H40" s="9"/>
      <c r="I40" s="3"/>
      <c r="R40" s="3"/>
    </row>
    <row r="41" spans="1:18" x14ac:dyDescent="0.2">
      <c r="A41" s="3"/>
      <c r="B41" s="4"/>
      <c r="C41" s="4"/>
      <c r="D41" s="4"/>
      <c r="E41" s="3"/>
      <c r="F41" s="3"/>
      <c r="G41" s="3"/>
      <c r="H41" s="9"/>
      <c r="I41" s="3"/>
      <c r="R41" s="3"/>
    </row>
    <row r="42" spans="1:18" x14ac:dyDescent="0.2">
      <c r="A42" s="3"/>
      <c r="B42" s="4"/>
      <c r="C42" s="4"/>
      <c r="D42" s="4"/>
      <c r="E42" s="3"/>
      <c r="F42" s="3"/>
      <c r="G42" s="3"/>
      <c r="H42" s="9"/>
      <c r="I42" s="3"/>
      <c r="R42" s="3"/>
    </row>
    <row r="43" spans="1:18" x14ac:dyDescent="0.2">
      <c r="A43" s="14"/>
      <c r="B43" s="4"/>
      <c r="C43" s="4"/>
      <c r="D43" s="4"/>
      <c r="E43" s="3"/>
      <c r="F43" s="3"/>
      <c r="G43" s="3"/>
      <c r="H43" s="9"/>
      <c r="I43" s="3"/>
      <c r="R43" s="3"/>
    </row>
    <row r="44" spans="1:18" x14ac:dyDescent="0.2">
      <c r="A44" s="3"/>
      <c r="B44" s="4"/>
      <c r="C44" s="4"/>
      <c r="D44" s="4"/>
      <c r="E44" s="3"/>
      <c r="F44" s="3"/>
      <c r="G44" s="3"/>
      <c r="H44" s="9"/>
      <c r="I44" s="3"/>
      <c r="R44" s="3"/>
    </row>
    <row r="45" spans="1:18" x14ac:dyDescent="0.2">
      <c r="A45" s="3"/>
      <c r="B45" s="4"/>
      <c r="C45" s="4"/>
      <c r="D45" s="4"/>
      <c r="E45" s="3"/>
      <c r="F45" s="3"/>
      <c r="G45" s="3"/>
      <c r="H45" s="9"/>
      <c r="I45" s="3"/>
      <c r="R45" s="3"/>
    </row>
    <row r="46" spans="1:18" x14ac:dyDescent="0.2">
      <c r="A46" s="14"/>
      <c r="B46" s="4"/>
      <c r="C46" s="4"/>
      <c r="D46" s="4"/>
      <c r="E46" s="3"/>
      <c r="F46" s="3"/>
      <c r="G46" s="3"/>
      <c r="H46" s="9"/>
      <c r="I46" s="3"/>
      <c r="R46" s="3"/>
    </row>
    <row r="47" spans="1:18" x14ac:dyDescent="0.2">
      <c r="A47" s="3"/>
      <c r="B47" s="4"/>
      <c r="C47" s="4"/>
      <c r="D47" s="4"/>
      <c r="E47" s="3"/>
      <c r="F47" s="3"/>
      <c r="G47" s="3"/>
      <c r="H47" s="9"/>
      <c r="I47" s="3"/>
      <c r="R47" s="3"/>
    </row>
    <row r="48" spans="1:18" x14ac:dyDescent="0.2">
      <c r="A48" s="3"/>
      <c r="B48" s="4"/>
      <c r="C48" s="4"/>
      <c r="D48" s="4"/>
      <c r="E48" s="3"/>
      <c r="F48" s="3"/>
      <c r="G48" s="3"/>
      <c r="H48" s="9"/>
      <c r="I48" s="3"/>
      <c r="R48" s="3"/>
    </row>
    <row r="49" spans="1:18" x14ac:dyDescent="0.2">
      <c r="A49" s="14"/>
      <c r="B49" s="4"/>
      <c r="C49" s="4"/>
      <c r="D49" s="4"/>
      <c r="E49" s="3"/>
      <c r="F49" s="3"/>
      <c r="G49" s="3"/>
      <c r="H49" s="9"/>
      <c r="I49" s="3"/>
      <c r="R49" s="3"/>
    </row>
    <row r="50" spans="1:18" x14ac:dyDescent="0.2">
      <c r="A50" s="3"/>
      <c r="B50" s="4"/>
      <c r="C50" s="4"/>
      <c r="D50" s="4"/>
      <c r="E50" s="3"/>
      <c r="F50" s="3"/>
      <c r="G50" s="3"/>
      <c r="H50" s="9"/>
      <c r="I50" s="3"/>
      <c r="R50" s="3"/>
    </row>
    <row r="51" spans="1:18" x14ac:dyDescent="0.2">
      <c r="A51" s="3"/>
      <c r="B51" s="4"/>
      <c r="C51" s="4"/>
      <c r="D51" s="4"/>
      <c r="E51" s="3"/>
      <c r="F51" s="3"/>
      <c r="G51" s="3"/>
      <c r="H51" s="9"/>
      <c r="I51" s="3"/>
      <c r="R51" s="3"/>
    </row>
    <row r="52" spans="1:18" x14ac:dyDescent="0.2">
      <c r="A52" s="14"/>
      <c r="B52" s="4"/>
      <c r="C52" s="4"/>
      <c r="D52" s="4"/>
      <c r="E52" s="3"/>
      <c r="F52" s="3"/>
      <c r="G52" s="3"/>
      <c r="H52" s="9"/>
      <c r="I52" s="3"/>
      <c r="R52" s="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3F48C-A71C-1149-8811-D140B5CF8883}">
  <dimension ref="A1:S52"/>
  <sheetViews>
    <sheetView workbookViewId="0">
      <selection activeCell="F20" sqref="F20"/>
    </sheetView>
  </sheetViews>
  <sheetFormatPr baseColWidth="10" defaultRowHeight="16" x14ac:dyDescent="0.2"/>
  <cols>
    <col min="1" max="1" width="16.5" bestFit="1" customWidth="1"/>
    <col min="9" max="9" width="20.33203125" bestFit="1" customWidth="1"/>
    <col min="10" max="10" width="22.83203125" bestFit="1" customWidth="1"/>
    <col min="11" max="11" width="11.6640625" bestFit="1" customWidth="1"/>
    <col min="14" max="14" width="27.6640625" bestFit="1" customWidth="1"/>
    <col min="18" max="18" width="30" bestFit="1" customWidth="1"/>
    <col min="19" max="19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M1" s="2" t="s">
        <v>11</v>
      </c>
      <c r="N1" s="2" t="s">
        <v>12</v>
      </c>
      <c r="O1" s="2" t="s">
        <v>74</v>
      </c>
      <c r="P1" s="2" t="s">
        <v>75</v>
      </c>
      <c r="Q1" s="2" t="s">
        <v>15</v>
      </c>
      <c r="R1" s="2" t="s">
        <v>16</v>
      </c>
      <c r="S1" s="2" t="s">
        <v>17</v>
      </c>
    </row>
    <row r="2" spans="1:19" x14ac:dyDescent="0.2">
      <c r="A2" s="6" t="s">
        <v>76</v>
      </c>
      <c r="B2" s="6">
        <v>40</v>
      </c>
      <c r="C2" s="6">
        <v>-110</v>
      </c>
      <c r="D2" s="6">
        <v>0</v>
      </c>
      <c r="E2" s="6">
        <v>5</v>
      </c>
      <c r="F2" s="7">
        <v>3.2</v>
      </c>
      <c r="G2" s="8">
        <v>1</v>
      </c>
      <c r="H2" s="8">
        <v>0</v>
      </c>
      <c r="I2" s="8">
        <v>0</v>
      </c>
      <c r="J2" s="37">
        <f>3.23*10^7</f>
        <v>32300000</v>
      </c>
      <c r="K2" s="37">
        <v>4900000</v>
      </c>
      <c r="M2">
        <v>4</v>
      </c>
      <c r="N2">
        <v>2</v>
      </c>
      <c r="O2">
        <v>0</v>
      </c>
      <c r="P2">
        <v>25</v>
      </c>
      <c r="Q2">
        <v>1</v>
      </c>
      <c r="R2">
        <v>0</v>
      </c>
      <c r="S2">
        <v>0</v>
      </c>
    </row>
    <row r="3" spans="1:19" x14ac:dyDescent="0.2">
      <c r="A3" s="6" t="s">
        <v>76</v>
      </c>
      <c r="B3" s="6">
        <v>40</v>
      </c>
      <c r="C3" s="6">
        <v>-110</v>
      </c>
      <c r="D3" s="6">
        <v>500</v>
      </c>
      <c r="E3" s="6">
        <v>5</v>
      </c>
      <c r="F3" s="7">
        <v>3.2</v>
      </c>
      <c r="G3" s="8">
        <v>1</v>
      </c>
      <c r="H3" s="8">
        <v>0</v>
      </c>
      <c r="I3" s="8">
        <v>0</v>
      </c>
      <c r="J3" s="37">
        <f>3.23*10^7</f>
        <v>32300000</v>
      </c>
      <c r="K3" s="37">
        <v>4900000</v>
      </c>
    </row>
    <row r="4" spans="1:19" x14ac:dyDescent="0.2">
      <c r="A4" s="6" t="s">
        <v>76</v>
      </c>
      <c r="B4" s="6">
        <v>40</v>
      </c>
      <c r="C4" s="6">
        <v>-110</v>
      </c>
      <c r="D4" s="8">
        <v>1000</v>
      </c>
      <c r="E4" s="6">
        <v>5</v>
      </c>
      <c r="F4" s="7">
        <v>3.2</v>
      </c>
      <c r="G4" s="8">
        <v>1</v>
      </c>
      <c r="H4" s="8">
        <v>0</v>
      </c>
      <c r="I4" s="8">
        <v>0</v>
      </c>
      <c r="J4" s="37">
        <f t="shared" ref="J4:J18" si="0">3.23*10^7</f>
        <v>32300000</v>
      </c>
      <c r="K4" s="37">
        <v>4900000</v>
      </c>
    </row>
    <row r="5" spans="1:19" x14ac:dyDescent="0.2">
      <c r="A5" s="6" t="s">
        <v>76</v>
      </c>
      <c r="B5" s="6">
        <v>40</v>
      </c>
      <c r="C5" s="6">
        <v>-110</v>
      </c>
      <c r="D5" s="8">
        <v>1500</v>
      </c>
      <c r="E5" s="6">
        <v>5</v>
      </c>
      <c r="F5" s="7">
        <v>3.2</v>
      </c>
      <c r="G5" s="8">
        <v>1</v>
      </c>
      <c r="H5" s="8">
        <v>0</v>
      </c>
      <c r="I5" s="8">
        <v>0</v>
      </c>
      <c r="J5" s="37">
        <f t="shared" si="0"/>
        <v>32300000</v>
      </c>
      <c r="K5" s="37">
        <v>4900000</v>
      </c>
    </row>
    <row r="6" spans="1:19" x14ac:dyDescent="0.2">
      <c r="A6" s="6" t="s">
        <v>76</v>
      </c>
      <c r="B6" s="6">
        <v>40</v>
      </c>
      <c r="C6" s="6">
        <v>-110</v>
      </c>
      <c r="D6" s="6">
        <v>2000</v>
      </c>
      <c r="E6" s="6">
        <v>5</v>
      </c>
      <c r="F6" s="7">
        <v>3.2</v>
      </c>
      <c r="G6" s="8">
        <v>1</v>
      </c>
      <c r="H6" s="8">
        <v>0</v>
      </c>
      <c r="I6" s="8">
        <v>0</v>
      </c>
      <c r="J6" s="37">
        <f t="shared" si="0"/>
        <v>32300000</v>
      </c>
      <c r="K6" s="37">
        <v>4900000</v>
      </c>
    </row>
    <row r="7" spans="1:19" x14ac:dyDescent="0.2">
      <c r="A7" s="6" t="s">
        <v>76</v>
      </c>
      <c r="B7" s="6">
        <v>40</v>
      </c>
      <c r="C7" s="6">
        <v>-110</v>
      </c>
      <c r="D7" s="6">
        <v>2500</v>
      </c>
      <c r="E7" s="6">
        <v>5</v>
      </c>
      <c r="F7" s="7">
        <v>3.2</v>
      </c>
      <c r="G7" s="8">
        <v>1</v>
      </c>
      <c r="H7" s="8">
        <v>0</v>
      </c>
      <c r="I7" s="8">
        <v>0</v>
      </c>
      <c r="J7" s="37">
        <f t="shared" si="0"/>
        <v>32300000</v>
      </c>
      <c r="K7" s="37">
        <v>4900000</v>
      </c>
    </row>
    <row r="8" spans="1:19" x14ac:dyDescent="0.2">
      <c r="A8" s="6" t="s">
        <v>76</v>
      </c>
      <c r="B8" s="6">
        <v>40</v>
      </c>
      <c r="C8" s="6">
        <v>-110</v>
      </c>
      <c r="D8" s="8">
        <v>3000</v>
      </c>
      <c r="E8" s="6">
        <v>5</v>
      </c>
      <c r="F8" s="7">
        <v>3.2</v>
      </c>
      <c r="G8" s="8">
        <v>1</v>
      </c>
      <c r="H8" s="8">
        <v>0</v>
      </c>
      <c r="I8" s="8">
        <v>0</v>
      </c>
      <c r="J8" s="37">
        <f t="shared" si="0"/>
        <v>32300000</v>
      </c>
      <c r="K8" s="37">
        <v>4900000</v>
      </c>
    </row>
    <row r="9" spans="1:19" x14ac:dyDescent="0.2">
      <c r="A9" s="6" t="s">
        <v>76</v>
      </c>
      <c r="B9" s="6">
        <v>40</v>
      </c>
      <c r="C9" s="6">
        <v>-110</v>
      </c>
      <c r="D9" s="8">
        <v>3500</v>
      </c>
      <c r="E9" s="6">
        <v>5</v>
      </c>
      <c r="F9" s="7">
        <v>3.2</v>
      </c>
      <c r="G9" s="8">
        <v>1</v>
      </c>
      <c r="H9" s="8">
        <v>0</v>
      </c>
      <c r="I9" s="8">
        <v>0</v>
      </c>
      <c r="J9" s="37">
        <f t="shared" si="0"/>
        <v>32300000</v>
      </c>
      <c r="K9" s="37">
        <v>4900000</v>
      </c>
    </row>
    <row r="10" spans="1:19" x14ac:dyDescent="0.2">
      <c r="A10" s="6" t="s">
        <v>76</v>
      </c>
      <c r="B10" s="6">
        <v>40</v>
      </c>
      <c r="C10" s="6">
        <v>-110</v>
      </c>
      <c r="D10" s="6">
        <v>4000</v>
      </c>
      <c r="E10" s="6">
        <v>5</v>
      </c>
      <c r="F10" s="7">
        <v>3.2</v>
      </c>
      <c r="G10" s="8">
        <v>1</v>
      </c>
      <c r="H10" s="8">
        <v>0</v>
      </c>
      <c r="I10" s="8">
        <v>0</v>
      </c>
      <c r="J10" s="37">
        <f t="shared" si="0"/>
        <v>32300000</v>
      </c>
      <c r="K10" s="37">
        <v>4900000</v>
      </c>
    </row>
    <row r="11" spans="1:19" x14ac:dyDescent="0.2">
      <c r="A11" s="6" t="s">
        <v>76</v>
      </c>
      <c r="B11" s="6">
        <v>40</v>
      </c>
      <c r="C11" s="6">
        <v>-110</v>
      </c>
      <c r="D11" s="6">
        <v>4500</v>
      </c>
      <c r="E11" s="6">
        <v>5</v>
      </c>
      <c r="F11" s="7">
        <v>3.2</v>
      </c>
      <c r="G11" s="8">
        <v>1</v>
      </c>
      <c r="H11" s="8">
        <v>0</v>
      </c>
      <c r="I11" s="8">
        <v>0</v>
      </c>
      <c r="J11" s="37">
        <f t="shared" si="0"/>
        <v>32300000</v>
      </c>
      <c r="K11" s="37">
        <v>4900000</v>
      </c>
    </row>
    <row r="12" spans="1:19" x14ac:dyDescent="0.2">
      <c r="A12" s="6" t="s">
        <v>76</v>
      </c>
      <c r="B12" s="6">
        <v>40</v>
      </c>
      <c r="C12" s="6">
        <v>-110</v>
      </c>
      <c r="D12" s="8">
        <v>5000</v>
      </c>
      <c r="E12" s="6">
        <v>5</v>
      </c>
      <c r="F12" s="7">
        <v>3.2</v>
      </c>
      <c r="G12" s="8">
        <v>1</v>
      </c>
      <c r="H12" s="8">
        <v>0</v>
      </c>
      <c r="I12" s="8">
        <v>0</v>
      </c>
      <c r="J12" s="37">
        <f t="shared" si="0"/>
        <v>32300000</v>
      </c>
      <c r="K12" s="37">
        <v>4900000</v>
      </c>
    </row>
    <row r="13" spans="1:19" x14ac:dyDescent="0.2">
      <c r="A13" s="6" t="s">
        <v>76</v>
      </c>
      <c r="B13" s="6">
        <v>40</v>
      </c>
      <c r="C13" s="6">
        <v>-110</v>
      </c>
      <c r="D13" s="8">
        <v>5500</v>
      </c>
      <c r="E13" s="6">
        <v>5</v>
      </c>
      <c r="F13" s="7">
        <v>3.2</v>
      </c>
      <c r="G13" s="8">
        <v>1</v>
      </c>
      <c r="H13" s="8">
        <v>0</v>
      </c>
      <c r="I13" s="8">
        <v>0</v>
      </c>
      <c r="J13" s="37">
        <f t="shared" si="0"/>
        <v>32300000</v>
      </c>
      <c r="K13" s="37">
        <v>4900000</v>
      </c>
    </row>
    <row r="14" spans="1:19" x14ac:dyDescent="0.2">
      <c r="A14" s="6" t="s">
        <v>76</v>
      </c>
      <c r="B14" s="6">
        <v>40</v>
      </c>
      <c r="C14" s="6">
        <v>-110</v>
      </c>
      <c r="D14" s="6">
        <v>6000</v>
      </c>
      <c r="E14" s="6">
        <v>5</v>
      </c>
      <c r="F14" s="7">
        <v>3.2</v>
      </c>
      <c r="G14" s="8">
        <v>1</v>
      </c>
      <c r="H14" s="8">
        <v>0</v>
      </c>
      <c r="I14" s="8">
        <v>0</v>
      </c>
      <c r="J14" s="37">
        <f t="shared" si="0"/>
        <v>32300000</v>
      </c>
      <c r="K14" s="37">
        <v>4900000</v>
      </c>
    </row>
    <row r="15" spans="1:19" x14ac:dyDescent="0.2">
      <c r="A15" s="6" t="s">
        <v>76</v>
      </c>
      <c r="B15" s="6">
        <v>40</v>
      </c>
      <c r="C15" s="6">
        <v>-110</v>
      </c>
      <c r="D15" s="6">
        <v>6500</v>
      </c>
      <c r="E15" s="6">
        <v>5</v>
      </c>
      <c r="F15" s="7">
        <v>3.2</v>
      </c>
      <c r="G15" s="8">
        <v>1</v>
      </c>
      <c r="H15" s="8">
        <v>0</v>
      </c>
      <c r="I15" s="8">
        <v>0</v>
      </c>
      <c r="J15" s="37">
        <f t="shared" si="0"/>
        <v>32300000</v>
      </c>
      <c r="K15" s="37">
        <v>4900000</v>
      </c>
    </row>
    <row r="16" spans="1:19" x14ac:dyDescent="0.2">
      <c r="A16" s="6" t="s">
        <v>76</v>
      </c>
      <c r="B16" s="6">
        <v>40</v>
      </c>
      <c r="C16" s="6">
        <v>-110</v>
      </c>
      <c r="D16" s="8">
        <v>7000</v>
      </c>
      <c r="E16" s="6">
        <v>5</v>
      </c>
      <c r="F16" s="7">
        <v>3.2</v>
      </c>
      <c r="G16" s="8">
        <v>1</v>
      </c>
      <c r="H16" s="8">
        <v>0</v>
      </c>
      <c r="I16" s="8">
        <v>0</v>
      </c>
      <c r="J16" s="37">
        <f t="shared" si="0"/>
        <v>32300000</v>
      </c>
      <c r="K16" s="37">
        <v>4900000</v>
      </c>
    </row>
    <row r="17" spans="1:11" x14ac:dyDescent="0.2">
      <c r="A17" s="6" t="s">
        <v>76</v>
      </c>
      <c r="B17" s="6">
        <v>40</v>
      </c>
      <c r="C17" s="6">
        <v>-110</v>
      </c>
      <c r="D17" s="8">
        <v>7500</v>
      </c>
      <c r="E17" s="6">
        <v>5</v>
      </c>
      <c r="F17" s="7">
        <v>3.2</v>
      </c>
      <c r="G17" s="8">
        <v>1</v>
      </c>
      <c r="H17" s="8">
        <v>0</v>
      </c>
      <c r="I17" s="8">
        <v>0</v>
      </c>
      <c r="J17" s="37">
        <f t="shared" si="0"/>
        <v>32300000</v>
      </c>
      <c r="K17" s="37">
        <v>4900000</v>
      </c>
    </row>
    <row r="18" spans="1:11" x14ac:dyDescent="0.2">
      <c r="A18" s="6" t="s">
        <v>76</v>
      </c>
      <c r="B18" s="6">
        <v>40</v>
      </c>
      <c r="C18" s="6">
        <v>-110</v>
      </c>
      <c r="D18" s="6">
        <v>8000</v>
      </c>
      <c r="E18" s="6">
        <v>5</v>
      </c>
      <c r="F18" s="7">
        <v>3.2</v>
      </c>
      <c r="G18" s="8">
        <v>1</v>
      </c>
      <c r="H18" s="8">
        <v>0</v>
      </c>
      <c r="I18" s="8">
        <v>0</v>
      </c>
      <c r="J18" s="37">
        <f t="shared" si="0"/>
        <v>32300000</v>
      </c>
      <c r="K18" s="37">
        <v>4900000</v>
      </c>
    </row>
    <row r="19" spans="1:11" x14ac:dyDescent="0.2">
      <c r="A19" s="46"/>
      <c r="B19" s="46"/>
      <c r="C19" s="46"/>
      <c r="D19" s="46"/>
      <c r="E19" s="8"/>
      <c r="F19" s="7"/>
      <c r="G19" s="8"/>
      <c r="H19" s="8"/>
      <c r="I19" s="8"/>
      <c r="J19" s="37"/>
      <c r="K19" s="37"/>
    </row>
    <row r="20" spans="1:11" x14ac:dyDescent="0.2">
      <c r="A20" s="47"/>
      <c r="B20" s="47"/>
      <c r="C20" s="47"/>
      <c r="D20" s="47"/>
      <c r="E20" s="6"/>
      <c r="F20" s="48"/>
      <c r="G20" s="8"/>
      <c r="H20" s="8"/>
      <c r="I20" s="8"/>
      <c r="J20" s="49"/>
      <c r="K20" s="49"/>
    </row>
    <row r="21" spans="1:11" x14ac:dyDescent="0.2">
      <c r="A21" s="50"/>
      <c r="B21" s="47"/>
      <c r="C21" s="47"/>
      <c r="D21" s="47"/>
      <c r="E21" s="47"/>
      <c r="F21" s="48"/>
      <c r="G21" s="8"/>
      <c r="H21" s="8"/>
      <c r="I21" s="8"/>
      <c r="J21" s="51"/>
      <c r="K21" s="49"/>
    </row>
    <row r="22" spans="1:11" x14ac:dyDescent="0.2">
      <c r="A22" s="47"/>
      <c r="B22" s="47"/>
      <c r="C22" s="47"/>
      <c r="D22" s="47"/>
      <c r="E22" s="8"/>
      <c r="F22" s="48"/>
      <c r="G22" s="8"/>
      <c r="H22" s="8"/>
      <c r="I22" s="8"/>
      <c r="J22" s="49"/>
      <c r="K22" s="49"/>
    </row>
    <row r="23" spans="1:11" x14ac:dyDescent="0.2">
      <c r="A23" s="47"/>
      <c r="B23" s="47"/>
      <c r="C23" s="47"/>
      <c r="D23" s="47"/>
      <c r="E23" s="6"/>
      <c r="F23" s="48"/>
      <c r="G23" s="8"/>
      <c r="H23" s="8"/>
      <c r="I23" s="8"/>
      <c r="J23" s="49"/>
      <c r="K23" s="49"/>
    </row>
    <row r="24" spans="1:11" x14ac:dyDescent="0.2">
      <c r="A24" s="47"/>
      <c r="B24" s="47"/>
      <c r="C24" s="47"/>
      <c r="D24" s="47"/>
      <c r="E24" s="47"/>
      <c r="F24" s="52"/>
      <c r="G24" s="8"/>
      <c r="H24" s="8"/>
      <c r="I24" s="8"/>
      <c r="J24" s="49"/>
      <c r="K24" s="49"/>
    </row>
    <row r="25" spans="1:11" x14ac:dyDescent="0.2">
      <c r="A25" s="53"/>
      <c r="B25" s="53"/>
      <c r="C25" s="53"/>
      <c r="D25" s="53"/>
      <c r="E25" s="8"/>
      <c r="F25" s="48"/>
      <c r="G25" s="8"/>
      <c r="H25" s="8"/>
      <c r="I25" s="8"/>
      <c r="J25" s="54"/>
      <c r="K25" s="54"/>
    </row>
    <row r="26" spans="1:11" x14ac:dyDescent="0.2">
      <c r="A26" s="53"/>
      <c r="B26" s="53"/>
      <c r="C26" s="53"/>
      <c r="D26" s="53"/>
      <c r="E26" s="6"/>
      <c r="F26" s="48"/>
      <c r="G26" s="8"/>
      <c r="H26" s="8"/>
      <c r="I26" s="8"/>
      <c r="J26" s="54"/>
      <c r="K26" s="54"/>
    </row>
    <row r="27" spans="1:11" x14ac:dyDescent="0.2">
      <c r="A27" s="55"/>
      <c r="B27" s="56"/>
      <c r="C27" s="56"/>
      <c r="D27" s="56"/>
      <c r="E27" s="47"/>
      <c r="F27" s="57"/>
      <c r="G27" s="8"/>
      <c r="H27" s="8"/>
      <c r="I27" s="8"/>
      <c r="J27" s="58"/>
      <c r="K27" s="58"/>
    </row>
    <row r="28" spans="1:11" x14ac:dyDescent="0.2">
      <c r="A28" s="59"/>
      <c r="B28" s="59"/>
      <c r="C28" s="59"/>
      <c r="D28" s="59"/>
      <c r="E28" s="8"/>
      <c r="F28" s="7"/>
      <c r="G28" s="8"/>
      <c r="H28" s="8"/>
      <c r="I28" s="8"/>
      <c r="J28" s="60"/>
      <c r="K28" s="60"/>
    </row>
    <row r="29" spans="1:11" x14ac:dyDescent="0.2">
      <c r="A29" s="56"/>
      <c r="B29" s="56"/>
      <c r="C29" s="56"/>
      <c r="D29" s="56"/>
      <c r="E29" s="6"/>
      <c r="F29" s="57"/>
      <c r="G29" s="8"/>
      <c r="H29" s="8"/>
      <c r="I29" s="8"/>
      <c r="J29" s="58"/>
      <c r="K29" s="58"/>
    </row>
    <row r="30" spans="1:11" x14ac:dyDescent="0.2">
      <c r="E30" s="3"/>
      <c r="H30" s="3"/>
      <c r="I30" s="3"/>
      <c r="J30" s="3"/>
    </row>
    <row r="31" spans="1:11" x14ac:dyDescent="0.2">
      <c r="E31" s="3"/>
      <c r="H31" s="3"/>
      <c r="I31" s="3"/>
      <c r="J31" s="3"/>
    </row>
    <row r="32" spans="1:11" x14ac:dyDescent="0.2">
      <c r="E32" s="3"/>
      <c r="H32" s="3"/>
      <c r="I32" s="3"/>
      <c r="J32" s="3"/>
    </row>
    <row r="33" spans="1:18" x14ac:dyDescent="0.2">
      <c r="E33" s="3"/>
      <c r="H33" s="3"/>
      <c r="I33" s="3"/>
      <c r="J33" s="3"/>
    </row>
    <row r="34" spans="1:18" x14ac:dyDescent="0.2">
      <c r="E34" s="3"/>
      <c r="H34" s="3"/>
      <c r="I34" s="3"/>
      <c r="J34" s="3"/>
    </row>
    <row r="35" spans="1:18" x14ac:dyDescent="0.2">
      <c r="E35" s="3"/>
      <c r="H35" s="3"/>
      <c r="I35" s="3"/>
      <c r="J35" s="3"/>
    </row>
    <row r="36" spans="1:18" x14ac:dyDescent="0.2">
      <c r="E36" s="3"/>
      <c r="H36" s="3"/>
      <c r="I36" s="3"/>
      <c r="J36" s="3"/>
    </row>
    <row r="37" spans="1:18" x14ac:dyDescent="0.2">
      <c r="E37" s="3"/>
      <c r="H37" s="3"/>
      <c r="I37" s="3"/>
      <c r="J37" s="3"/>
    </row>
    <row r="38" spans="1:18" x14ac:dyDescent="0.2">
      <c r="E38" s="3"/>
      <c r="H38" s="3"/>
      <c r="I38" s="3"/>
      <c r="J38" s="3"/>
    </row>
    <row r="48" spans="1:18" x14ac:dyDescent="0.2">
      <c r="A48" s="3"/>
      <c r="E48" s="3"/>
      <c r="F48" s="3"/>
      <c r="G48" s="3"/>
      <c r="R48" s="3"/>
    </row>
    <row r="49" spans="1:18" x14ac:dyDescent="0.2">
      <c r="A49" s="14"/>
      <c r="E49" s="3"/>
      <c r="F49" s="3"/>
      <c r="G49" s="3"/>
      <c r="R49" s="3"/>
    </row>
    <row r="50" spans="1:18" x14ac:dyDescent="0.2">
      <c r="A50" s="3"/>
      <c r="E50" s="3"/>
      <c r="F50" s="3"/>
      <c r="G50" s="3"/>
      <c r="R50" s="3"/>
    </row>
    <row r="51" spans="1:18" x14ac:dyDescent="0.2">
      <c r="A51" s="3"/>
      <c r="E51" s="3"/>
      <c r="F51" s="3"/>
      <c r="G51" s="3"/>
      <c r="R51" s="3"/>
    </row>
    <row r="52" spans="1:18" x14ac:dyDescent="0.2">
      <c r="A52" s="14"/>
      <c r="E52" s="3"/>
      <c r="F52" s="3"/>
      <c r="G52" s="3"/>
      <c r="R52" s="3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36F33-A059-5C4D-809A-436496E2C772}">
  <dimension ref="A2:S4"/>
  <sheetViews>
    <sheetView workbookViewId="0">
      <selection activeCell="F20" sqref="F20"/>
    </sheetView>
  </sheetViews>
  <sheetFormatPr baseColWidth="10" defaultRowHeight="16" x14ac:dyDescent="0.2"/>
  <sheetData>
    <row r="2" spans="1:19" x14ac:dyDescent="0.2">
      <c r="A2" s="3" t="s">
        <v>73</v>
      </c>
      <c r="B2" s="4">
        <v>45</v>
      </c>
      <c r="C2" s="4">
        <v>-120</v>
      </c>
      <c r="D2" s="4">
        <v>0</v>
      </c>
      <c r="E2" s="3">
        <v>1</v>
      </c>
      <c r="F2" s="3">
        <v>2.8</v>
      </c>
      <c r="G2" s="3">
        <v>1</v>
      </c>
      <c r="H2" s="9">
        <v>0</v>
      </c>
      <c r="I2" s="5">
        <v>0</v>
      </c>
      <c r="J2" s="5"/>
      <c r="M2">
        <v>2</v>
      </c>
      <c r="N2">
        <v>1</v>
      </c>
      <c r="O2">
        <v>0</v>
      </c>
      <c r="P2">
        <v>70</v>
      </c>
      <c r="Q2" s="3">
        <v>2</v>
      </c>
      <c r="R2">
        <v>0</v>
      </c>
      <c r="S2">
        <v>0</v>
      </c>
    </row>
    <row r="3" spans="1:19" x14ac:dyDescent="0.2">
      <c r="B3">
        <v>90</v>
      </c>
      <c r="C3">
        <v>0</v>
      </c>
      <c r="D3">
        <v>0</v>
      </c>
      <c r="E3" s="3">
        <v>1</v>
      </c>
      <c r="F3" s="3">
        <v>2.8</v>
      </c>
      <c r="H3" s="9">
        <v>1</v>
      </c>
      <c r="I3" s="5">
        <v>0</v>
      </c>
    </row>
    <row r="4" spans="1:19" x14ac:dyDescent="0.2">
      <c r="B4">
        <v>0</v>
      </c>
      <c r="C4">
        <v>0</v>
      </c>
      <c r="D4">
        <v>0</v>
      </c>
      <c r="E4" s="3">
        <v>1</v>
      </c>
      <c r="F4" s="3">
        <v>2.8</v>
      </c>
      <c r="H4" s="9">
        <v>2</v>
      </c>
      <c r="I4" s="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43C8B-038A-6B47-8849-6A051C8479A9}">
  <dimension ref="A1:S54"/>
  <sheetViews>
    <sheetView workbookViewId="0">
      <selection activeCell="F20" sqref="F20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L1" s="2" t="s">
        <v>11</v>
      </c>
      <c r="M1" s="2" t="s">
        <v>12</v>
      </c>
      <c r="N1" s="2" t="s">
        <v>74</v>
      </c>
      <c r="O1" s="2" t="s">
        <v>75</v>
      </c>
      <c r="P1" s="2" t="s">
        <v>15</v>
      </c>
      <c r="Q1" s="2" t="s">
        <v>16</v>
      </c>
      <c r="R1" s="2" t="s">
        <v>17</v>
      </c>
      <c r="S1" s="2" t="s">
        <v>77</v>
      </c>
    </row>
    <row r="2" spans="1:19" x14ac:dyDescent="0.2">
      <c r="A2" s="3" t="s">
        <v>73</v>
      </c>
      <c r="B2" s="4">
        <v>45</v>
      </c>
      <c r="C2" s="4">
        <v>-120</v>
      </c>
      <c r="D2" s="4">
        <v>500</v>
      </c>
      <c r="E2" s="3">
        <v>1</v>
      </c>
      <c r="F2" s="3">
        <v>2.8</v>
      </c>
      <c r="G2" s="3">
        <v>1</v>
      </c>
      <c r="H2" s="9">
        <v>0</v>
      </c>
      <c r="I2" s="5">
        <v>2000000</v>
      </c>
      <c r="J2" s="5">
        <v>0</v>
      </c>
      <c r="L2">
        <v>2</v>
      </c>
      <c r="M2">
        <v>1</v>
      </c>
      <c r="N2">
        <v>15.9</v>
      </c>
      <c r="O2">
        <v>16.7</v>
      </c>
      <c r="P2">
        <v>1</v>
      </c>
      <c r="Q2" s="3">
        <v>0</v>
      </c>
      <c r="R2">
        <v>1</v>
      </c>
    </row>
    <row r="3" spans="1:19" x14ac:dyDescent="0.2">
      <c r="A3" s="3"/>
      <c r="B3" s="4"/>
      <c r="C3" s="4"/>
      <c r="D3" s="4"/>
      <c r="E3" s="3"/>
      <c r="F3" s="3"/>
      <c r="G3" s="3"/>
      <c r="H3" s="9"/>
      <c r="I3" s="5"/>
      <c r="J3" s="61"/>
      <c r="Q3" s="3"/>
    </row>
    <row r="4" spans="1:19" x14ac:dyDescent="0.2">
      <c r="A4" s="62"/>
      <c r="B4" s="4"/>
      <c r="C4" s="4"/>
      <c r="D4" s="4"/>
      <c r="E4" s="3"/>
      <c r="F4" s="3"/>
      <c r="G4" s="3"/>
      <c r="H4" s="9"/>
      <c r="I4" s="5"/>
      <c r="J4" s="61"/>
      <c r="Q4" s="3"/>
    </row>
    <row r="5" spans="1:19" x14ac:dyDescent="0.2">
      <c r="A5" s="62"/>
      <c r="B5" s="4"/>
      <c r="C5" s="4"/>
      <c r="D5" s="4"/>
      <c r="E5" s="3"/>
      <c r="F5" s="3"/>
      <c r="G5" s="3"/>
      <c r="H5" s="9"/>
      <c r="I5" s="5"/>
      <c r="J5" s="61"/>
      <c r="Q5" s="3"/>
    </row>
    <row r="6" spans="1:19" x14ac:dyDescent="0.2">
      <c r="A6" s="62"/>
      <c r="B6" s="4"/>
      <c r="C6" s="4"/>
      <c r="D6" s="4"/>
      <c r="E6" s="3"/>
      <c r="F6" s="3"/>
      <c r="G6" s="3"/>
      <c r="H6" s="9"/>
      <c r="I6" s="5"/>
      <c r="J6" s="61"/>
      <c r="Q6" s="3"/>
    </row>
    <row r="7" spans="1:19" x14ac:dyDescent="0.2">
      <c r="A7" s="62"/>
      <c r="B7" s="4"/>
      <c r="C7" s="4"/>
      <c r="D7" s="4"/>
      <c r="E7" s="3"/>
      <c r="F7" s="3"/>
      <c r="G7" s="3"/>
      <c r="H7" s="9"/>
      <c r="I7" s="5"/>
      <c r="J7" s="61"/>
      <c r="Q7" s="3"/>
    </row>
    <row r="8" spans="1:19" x14ac:dyDescent="0.2">
      <c r="A8" s="63"/>
      <c r="B8" s="4"/>
      <c r="C8" s="4"/>
      <c r="D8" s="4"/>
      <c r="E8" s="3"/>
      <c r="F8" s="3"/>
      <c r="G8" s="3"/>
      <c r="H8" s="9"/>
      <c r="I8" s="5"/>
      <c r="J8" s="61"/>
      <c r="Q8" s="3"/>
    </row>
    <row r="9" spans="1:19" x14ac:dyDescent="0.2">
      <c r="A9" s="3"/>
      <c r="B9" s="4"/>
      <c r="C9" s="4"/>
      <c r="D9" s="4"/>
      <c r="E9" s="3"/>
      <c r="F9" s="3"/>
      <c r="G9" s="3"/>
      <c r="Q9" s="3"/>
    </row>
    <row r="10" spans="1:19" x14ac:dyDescent="0.2">
      <c r="A10" s="14"/>
      <c r="B10" s="4"/>
      <c r="C10" s="4"/>
      <c r="D10" s="4"/>
      <c r="E10" s="3"/>
      <c r="F10" s="3"/>
      <c r="G10" s="3"/>
      <c r="Q10" s="3"/>
    </row>
    <row r="11" spans="1:19" x14ac:dyDescent="0.2">
      <c r="A11" s="3"/>
      <c r="B11" s="4"/>
      <c r="C11" s="4"/>
      <c r="D11" s="4"/>
      <c r="E11" s="3"/>
      <c r="F11" s="3"/>
      <c r="G11" s="3"/>
      <c r="Q11" s="3"/>
    </row>
    <row r="12" spans="1:19" x14ac:dyDescent="0.2">
      <c r="A12" s="3"/>
      <c r="B12" s="4"/>
      <c r="C12" s="4"/>
      <c r="D12" s="4"/>
      <c r="E12" s="3"/>
      <c r="F12" s="3"/>
      <c r="G12" s="3"/>
      <c r="Q12" s="3"/>
    </row>
    <row r="13" spans="1:19" x14ac:dyDescent="0.2">
      <c r="A13" s="14"/>
      <c r="B13" s="4"/>
      <c r="C13" s="4"/>
      <c r="D13" s="4"/>
      <c r="E13" s="3"/>
      <c r="F13" s="3"/>
      <c r="G13" s="3"/>
      <c r="Q13" s="3"/>
    </row>
    <row r="14" spans="1:19" x14ac:dyDescent="0.2">
      <c r="A14" s="3"/>
      <c r="B14" s="4"/>
      <c r="C14" s="4"/>
      <c r="D14" s="4"/>
      <c r="E14" s="3"/>
      <c r="F14" s="3"/>
      <c r="G14" s="3"/>
      <c r="Q14" s="3"/>
    </row>
    <row r="15" spans="1:19" x14ac:dyDescent="0.2">
      <c r="A15" s="3"/>
      <c r="B15" s="4"/>
      <c r="C15" s="4"/>
      <c r="D15" s="4"/>
      <c r="E15" s="3"/>
      <c r="F15" s="3"/>
      <c r="G15" s="3"/>
      <c r="Q15" s="3"/>
    </row>
    <row r="16" spans="1:19" x14ac:dyDescent="0.2">
      <c r="A16" s="14"/>
      <c r="B16" s="4"/>
      <c r="C16" s="4"/>
      <c r="D16" s="4"/>
      <c r="E16" s="3"/>
      <c r="F16" s="3"/>
      <c r="G16" s="3"/>
      <c r="Q16" s="3"/>
    </row>
    <row r="17" spans="1:17" x14ac:dyDescent="0.2">
      <c r="A17" s="3"/>
      <c r="B17" s="4"/>
      <c r="C17" s="4"/>
      <c r="D17" s="4"/>
      <c r="E17" s="3"/>
      <c r="F17" s="3"/>
      <c r="G17" s="3"/>
      <c r="Q17" s="3"/>
    </row>
    <row r="18" spans="1:17" x14ac:dyDescent="0.2">
      <c r="A18" s="3"/>
      <c r="B18" s="4"/>
      <c r="C18" s="4"/>
      <c r="D18" s="4"/>
      <c r="E18" s="3"/>
      <c r="F18" s="3"/>
      <c r="G18" s="3"/>
      <c r="Q18" s="3"/>
    </row>
    <row r="19" spans="1:17" x14ac:dyDescent="0.2">
      <c r="A19" s="14"/>
      <c r="B19" s="4"/>
      <c r="C19" s="4"/>
      <c r="D19" s="4"/>
      <c r="E19" s="3"/>
      <c r="F19" s="3"/>
      <c r="G19" s="3"/>
      <c r="Q19" s="3"/>
    </row>
    <row r="20" spans="1:17" x14ac:dyDescent="0.2">
      <c r="A20" s="3"/>
      <c r="B20" s="4"/>
      <c r="C20" s="4"/>
      <c r="D20" s="4"/>
      <c r="E20" s="3"/>
      <c r="F20" s="3"/>
      <c r="G20" s="3"/>
      <c r="Q20" s="3"/>
    </row>
    <row r="21" spans="1:17" x14ac:dyDescent="0.2">
      <c r="A21" s="3"/>
      <c r="B21" s="4"/>
      <c r="C21" s="4"/>
      <c r="D21" s="4"/>
      <c r="E21" s="3"/>
      <c r="F21" s="3"/>
      <c r="G21" s="3"/>
      <c r="Q21" s="3"/>
    </row>
    <row r="22" spans="1:17" x14ac:dyDescent="0.2">
      <c r="A22" s="14"/>
      <c r="B22" s="4"/>
      <c r="C22" s="4"/>
      <c r="D22" s="4"/>
      <c r="E22" s="3"/>
      <c r="F22" s="3"/>
      <c r="G22" s="3"/>
      <c r="Q22" s="3"/>
    </row>
    <row r="23" spans="1:17" x14ac:dyDescent="0.2">
      <c r="A23" s="3"/>
      <c r="B23" s="4"/>
      <c r="C23" s="4"/>
      <c r="D23" s="4"/>
      <c r="E23" s="3"/>
      <c r="F23" s="3"/>
      <c r="G23" s="3"/>
      <c r="Q23" s="3"/>
    </row>
    <row r="24" spans="1:17" x14ac:dyDescent="0.2">
      <c r="A24" s="3"/>
      <c r="B24" s="4"/>
      <c r="C24" s="4"/>
      <c r="D24" s="4"/>
      <c r="E24" s="3"/>
      <c r="F24" s="3"/>
      <c r="G24" s="3"/>
      <c r="Q24" s="3"/>
    </row>
    <row r="25" spans="1:17" x14ac:dyDescent="0.2">
      <c r="A25" s="14"/>
      <c r="B25" s="4"/>
      <c r="C25" s="4"/>
      <c r="D25" s="4"/>
      <c r="E25" s="3"/>
      <c r="F25" s="3"/>
      <c r="G25" s="3"/>
      <c r="Q25" s="3"/>
    </row>
    <row r="26" spans="1:17" x14ac:dyDescent="0.2">
      <c r="A26" s="3"/>
      <c r="B26" s="4"/>
      <c r="C26" s="4"/>
      <c r="D26" s="4"/>
      <c r="E26" s="3"/>
      <c r="F26" s="3"/>
      <c r="G26" s="3"/>
      <c r="Q26" s="3"/>
    </row>
    <row r="27" spans="1:17" x14ac:dyDescent="0.2">
      <c r="A27" s="3"/>
      <c r="B27" s="4"/>
      <c r="C27" s="4"/>
      <c r="D27" s="4"/>
      <c r="E27" s="3"/>
      <c r="F27" s="3"/>
      <c r="G27" s="3"/>
      <c r="Q27" s="3"/>
    </row>
    <row r="28" spans="1:17" x14ac:dyDescent="0.2">
      <c r="A28" s="14"/>
      <c r="B28" s="4"/>
      <c r="C28" s="4"/>
      <c r="D28" s="4"/>
      <c r="E28" s="3"/>
      <c r="F28" s="3"/>
      <c r="G28" s="3"/>
      <c r="Q28" s="3"/>
    </row>
    <row r="29" spans="1:17" x14ac:dyDescent="0.2">
      <c r="A29" s="3"/>
      <c r="B29" s="4"/>
      <c r="C29" s="4"/>
      <c r="D29" s="4"/>
      <c r="E29" s="3"/>
      <c r="F29" s="3"/>
      <c r="G29" s="3"/>
      <c r="Q29" s="3"/>
    </row>
    <row r="30" spans="1:17" x14ac:dyDescent="0.2">
      <c r="A30" s="3"/>
      <c r="B30" s="4"/>
      <c r="C30" s="4"/>
      <c r="D30" s="4"/>
      <c r="E30" s="3"/>
      <c r="F30" s="3"/>
      <c r="G30" s="3"/>
      <c r="Q30" s="3"/>
    </row>
    <row r="31" spans="1:17" x14ac:dyDescent="0.2">
      <c r="A31" s="14"/>
      <c r="B31" s="4"/>
      <c r="C31" s="4"/>
      <c r="D31" s="4"/>
      <c r="E31" s="3"/>
      <c r="F31" s="3"/>
      <c r="G31" s="3"/>
      <c r="Q31" s="3"/>
    </row>
    <row r="32" spans="1:17" x14ac:dyDescent="0.2">
      <c r="A32" s="3"/>
      <c r="B32" s="4"/>
      <c r="C32" s="4"/>
      <c r="D32" s="4"/>
      <c r="E32" s="3"/>
      <c r="F32" s="3"/>
      <c r="G32" s="3"/>
      <c r="Q32" s="3"/>
    </row>
    <row r="33" spans="1:17" x14ac:dyDescent="0.2">
      <c r="A33" s="3"/>
      <c r="B33" s="4"/>
      <c r="C33" s="4"/>
      <c r="D33" s="4"/>
      <c r="E33" s="3"/>
      <c r="F33" s="3"/>
      <c r="G33" s="3"/>
      <c r="Q33" s="3"/>
    </row>
    <row r="34" spans="1:17" x14ac:dyDescent="0.2">
      <c r="A34" s="14"/>
      <c r="B34" s="4"/>
      <c r="C34" s="4"/>
      <c r="D34" s="4"/>
      <c r="E34" s="3"/>
      <c r="F34" s="3"/>
      <c r="G34" s="3"/>
      <c r="Q34" s="3"/>
    </row>
    <row r="35" spans="1:17" x14ac:dyDescent="0.2">
      <c r="A35" s="3"/>
      <c r="B35" s="4"/>
      <c r="C35" s="4"/>
      <c r="D35" s="4"/>
      <c r="E35" s="3"/>
      <c r="F35" s="3"/>
      <c r="G35" s="3"/>
      <c r="Q35" s="3"/>
    </row>
    <row r="36" spans="1:17" x14ac:dyDescent="0.2">
      <c r="A36" s="3"/>
      <c r="B36" s="4"/>
      <c r="C36" s="4"/>
      <c r="D36" s="4"/>
      <c r="E36" s="3"/>
      <c r="F36" s="3"/>
      <c r="G36" s="3"/>
      <c r="Q36" s="3"/>
    </row>
    <row r="37" spans="1:17" x14ac:dyDescent="0.2">
      <c r="A37" s="14"/>
      <c r="B37" s="4"/>
      <c r="C37" s="4"/>
      <c r="D37" s="4"/>
      <c r="E37" s="3"/>
      <c r="F37" s="3"/>
      <c r="G37" s="3"/>
      <c r="Q37" s="3"/>
    </row>
    <row r="38" spans="1:17" x14ac:dyDescent="0.2">
      <c r="A38" s="3"/>
      <c r="B38" s="4"/>
      <c r="C38" s="4"/>
      <c r="D38" s="4"/>
      <c r="E38" s="3"/>
      <c r="F38" s="3"/>
      <c r="G38" s="3"/>
      <c r="Q38" s="3"/>
    </row>
    <row r="39" spans="1:17" x14ac:dyDescent="0.2">
      <c r="A39" s="3"/>
      <c r="B39" s="4"/>
      <c r="C39" s="4"/>
      <c r="D39" s="4"/>
      <c r="E39" s="3"/>
      <c r="F39" s="3"/>
      <c r="G39" s="3"/>
      <c r="Q39" s="3"/>
    </row>
    <row r="40" spans="1:17" x14ac:dyDescent="0.2">
      <c r="A40" s="14"/>
      <c r="B40" s="4"/>
      <c r="C40" s="4"/>
      <c r="D40" s="4"/>
      <c r="E40" s="3"/>
      <c r="F40" s="3"/>
      <c r="G40" s="3"/>
      <c r="Q40" s="3"/>
    </row>
    <row r="41" spans="1:17" x14ac:dyDescent="0.2">
      <c r="A41" s="3"/>
      <c r="B41" s="4"/>
      <c r="C41" s="4"/>
      <c r="D41" s="4"/>
      <c r="E41" s="3"/>
      <c r="F41" s="3"/>
      <c r="G41" s="3"/>
      <c r="Q41" s="3"/>
    </row>
    <row r="42" spans="1:17" x14ac:dyDescent="0.2">
      <c r="A42" s="3"/>
      <c r="B42" s="4"/>
      <c r="C42" s="4"/>
      <c r="D42" s="4"/>
      <c r="E42" s="3"/>
      <c r="F42" s="3"/>
      <c r="G42" s="3"/>
      <c r="Q42" s="3"/>
    </row>
    <row r="43" spans="1:17" x14ac:dyDescent="0.2">
      <c r="A43" s="14"/>
      <c r="B43" s="4"/>
      <c r="C43" s="4"/>
      <c r="D43" s="4"/>
      <c r="E43" s="3"/>
      <c r="F43" s="3"/>
      <c r="G43" s="3"/>
      <c r="Q43" s="3"/>
    </row>
    <row r="44" spans="1:17" x14ac:dyDescent="0.2">
      <c r="A44" s="3"/>
      <c r="B44" s="4"/>
      <c r="C44" s="4"/>
      <c r="D44" s="4"/>
      <c r="E44" s="3"/>
      <c r="F44" s="3"/>
      <c r="G44" s="3"/>
      <c r="Q44" s="3"/>
    </row>
    <row r="45" spans="1:17" x14ac:dyDescent="0.2">
      <c r="A45" s="3"/>
      <c r="B45" s="4"/>
      <c r="C45" s="4"/>
      <c r="D45" s="4"/>
      <c r="E45" s="3"/>
      <c r="F45" s="3"/>
      <c r="G45" s="3"/>
      <c r="Q45" s="3"/>
    </row>
    <row r="46" spans="1:17" x14ac:dyDescent="0.2">
      <c r="A46" s="14"/>
      <c r="B46" s="4"/>
      <c r="C46" s="4"/>
      <c r="D46" s="4"/>
      <c r="E46" s="3"/>
      <c r="F46" s="3"/>
      <c r="G46" s="3"/>
      <c r="Q46" s="3"/>
    </row>
    <row r="47" spans="1:17" x14ac:dyDescent="0.2">
      <c r="A47" s="3"/>
      <c r="B47" s="4"/>
      <c r="C47" s="4"/>
      <c r="D47" s="4"/>
      <c r="E47" s="3"/>
      <c r="F47" s="3"/>
      <c r="G47" s="3"/>
      <c r="Q47" s="3"/>
    </row>
    <row r="48" spans="1:17" x14ac:dyDescent="0.2">
      <c r="A48" s="3"/>
      <c r="B48" s="4"/>
      <c r="C48" s="4"/>
      <c r="D48" s="4"/>
      <c r="E48" s="3"/>
      <c r="F48" s="3"/>
      <c r="G48" s="3"/>
      <c r="Q48" s="3"/>
    </row>
    <row r="49" spans="1:17" x14ac:dyDescent="0.2">
      <c r="A49" s="14"/>
      <c r="B49" s="4"/>
      <c r="C49" s="4"/>
      <c r="D49" s="4"/>
      <c r="E49" s="3"/>
      <c r="F49" s="3"/>
      <c r="G49" s="3"/>
      <c r="Q49" s="3"/>
    </row>
    <row r="50" spans="1:17" x14ac:dyDescent="0.2">
      <c r="A50" s="3"/>
      <c r="B50" s="4"/>
      <c r="C50" s="4"/>
      <c r="D50" s="4"/>
      <c r="E50" s="3"/>
      <c r="F50" s="3"/>
      <c r="G50" s="3"/>
      <c r="Q50" s="3"/>
    </row>
    <row r="51" spans="1:17" x14ac:dyDescent="0.2">
      <c r="A51" s="3"/>
      <c r="B51" s="4"/>
      <c r="C51" s="4"/>
      <c r="D51" s="4"/>
      <c r="E51" s="3"/>
      <c r="F51" s="3"/>
      <c r="G51" s="3"/>
      <c r="Q51" s="3"/>
    </row>
    <row r="52" spans="1:17" x14ac:dyDescent="0.2">
      <c r="A52" s="14"/>
      <c r="B52" s="4"/>
      <c r="C52" s="4"/>
      <c r="D52" s="4"/>
      <c r="E52" s="3"/>
      <c r="F52" s="3"/>
      <c r="G52" s="3"/>
      <c r="Q52" s="3"/>
    </row>
    <row r="53" spans="1:17" x14ac:dyDescent="0.2">
      <c r="A53" s="14"/>
      <c r="B53" s="4"/>
      <c r="C53" s="4"/>
      <c r="D53" s="4"/>
      <c r="E53" s="3"/>
      <c r="F53" s="3"/>
      <c r="G53" s="3"/>
      <c r="Q53" s="3"/>
    </row>
    <row r="54" spans="1:17" x14ac:dyDescent="0.2">
      <c r="A54" s="14"/>
      <c r="B54" s="4"/>
      <c r="C54" s="4"/>
      <c r="D54" s="4"/>
      <c r="E54" s="3"/>
      <c r="F54" s="3"/>
      <c r="G54" s="3"/>
      <c r="Q5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6B1A8-B01A-5C4E-A718-19486483F5B4}">
  <dimension ref="A1:S54"/>
  <sheetViews>
    <sheetView workbookViewId="0">
      <selection activeCell="L15" sqref="L15"/>
    </sheetView>
  </sheetViews>
  <sheetFormatPr baseColWidth="10" defaultRowHeight="16" x14ac:dyDescent="0.2"/>
  <cols>
    <col min="1" max="1" width="16.5" bestFit="1" customWidth="1"/>
    <col min="9" max="9" width="22.83203125" bestFit="1" customWidth="1"/>
    <col min="13" max="13" width="27.6640625" bestFit="1" customWidth="1"/>
    <col min="17" max="17" width="30" bestFit="1" customWidth="1"/>
    <col min="18" max="18" width="17.6640625" bestFit="1" customWidth="1"/>
  </cols>
  <sheetData>
    <row r="1" spans="1:19" s="2" customFormat="1" ht="22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  <c r="J1" s="2" t="s">
        <v>10</v>
      </c>
      <c r="L1" s="2" t="s">
        <v>11</v>
      </c>
      <c r="M1" s="2" t="s">
        <v>12</v>
      </c>
      <c r="N1" s="2" t="s">
        <v>74</v>
      </c>
      <c r="O1" s="2" t="s">
        <v>75</v>
      </c>
      <c r="P1" s="2" t="s">
        <v>15</v>
      </c>
      <c r="Q1" s="2" t="s">
        <v>16</v>
      </c>
      <c r="R1" s="2" t="s">
        <v>17</v>
      </c>
      <c r="S1" s="2" t="s">
        <v>77</v>
      </c>
    </row>
    <row r="2" spans="1:19" x14ac:dyDescent="0.2">
      <c r="A2" s="3" t="s">
        <v>73</v>
      </c>
      <c r="B2" s="4">
        <v>20</v>
      </c>
      <c r="C2" s="4">
        <v>73</v>
      </c>
      <c r="D2" s="4">
        <v>500</v>
      </c>
      <c r="E2" s="3">
        <v>1</v>
      </c>
      <c r="F2" s="3">
        <v>2.8</v>
      </c>
      <c r="G2" s="3">
        <v>1</v>
      </c>
      <c r="H2" s="9">
        <v>0</v>
      </c>
      <c r="I2" s="5">
        <v>2000000</v>
      </c>
      <c r="J2" s="5">
        <v>0</v>
      </c>
      <c r="L2">
        <v>2</v>
      </c>
      <c r="M2">
        <v>1</v>
      </c>
      <c r="N2">
        <v>65.534999999999997</v>
      </c>
      <c r="O2">
        <v>66.2</v>
      </c>
      <c r="P2">
        <v>4</v>
      </c>
      <c r="Q2" s="3">
        <v>0</v>
      </c>
      <c r="R2">
        <v>1</v>
      </c>
    </row>
    <row r="3" spans="1:19" x14ac:dyDescent="0.2">
      <c r="A3" s="3"/>
      <c r="B3" s="4"/>
      <c r="C3" s="4"/>
      <c r="D3" s="4"/>
      <c r="E3" s="3"/>
      <c r="F3" s="3"/>
      <c r="G3" s="3"/>
      <c r="H3" s="9"/>
      <c r="I3" s="5"/>
      <c r="J3" s="61"/>
      <c r="Q3" s="3"/>
    </row>
    <row r="4" spans="1:19" x14ac:dyDescent="0.2">
      <c r="A4" s="62"/>
      <c r="B4" s="4"/>
      <c r="C4" s="4"/>
      <c r="D4" s="4"/>
      <c r="E4" s="3"/>
      <c r="F4" s="3"/>
      <c r="G4" s="3"/>
      <c r="H4" s="9"/>
      <c r="I4" s="5"/>
      <c r="J4" s="61"/>
      <c r="Q4" s="3"/>
    </row>
    <row r="5" spans="1:19" x14ac:dyDescent="0.2">
      <c r="A5" s="62"/>
      <c r="B5" s="4"/>
      <c r="C5" s="4"/>
      <c r="D5" s="4"/>
      <c r="E5" s="3"/>
      <c r="F5" s="3"/>
      <c r="G5" s="3"/>
      <c r="H5" s="9"/>
      <c r="I5" s="5"/>
      <c r="J5" s="61"/>
      <c r="Q5" s="3"/>
    </row>
    <row r="6" spans="1:19" x14ac:dyDescent="0.2">
      <c r="A6" s="62"/>
      <c r="B6" s="4"/>
      <c r="C6" s="4"/>
      <c r="D6" s="4"/>
      <c r="E6" s="3"/>
      <c r="F6" s="3"/>
      <c r="G6" s="3"/>
      <c r="H6" s="9"/>
      <c r="I6" s="5"/>
      <c r="J6" s="61"/>
      <c r="Q6" s="3"/>
    </row>
    <row r="7" spans="1:19" x14ac:dyDescent="0.2">
      <c r="A7" s="62"/>
      <c r="B7" s="4"/>
      <c r="C7" s="4"/>
      <c r="D7" s="4"/>
      <c r="E7" s="3"/>
      <c r="F7" s="3"/>
      <c r="G7" s="3"/>
      <c r="H7" s="9"/>
      <c r="I7" s="5"/>
      <c r="J7" s="61"/>
      <c r="Q7" s="3"/>
    </row>
    <row r="8" spans="1:19" x14ac:dyDescent="0.2">
      <c r="A8" s="63"/>
      <c r="B8" s="4"/>
      <c r="C8" s="4"/>
      <c r="D8" s="4"/>
      <c r="E8" s="3"/>
      <c r="F8" s="3"/>
      <c r="G8" s="3"/>
      <c r="H8" s="9"/>
      <c r="I8" s="5"/>
      <c r="J8" s="61"/>
      <c r="Q8" s="3"/>
    </row>
    <row r="9" spans="1:19" x14ac:dyDescent="0.2">
      <c r="A9" s="3"/>
      <c r="B9" s="4"/>
      <c r="C9" s="4"/>
      <c r="D9" s="4"/>
      <c r="E9" s="3"/>
      <c r="F9" s="3"/>
      <c r="G9" s="3"/>
      <c r="Q9" s="3"/>
    </row>
    <row r="10" spans="1:19" x14ac:dyDescent="0.2">
      <c r="A10" s="14"/>
      <c r="B10" s="4"/>
      <c r="C10" s="4"/>
      <c r="D10" s="4"/>
      <c r="E10" s="3"/>
      <c r="F10" s="3"/>
      <c r="G10" s="3"/>
      <c r="Q10" s="3"/>
    </row>
    <row r="11" spans="1:19" x14ac:dyDescent="0.2">
      <c r="A11" s="3"/>
      <c r="B11" s="4"/>
      <c r="C11" s="4"/>
      <c r="D11" s="4"/>
      <c r="E11" s="3"/>
      <c r="F11" s="3"/>
      <c r="G11" s="3"/>
      <c r="Q11" s="3"/>
    </row>
    <row r="12" spans="1:19" x14ac:dyDescent="0.2">
      <c r="A12" s="3"/>
      <c r="B12" s="4"/>
      <c r="C12" s="4"/>
      <c r="D12" s="4"/>
      <c r="E12" s="3"/>
      <c r="F12" s="3"/>
      <c r="G12" s="3"/>
      <c r="Q12" s="3"/>
    </row>
    <row r="13" spans="1:19" x14ac:dyDescent="0.2">
      <c r="A13" s="14"/>
      <c r="B13" s="4"/>
      <c r="C13" s="4"/>
      <c r="D13" s="4"/>
      <c r="E13" s="3"/>
      <c r="F13" s="3"/>
      <c r="G13" s="3"/>
      <c r="Q13" s="3"/>
    </row>
    <row r="14" spans="1:19" x14ac:dyDescent="0.2">
      <c r="A14" s="3"/>
      <c r="B14" s="4"/>
      <c r="C14" s="4"/>
      <c r="D14" s="4"/>
      <c r="E14" s="3"/>
      <c r="F14" s="3"/>
      <c r="G14" s="3"/>
      <c r="Q14" s="3"/>
    </row>
    <row r="15" spans="1:19" x14ac:dyDescent="0.2">
      <c r="A15" s="3"/>
      <c r="B15" s="4"/>
      <c r="C15" s="4"/>
      <c r="D15" s="4"/>
      <c r="E15" s="3"/>
      <c r="F15" s="3"/>
      <c r="G15" s="3"/>
      <c r="Q15" s="3"/>
    </row>
    <row r="16" spans="1:19" x14ac:dyDescent="0.2">
      <c r="A16" s="14"/>
      <c r="B16" s="4"/>
      <c r="C16" s="4"/>
      <c r="D16" s="4"/>
      <c r="E16" s="3"/>
      <c r="F16" s="3"/>
      <c r="G16" s="3"/>
      <c r="Q16" s="3"/>
    </row>
    <row r="17" spans="1:17" x14ac:dyDescent="0.2">
      <c r="A17" s="3"/>
      <c r="B17" s="4"/>
      <c r="C17" s="4"/>
      <c r="D17" s="4"/>
      <c r="E17" s="3"/>
      <c r="F17" s="3"/>
      <c r="G17" s="3"/>
      <c r="Q17" s="3"/>
    </row>
    <row r="18" spans="1:17" x14ac:dyDescent="0.2">
      <c r="A18" s="3"/>
      <c r="B18" s="4"/>
      <c r="C18" s="4"/>
      <c r="D18" s="4"/>
      <c r="E18" s="3"/>
      <c r="F18" s="3"/>
      <c r="G18" s="3"/>
      <c r="Q18" s="3"/>
    </row>
    <row r="19" spans="1:17" x14ac:dyDescent="0.2">
      <c r="A19" s="14"/>
      <c r="B19" s="4"/>
      <c r="C19" s="4"/>
      <c r="D19" s="4"/>
      <c r="E19" s="3"/>
      <c r="F19" s="3"/>
      <c r="G19" s="3"/>
      <c r="Q19" s="3"/>
    </row>
    <row r="20" spans="1:17" x14ac:dyDescent="0.2">
      <c r="A20" s="3"/>
      <c r="B20" s="4"/>
      <c r="C20" s="4"/>
      <c r="D20" s="4"/>
      <c r="E20" s="3"/>
      <c r="F20" s="3"/>
      <c r="G20" s="3"/>
      <c r="Q20" s="3"/>
    </row>
    <row r="21" spans="1:17" x14ac:dyDescent="0.2">
      <c r="A21" s="3"/>
      <c r="B21" s="4"/>
      <c r="C21" s="4"/>
      <c r="D21" s="4"/>
      <c r="E21" s="3"/>
      <c r="F21" s="3"/>
      <c r="G21" s="3"/>
      <c r="Q21" s="3"/>
    </row>
    <row r="22" spans="1:17" x14ac:dyDescent="0.2">
      <c r="A22" s="14"/>
      <c r="B22" s="4"/>
      <c r="C22" s="4"/>
      <c r="D22" s="4"/>
      <c r="E22" s="3"/>
      <c r="F22" s="3"/>
      <c r="G22" s="3"/>
      <c r="Q22" s="3"/>
    </row>
    <row r="23" spans="1:17" x14ac:dyDescent="0.2">
      <c r="A23" s="3"/>
      <c r="B23" s="4"/>
      <c r="C23" s="4"/>
      <c r="D23" s="4"/>
      <c r="E23" s="3"/>
      <c r="F23" s="3"/>
      <c r="G23" s="3"/>
      <c r="Q23" s="3"/>
    </row>
    <row r="24" spans="1:17" x14ac:dyDescent="0.2">
      <c r="A24" s="3"/>
      <c r="B24" s="4"/>
      <c r="C24" s="4"/>
      <c r="D24" s="4"/>
      <c r="E24" s="3"/>
      <c r="F24" s="3"/>
      <c r="G24" s="3"/>
      <c r="Q24" s="3"/>
    </row>
    <row r="25" spans="1:17" x14ac:dyDescent="0.2">
      <c r="A25" s="14"/>
      <c r="B25" s="4"/>
      <c r="C25" s="4"/>
      <c r="D25" s="4"/>
      <c r="E25" s="3"/>
      <c r="F25" s="3"/>
      <c r="G25" s="3"/>
      <c r="Q25" s="3"/>
    </row>
    <row r="26" spans="1:17" x14ac:dyDescent="0.2">
      <c r="A26" s="3"/>
      <c r="B26" s="4"/>
      <c r="C26" s="4"/>
      <c r="D26" s="4"/>
      <c r="E26" s="3"/>
      <c r="F26" s="3"/>
      <c r="G26" s="3"/>
      <c r="Q26" s="3"/>
    </row>
    <row r="27" spans="1:17" x14ac:dyDescent="0.2">
      <c r="A27" s="3"/>
      <c r="B27" s="4"/>
      <c r="C27" s="4"/>
      <c r="D27" s="4"/>
      <c r="E27" s="3"/>
      <c r="F27" s="3"/>
      <c r="G27" s="3"/>
      <c r="Q27" s="3"/>
    </row>
    <row r="28" spans="1:17" x14ac:dyDescent="0.2">
      <c r="A28" s="14"/>
      <c r="B28" s="4"/>
      <c r="C28" s="4"/>
      <c r="D28" s="4"/>
      <c r="E28" s="3"/>
      <c r="F28" s="3"/>
      <c r="G28" s="3"/>
      <c r="Q28" s="3"/>
    </row>
    <row r="29" spans="1:17" x14ac:dyDescent="0.2">
      <c r="A29" s="3"/>
      <c r="B29" s="4"/>
      <c r="C29" s="4"/>
      <c r="D29" s="4"/>
      <c r="E29" s="3"/>
      <c r="F29" s="3"/>
      <c r="G29" s="3"/>
      <c r="Q29" s="3"/>
    </row>
    <row r="30" spans="1:17" x14ac:dyDescent="0.2">
      <c r="A30" s="3"/>
      <c r="B30" s="4"/>
      <c r="C30" s="4"/>
      <c r="D30" s="4"/>
      <c r="E30" s="3"/>
      <c r="F30" s="3"/>
      <c r="G30" s="3"/>
      <c r="Q30" s="3"/>
    </row>
    <row r="31" spans="1:17" x14ac:dyDescent="0.2">
      <c r="A31" s="14"/>
      <c r="B31" s="4"/>
      <c r="C31" s="4"/>
      <c r="D31" s="4"/>
      <c r="E31" s="3"/>
      <c r="F31" s="3"/>
      <c r="G31" s="3"/>
      <c r="Q31" s="3"/>
    </row>
    <row r="32" spans="1:17" x14ac:dyDescent="0.2">
      <c r="A32" s="3"/>
      <c r="B32" s="4"/>
      <c r="C32" s="4"/>
      <c r="D32" s="4"/>
      <c r="E32" s="3"/>
      <c r="F32" s="3"/>
      <c r="G32" s="3"/>
      <c r="Q32" s="3"/>
    </row>
    <row r="33" spans="1:17" x14ac:dyDescent="0.2">
      <c r="A33" s="3"/>
      <c r="B33" s="4"/>
      <c r="C33" s="4"/>
      <c r="D33" s="4"/>
      <c r="E33" s="3"/>
      <c r="F33" s="3"/>
      <c r="G33" s="3"/>
      <c r="Q33" s="3"/>
    </row>
    <row r="34" spans="1:17" x14ac:dyDescent="0.2">
      <c r="A34" s="14"/>
      <c r="B34" s="4"/>
      <c r="C34" s="4"/>
      <c r="D34" s="4"/>
      <c r="E34" s="3"/>
      <c r="F34" s="3"/>
      <c r="G34" s="3"/>
      <c r="Q34" s="3"/>
    </row>
    <row r="35" spans="1:17" x14ac:dyDescent="0.2">
      <c r="A35" s="3"/>
      <c r="B35" s="4"/>
      <c r="C35" s="4"/>
      <c r="D35" s="4"/>
      <c r="E35" s="3"/>
      <c r="F35" s="3"/>
      <c r="G35" s="3"/>
      <c r="Q35" s="3"/>
    </row>
    <row r="36" spans="1:17" x14ac:dyDescent="0.2">
      <c r="A36" s="3"/>
      <c r="B36" s="4"/>
      <c r="C36" s="4"/>
      <c r="D36" s="4"/>
      <c r="E36" s="3"/>
      <c r="F36" s="3"/>
      <c r="G36" s="3"/>
      <c r="Q36" s="3"/>
    </row>
    <row r="37" spans="1:17" x14ac:dyDescent="0.2">
      <c r="A37" s="14"/>
      <c r="B37" s="4"/>
      <c r="C37" s="4"/>
      <c r="D37" s="4"/>
      <c r="E37" s="3"/>
      <c r="F37" s="3"/>
      <c r="G37" s="3"/>
      <c r="Q37" s="3"/>
    </row>
    <row r="38" spans="1:17" x14ac:dyDescent="0.2">
      <c r="A38" s="3"/>
      <c r="B38" s="4"/>
      <c r="C38" s="4"/>
      <c r="D38" s="4"/>
      <c r="E38" s="3"/>
      <c r="F38" s="3"/>
      <c r="G38" s="3"/>
      <c r="Q38" s="3"/>
    </row>
    <row r="39" spans="1:17" x14ac:dyDescent="0.2">
      <c r="A39" s="3"/>
      <c r="B39" s="4"/>
      <c r="C39" s="4"/>
      <c r="D39" s="4"/>
      <c r="E39" s="3"/>
      <c r="F39" s="3"/>
      <c r="G39" s="3"/>
      <c r="Q39" s="3"/>
    </row>
    <row r="40" spans="1:17" x14ac:dyDescent="0.2">
      <c r="A40" s="14"/>
      <c r="B40" s="4"/>
      <c r="C40" s="4"/>
      <c r="D40" s="4"/>
      <c r="E40" s="3"/>
      <c r="F40" s="3"/>
      <c r="G40" s="3"/>
      <c r="Q40" s="3"/>
    </row>
    <row r="41" spans="1:17" x14ac:dyDescent="0.2">
      <c r="A41" s="3"/>
      <c r="B41" s="4"/>
      <c r="C41" s="4"/>
      <c r="D41" s="4"/>
      <c r="E41" s="3"/>
      <c r="F41" s="3"/>
      <c r="G41" s="3"/>
      <c r="Q41" s="3"/>
    </row>
    <row r="42" spans="1:17" x14ac:dyDescent="0.2">
      <c r="A42" s="3"/>
      <c r="B42" s="4"/>
      <c r="C42" s="4"/>
      <c r="D42" s="4"/>
      <c r="E42" s="3"/>
      <c r="F42" s="3"/>
      <c r="G42" s="3"/>
      <c r="Q42" s="3"/>
    </row>
    <row r="43" spans="1:17" x14ac:dyDescent="0.2">
      <c r="A43" s="14"/>
      <c r="B43" s="4"/>
      <c r="C43" s="4"/>
      <c r="D43" s="4"/>
      <c r="E43" s="3"/>
      <c r="F43" s="3"/>
      <c r="G43" s="3"/>
      <c r="Q43" s="3"/>
    </row>
    <row r="44" spans="1:17" x14ac:dyDescent="0.2">
      <c r="A44" s="3"/>
      <c r="B44" s="4"/>
      <c r="C44" s="4"/>
      <c r="D44" s="4"/>
      <c r="E44" s="3"/>
      <c r="F44" s="3"/>
      <c r="G44" s="3"/>
      <c r="Q44" s="3"/>
    </row>
    <row r="45" spans="1:17" x14ac:dyDescent="0.2">
      <c r="A45" s="3"/>
      <c r="B45" s="4"/>
      <c r="C45" s="4"/>
      <c r="D45" s="4"/>
      <c r="E45" s="3"/>
      <c r="F45" s="3"/>
      <c r="G45" s="3"/>
      <c r="Q45" s="3"/>
    </row>
    <row r="46" spans="1:17" x14ac:dyDescent="0.2">
      <c r="A46" s="14"/>
      <c r="B46" s="4"/>
      <c r="C46" s="4"/>
      <c r="D46" s="4"/>
      <c r="E46" s="3"/>
      <c r="F46" s="3"/>
      <c r="G46" s="3"/>
      <c r="Q46" s="3"/>
    </row>
    <row r="47" spans="1:17" x14ac:dyDescent="0.2">
      <c r="A47" s="3"/>
      <c r="B47" s="4"/>
      <c r="C47" s="4"/>
      <c r="D47" s="4"/>
      <c r="E47" s="3"/>
      <c r="F47" s="3"/>
      <c r="G47" s="3"/>
      <c r="Q47" s="3"/>
    </row>
    <row r="48" spans="1:17" x14ac:dyDescent="0.2">
      <c r="A48" s="3"/>
      <c r="B48" s="4"/>
      <c r="C48" s="4"/>
      <c r="D48" s="4"/>
      <c r="E48" s="3"/>
      <c r="F48" s="3"/>
      <c r="G48" s="3"/>
      <c r="Q48" s="3"/>
    </row>
    <row r="49" spans="1:17" x14ac:dyDescent="0.2">
      <c r="A49" s="14"/>
      <c r="B49" s="4"/>
      <c r="C49" s="4"/>
      <c r="D49" s="4"/>
      <c r="E49" s="3"/>
      <c r="F49" s="3"/>
      <c r="G49" s="3"/>
      <c r="Q49" s="3"/>
    </row>
    <row r="50" spans="1:17" x14ac:dyDescent="0.2">
      <c r="A50" s="3"/>
      <c r="B50" s="4"/>
      <c r="C50" s="4"/>
      <c r="D50" s="4"/>
      <c r="E50" s="3"/>
      <c r="F50" s="3"/>
      <c r="G50" s="3"/>
      <c r="Q50" s="3"/>
    </row>
    <row r="51" spans="1:17" x14ac:dyDescent="0.2">
      <c r="A51" s="3"/>
      <c r="B51" s="4"/>
      <c r="C51" s="4"/>
      <c r="D51" s="4"/>
      <c r="E51" s="3"/>
      <c r="F51" s="3"/>
      <c r="G51" s="3"/>
      <c r="Q51" s="3"/>
    </row>
    <row r="52" spans="1:17" x14ac:dyDescent="0.2">
      <c r="A52" s="14"/>
      <c r="B52" s="4"/>
      <c r="C52" s="4"/>
      <c r="D52" s="4"/>
      <c r="E52" s="3"/>
      <c r="F52" s="3"/>
      <c r="G52" s="3"/>
      <c r="Q52" s="3"/>
    </row>
    <row r="53" spans="1:17" x14ac:dyDescent="0.2">
      <c r="A53" s="14"/>
      <c r="B53" s="4"/>
      <c r="C53" s="4"/>
      <c r="D53" s="4"/>
      <c r="E53" s="3"/>
      <c r="F53" s="3"/>
      <c r="G53" s="3"/>
      <c r="Q53" s="3"/>
    </row>
    <row r="54" spans="1:17" x14ac:dyDescent="0.2">
      <c r="A54" s="14"/>
      <c r="B54" s="4"/>
      <c r="C54" s="4"/>
      <c r="D54" s="4"/>
      <c r="E54" s="3"/>
      <c r="F54" s="3"/>
      <c r="G54" s="3"/>
      <c r="Q5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Active</vt:lpstr>
      <vt:lpstr>calibration 3he</vt:lpstr>
      <vt:lpstr>README</vt:lpstr>
      <vt:lpstr>Figure 8</vt:lpstr>
      <vt:lpstr>atm_depth_elevations</vt:lpstr>
      <vt:lpstr>atm_depth_comparison</vt:lpstr>
      <vt:lpstr>Figure 1B</vt:lpstr>
      <vt:lpstr>CRFB texposure</vt:lpstr>
      <vt:lpstr>Deccan Texposure</vt:lpstr>
      <vt:lpstr>Figure 1</vt:lpstr>
      <vt:lpstr>Figure 2</vt:lpstr>
      <vt:lpstr>Figure 3</vt:lpstr>
      <vt:lpstr>Figure 7</vt:lpstr>
      <vt:lpstr>Figure 9_pyx</vt:lpstr>
      <vt:lpstr>Figure 9_neon</vt:lpstr>
      <vt:lpstr>Libarkin</vt:lpstr>
      <vt:lpstr>Figure 10_modeled curves</vt:lpstr>
      <vt:lpstr>Dunai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Mijjum, Moshammat</cp:lastModifiedBy>
  <dcterms:created xsi:type="dcterms:W3CDTF">2024-09-20T14:33:51Z</dcterms:created>
  <dcterms:modified xsi:type="dcterms:W3CDTF">2024-10-22T20:06:52Z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044bd30-2ed7-4c9d-9d12-46200872a97b_Enabled">
    <vt:lpwstr>true</vt:lpwstr>
  </property>
  <property fmtid="{D5CDD505-2E9C-101B-9397-08002B2CF9AE}" pid="3" name="MSIP_Label_4044bd30-2ed7-4c9d-9d12-46200872a97b_SetDate">
    <vt:lpwstr>2024-09-20T14:35:17Z</vt:lpwstr>
  </property>
  <property fmtid="{D5CDD505-2E9C-101B-9397-08002B2CF9AE}" pid="4" name="MSIP_Label_4044bd30-2ed7-4c9d-9d12-46200872a97b_Method">
    <vt:lpwstr>Standard</vt:lpwstr>
  </property>
  <property fmtid="{D5CDD505-2E9C-101B-9397-08002B2CF9AE}" pid="5" name="MSIP_Label_4044bd30-2ed7-4c9d-9d12-46200872a97b_Name">
    <vt:lpwstr>defa4170-0d19-0005-0004-bc88714345d2</vt:lpwstr>
  </property>
  <property fmtid="{D5CDD505-2E9C-101B-9397-08002B2CF9AE}" pid="6" name="MSIP_Label_4044bd30-2ed7-4c9d-9d12-46200872a97b_SiteId">
    <vt:lpwstr>4130bd39-7c53-419c-b1e5-8758d6d63f21</vt:lpwstr>
  </property>
  <property fmtid="{D5CDD505-2E9C-101B-9397-08002B2CF9AE}" pid="7" name="MSIP_Label_4044bd30-2ed7-4c9d-9d12-46200872a97b_ActionId">
    <vt:lpwstr>135c08b3-c878-46a5-910f-f5fcd55e52e2</vt:lpwstr>
  </property>
  <property fmtid="{D5CDD505-2E9C-101B-9397-08002B2CF9AE}" pid="8" name="MSIP_Label_4044bd30-2ed7-4c9d-9d12-46200872a97b_ContentBits">
    <vt:lpwstr>0</vt:lpwstr>
  </property>
</Properties>
</file>