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ijjum/Documents/Production_Rates_Calculator/src/Data/"/>
    </mc:Choice>
  </mc:AlternateContent>
  <xr:revisionPtr revIDLastSave="0" documentId="13_ncr:1_{13291DF0-D5B2-6948-84C0-2902BD29313C}" xr6:coauthVersionLast="47" xr6:coauthVersionMax="47" xr10:uidLastSave="{00000000-0000-0000-0000-000000000000}"/>
  <bookViews>
    <workbookView xWindow="34840" yWindow="1920" windowWidth="28800" windowHeight="16480" xr2:uid="{908D5193-7DFE-C84B-BF15-EFFE4A8B620F}"/>
  </bookViews>
  <sheets>
    <sheet name="Active" sheetId="1" r:id="rId1"/>
    <sheet name="README" sheetId="4" r:id="rId2"/>
    <sheet name="CRFB texposure" sheetId="18" r:id="rId3"/>
    <sheet name="Deccan Texposure" sheetId="17" r:id="rId4"/>
    <sheet name="Figure 1" sheetId="8" r:id="rId5"/>
    <sheet name="Figure 2" sheetId="10" r:id="rId6"/>
    <sheet name="Figure 3" sheetId="7" r:id="rId7"/>
    <sheet name="Figure 6,8" sheetId="5" r:id="rId8"/>
    <sheet name="Figure 7" sheetId="12" r:id="rId9"/>
    <sheet name="Figure 9_pyx" sheetId="14" r:id="rId10"/>
    <sheet name="Figure 9_neon" sheetId="16" r:id="rId11"/>
    <sheet name="Libarkin" sheetId="11" r:id="rId12"/>
    <sheet name="Figure 10_modeled curves" sheetId="13" r:id="rId13"/>
    <sheet name="Dunai" sheetId="15" r:id="rId14"/>
  </sheets>
  <definedNames>
    <definedName name="solver_adj" localSheetId="0" hidden="1">Active!$B$79,Active!$B$84,Active!$B$86,Active!$B$87</definedName>
    <definedName name="solver_adj" localSheetId="2" hidden="1">'CRFB texposure'!$B$79,'CRFB texposure'!$B$84,'CRFB texposure'!$B$86,'CRFB texposure'!$B$87</definedName>
    <definedName name="solver_adj" localSheetId="3" hidden="1">'Deccan Texposure'!$B$79,'Deccan Texposure'!$B$84,'Deccan Texposure'!$B$86,'Deccan Texposure'!$B$87</definedName>
    <definedName name="solver_adj" localSheetId="6" hidden="1">'Figure 3'!$B$74,'Figure 3'!$B$79,'Figure 3'!$B$81,'Figure 3'!$B$82</definedName>
    <definedName name="solver_eng" localSheetId="0" hidden="1">1</definedName>
    <definedName name="solver_eng" localSheetId="2" hidden="1">1</definedName>
    <definedName name="solver_eng" localSheetId="3" hidden="1">1</definedName>
    <definedName name="solver_eng" localSheetId="6" hidden="1">1</definedName>
    <definedName name="solver_lhs1" localSheetId="0" hidden="1">Active!$B$90</definedName>
    <definedName name="solver_lhs1" localSheetId="2" hidden="1">'CRFB texposure'!$B$90</definedName>
    <definedName name="solver_lhs1" localSheetId="3" hidden="1">'Deccan Texposure'!$B$90</definedName>
    <definedName name="solver_lhs1" localSheetId="6" hidden="1">'Figure 3'!$B$85</definedName>
    <definedName name="solver_lhs2" localSheetId="0" hidden="1">Active!$F$57</definedName>
    <definedName name="solver_lhs2" localSheetId="2" hidden="1">'CRFB texposure'!$F$57</definedName>
    <definedName name="solver_lhs2" localSheetId="3" hidden="1">'Deccan Texposure'!$F$57</definedName>
    <definedName name="solver_lhs2" localSheetId="6" hidden="1">'Figure 3'!$F$52</definedName>
    <definedName name="solver_lhs3" localSheetId="0" hidden="1">Active!$F$58</definedName>
    <definedName name="solver_lhs3" localSheetId="2" hidden="1">'CRFB texposure'!$F$58</definedName>
    <definedName name="solver_lhs3" localSheetId="3" hidden="1">'Deccan Texposure'!$F$58</definedName>
    <definedName name="solver_lhs3" localSheetId="6" hidden="1">'Figure 3'!$F$53</definedName>
    <definedName name="solver_lin" localSheetId="0" hidden="1">2</definedName>
    <definedName name="solver_lin" localSheetId="2" hidden="1">2</definedName>
    <definedName name="solver_lin" localSheetId="3" hidden="1">2</definedName>
    <definedName name="solver_lin" localSheetId="6" hidden="1">2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eg" localSheetId="6" hidden="1">1</definedName>
    <definedName name="solver_num" localSheetId="0" hidden="1">3</definedName>
    <definedName name="solver_num" localSheetId="2" hidden="1">3</definedName>
    <definedName name="solver_num" localSheetId="3" hidden="1">3</definedName>
    <definedName name="solver_num" localSheetId="6" hidden="1">3</definedName>
    <definedName name="solver_opt" localSheetId="0" hidden="1">Active!$F$56</definedName>
    <definedName name="solver_opt" localSheetId="2" hidden="1">'CRFB texposure'!$F$56</definedName>
    <definedName name="solver_opt" localSheetId="3" hidden="1">'Deccan Texposure'!$F$56</definedName>
    <definedName name="solver_opt" localSheetId="6" hidden="1">'Figure 3'!$F$51</definedName>
    <definedName name="solver_rel1" localSheetId="0" hidden="1">2</definedName>
    <definedName name="solver_rel1" localSheetId="2" hidden="1">2</definedName>
    <definedName name="solver_rel1" localSheetId="3" hidden="1">2</definedName>
    <definedName name="solver_rel1" localSheetId="6" hidden="1">2</definedName>
    <definedName name="solver_rel2" localSheetId="0" hidden="1">2</definedName>
    <definedName name="solver_rel2" localSheetId="2" hidden="1">2</definedName>
    <definedName name="solver_rel2" localSheetId="3" hidden="1">2</definedName>
    <definedName name="solver_rel2" localSheetId="6" hidden="1">2</definedName>
    <definedName name="solver_rel3" localSheetId="0" hidden="1">2</definedName>
    <definedName name="solver_rel3" localSheetId="2" hidden="1">2</definedName>
    <definedName name="solver_rel3" localSheetId="3" hidden="1">2</definedName>
    <definedName name="solver_rel3" localSheetId="6" hidden="1">2</definedName>
    <definedName name="solver_rhs1" localSheetId="0" hidden="1">100</definedName>
    <definedName name="solver_rhs1" localSheetId="2" hidden="1">100</definedName>
    <definedName name="solver_rhs1" localSheetId="3" hidden="1">100</definedName>
    <definedName name="solver_rhs1" localSheetId="6" hidden="1">100</definedName>
    <definedName name="solver_rhs2" localSheetId="0" hidden="1">0.4</definedName>
    <definedName name="solver_rhs2" localSheetId="2" hidden="1">0.4</definedName>
    <definedName name="solver_rhs2" localSheetId="3" hidden="1">0.4</definedName>
    <definedName name="solver_rhs2" localSheetId="6" hidden="1">0.4</definedName>
    <definedName name="solver_rhs3" localSheetId="0" hidden="1">1.4</definedName>
    <definedName name="solver_rhs3" localSheetId="2" hidden="1">1.4</definedName>
    <definedName name="solver_rhs3" localSheetId="3" hidden="1">1.4</definedName>
    <definedName name="solver_rhs3" localSheetId="6" hidden="1">1.4</definedName>
    <definedName name="solver_typ" localSheetId="0" hidden="1">3</definedName>
    <definedName name="solver_typ" localSheetId="2" hidden="1">3</definedName>
    <definedName name="solver_typ" localSheetId="3" hidden="1">3</definedName>
    <definedName name="solver_typ" localSheetId="6" hidden="1">3</definedName>
    <definedName name="solver_val" localSheetId="0" hidden="1">98.2</definedName>
    <definedName name="solver_val" localSheetId="2" hidden="1">98.2</definedName>
    <definedName name="solver_val" localSheetId="3" hidden="1">98.2</definedName>
    <definedName name="solver_val" localSheetId="6" hidden="1">98.2</definedName>
    <definedName name="solver_ver" localSheetId="0" hidden="1">2</definedName>
    <definedName name="solver_ver" localSheetId="2" hidden="1">2</definedName>
    <definedName name="solver_ver" localSheetId="3" hidden="1">2</definedName>
    <definedName name="solver_ver" localSheetId="6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2" i="1"/>
  <c r="H4" i="11" l="1"/>
  <c r="H3" i="11"/>
  <c r="H2" i="11"/>
  <c r="I2" i="16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  <c r="I6" i="16"/>
  <c r="I5" i="16"/>
  <c r="I4" i="16"/>
  <c r="I3" i="16"/>
  <c r="K2" i="7" l="1"/>
  <c r="J2" i="7"/>
</calcChain>
</file>

<file path=xl/sharedStrings.xml><?xml version="1.0" encoding="utf-8"?>
<sst xmlns="http://schemas.openxmlformats.org/spreadsheetml/2006/main" count="405" uniqueCount="143">
  <si>
    <t>Sample Name</t>
  </si>
  <si>
    <t>Latitude</t>
  </si>
  <si>
    <t>Longitude</t>
  </si>
  <si>
    <t>Elevation</t>
  </si>
  <si>
    <t>Sample Thickness</t>
  </si>
  <si>
    <t>Sample Density</t>
  </si>
  <si>
    <t>Shielding Correction</t>
  </si>
  <si>
    <t>Nuclide Concentration</t>
  </si>
  <si>
    <t>Nuclide Uncertainty</t>
  </si>
  <si>
    <t>Day-4-02</t>
  </si>
  <si>
    <t>Day-04-03</t>
  </si>
  <si>
    <t>Day-4-04</t>
  </si>
  <si>
    <t>21-10</t>
  </si>
  <si>
    <t>Erosion</t>
  </si>
  <si>
    <t>in MASL</t>
  </si>
  <si>
    <t xml:space="preserve">0&lt;x&lt;=1 </t>
  </si>
  <si>
    <t>20A</t>
  </si>
  <si>
    <t>22C</t>
  </si>
  <si>
    <t>20F</t>
  </si>
  <si>
    <t>21A</t>
  </si>
  <si>
    <t>22D</t>
  </si>
  <si>
    <t>27C</t>
  </si>
  <si>
    <t>21ACR</t>
  </si>
  <si>
    <t>GL</t>
  </si>
  <si>
    <t>SA</t>
  </si>
  <si>
    <t>Africa</t>
  </si>
  <si>
    <t>21-11</t>
  </si>
  <si>
    <t>Day-4-03</t>
  </si>
  <si>
    <t>Day-04-04</t>
  </si>
  <si>
    <t>Day-4-05</t>
  </si>
  <si>
    <t>21-12</t>
  </si>
  <si>
    <t>EC</t>
  </si>
  <si>
    <t>Nuclide</t>
  </si>
  <si>
    <t>Atmospheric conversion</t>
  </si>
  <si>
    <t>Start</t>
  </si>
  <si>
    <t>Stop</t>
  </si>
  <si>
    <t>Plate</t>
  </si>
  <si>
    <t>Depth below paleosurface</t>
  </si>
  <si>
    <t>in cm</t>
  </si>
  <si>
    <t>Day 01-05</t>
  </si>
  <si>
    <t>Day 02-02</t>
  </si>
  <si>
    <t>21/10</t>
  </si>
  <si>
    <t>20/10</t>
  </si>
  <si>
    <t>Day 02-11</t>
  </si>
  <si>
    <t>Day 4-02</t>
  </si>
  <si>
    <t>Day 4-12</t>
  </si>
  <si>
    <t>Day 05-01</t>
  </si>
  <si>
    <t>Day 05-02</t>
  </si>
  <si>
    <t>Day 04-03</t>
  </si>
  <si>
    <t>Day 4-04</t>
  </si>
  <si>
    <t>Day 04-10</t>
  </si>
  <si>
    <t>Day 04-11</t>
  </si>
  <si>
    <t>10/21</t>
  </si>
  <si>
    <t>08/21</t>
  </si>
  <si>
    <t>23/21</t>
  </si>
  <si>
    <t>24/21</t>
  </si>
  <si>
    <t>02/21</t>
  </si>
  <si>
    <t>10/10</t>
  </si>
  <si>
    <t>Day 03-10</t>
  </si>
  <si>
    <t>Day 3 -11</t>
  </si>
  <si>
    <t>01/02</t>
  </si>
  <si>
    <t>Day 5 -03</t>
  </si>
  <si>
    <t>01/12</t>
  </si>
  <si>
    <t>02/12</t>
  </si>
  <si>
    <t>07/18</t>
  </si>
  <si>
    <t>06/16</t>
  </si>
  <si>
    <t>09/16</t>
  </si>
  <si>
    <t>p103/1</t>
  </si>
  <si>
    <t>P103/A</t>
  </si>
  <si>
    <t>P103/B</t>
  </si>
  <si>
    <t>P103/C</t>
  </si>
  <si>
    <t>P103/D</t>
  </si>
  <si>
    <t>PI-06A</t>
  </si>
  <si>
    <t>PI-06B</t>
  </si>
  <si>
    <t>PI-06C</t>
  </si>
  <si>
    <t>PI-06D</t>
  </si>
  <si>
    <t>PI-07A</t>
  </si>
  <si>
    <t>PI-07B</t>
  </si>
  <si>
    <t>PI-07C</t>
  </si>
  <si>
    <t>PI-07D</t>
  </si>
  <si>
    <t>PI-11</t>
  </si>
  <si>
    <t>PI-12</t>
  </si>
  <si>
    <t>PI-01</t>
  </si>
  <si>
    <t>Sample 1</t>
  </si>
  <si>
    <t>Sample 3</t>
  </si>
  <si>
    <t>Sample 7</t>
  </si>
  <si>
    <t>Sample 8</t>
  </si>
  <si>
    <t>Sample 9</t>
  </si>
  <si>
    <t>Sample 10</t>
  </si>
  <si>
    <t>Sample 12</t>
  </si>
  <si>
    <t>Sample 13</t>
  </si>
  <si>
    <t>Day 02-01</t>
  </si>
  <si>
    <t>Day 02-03</t>
  </si>
  <si>
    <t xml:space="preserve">Day 02-10 </t>
  </si>
  <si>
    <t>Day 02-12</t>
  </si>
  <si>
    <t>Day 3-03</t>
  </si>
  <si>
    <t>Day 3-12</t>
  </si>
  <si>
    <t>Paleoduration?</t>
  </si>
  <si>
    <t>string</t>
  </si>
  <si>
    <t>Used to report exposure age outputs</t>
  </si>
  <si>
    <t>-90 &lt; x &lt; 90</t>
  </si>
  <si>
    <t>-180 &lt; x &lt; 180</t>
  </si>
  <si>
    <t>POSITIVE values if Eastern hemisphere, negative if Western hemisphere</t>
  </si>
  <si>
    <t>POSITIVE values if Northern hemisphere, negative if Southern hemisphere</t>
  </si>
  <si>
    <t>positive number</t>
  </si>
  <si>
    <t>positive integer</t>
  </si>
  <si>
    <r>
      <t>in g/cm</t>
    </r>
    <r>
      <rPr>
        <vertAlign val="superscript"/>
        <sz val="14"/>
        <color theme="1"/>
        <rFont val="Calibri (Body)"/>
      </rPr>
      <t>3</t>
    </r>
  </si>
  <si>
    <t>1 = no topographic shielding</t>
  </si>
  <si>
    <t>see Mijjum et al. (2023) for recommendations on topographic shielding calculators</t>
  </si>
  <si>
    <t>Topographic shielding Correction</t>
  </si>
  <si>
    <t>in at/g</t>
  </si>
  <si>
    <t>1-4</t>
  </si>
  <si>
    <t>1 = 3He in qtz</t>
  </si>
  <si>
    <t>2 = 3He in pyx</t>
  </si>
  <si>
    <t>3 = 3He in ol</t>
  </si>
  <si>
    <t>4 = 21Ne in qtz</t>
  </si>
  <si>
    <t>0-1</t>
  </si>
  <si>
    <t>0 = ERA40 reanalysis</t>
  </si>
  <si>
    <t>1 = standard atmosphere</t>
  </si>
  <si>
    <t>must be less than stop duration</t>
  </si>
  <si>
    <t>in Ma</t>
  </si>
  <si>
    <t>must be greater than start duration</t>
  </si>
  <si>
    <t>0-8</t>
  </si>
  <si>
    <t>4 = India</t>
  </si>
  <si>
    <t>5 = Eurasia</t>
  </si>
  <si>
    <t>6 = Australia</t>
  </si>
  <si>
    <t>7 = Antarctica</t>
  </si>
  <si>
    <t>8 = Greenland</t>
  </si>
  <si>
    <t>1 = North America</t>
  </si>
  <si>
    <t>2 = South America</t>
  </si>
  <si>
    <t>3 = Africa</t>
  </si>
  <si>
    <t>0 = NO</t>
  </si>
  <si>
    <t>1 = Yes (see Mijjum et al. (2023) for discussion on this parameter)</t>
  </si>
  <si>
    <t>Topographic shielding correction</t>
  </si>
  <si>
    <t>IN</t>
  </si>
  <si>
    <t>Exposure Age</t>
  </si>
  <si>
    <t>test</t>
  </si>
  <si>
    <t xml:space="preserve"> in g/cm2/yr</t>
  </si>
  <si>
    <t>If you do not provide a long enough duration to produce the amount of nuclide specified, you will receive a python generated error in line 92 (for 3He) OR line 202 (for 21Ne)</t>
  </si>
  <si>
    <t>Uplift/Subsidence</t>
  </si>
  <si>
    <t>Positive for uplift</t>
  </si>
  <si>
    <t>Negative for subsidence</t>
  </si>
  <si>
    <t>in cm/yr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</si>
</sst>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charset val="238"/>
      <scheme val="minor"/>
    </font>
    <font>
      <sz val="12"/>
      <name val="Arial"/>
      <family val="2"/>
    </font>
    <font>
      <sz val="12"/>
      <name val="Calibri"/>
      <family val="2"/>
    </font>
    <font>
      <sz val="16"/>
      <color theme="1"/>
      <name val="Calibri"/>
      <family val="2"/>
      <scheme val="minor"/>
    </font>
    <font>
      <sz val="16"/>
      <color rgb="FF000000"/>
      <name val="Arial"/>
      <family val="2"/>
    </font>
    <font>
      <sz val="16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 (Body)"/>
    </font>
    <font>
      <sz val="14"/>
      <color rgb="FF000000"/>
      <name val="Arial"/>
      <family val="2"/>
    </font>
    <font>
      <sz val="14"/>
      <color rgb="FF000000"/>
      <name val="Calibri"/>
      <family val="2"/>
      <scheme val="minor"/>
    </font>
    <font>
      <sz val="14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1" applyFont="1" applyFill="1" applyBorder="1" applyAlignment="1">
      <alignment horizontal="center"/>
    </xf>
    <xf numFmtId="16" fontId="0" fillId="0" borderId="0" xfId="1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1" fontId="4" fillId="0" borderId="0" xfId="0" applyNumberFormat="1" applyFont="1"/>
    <xf numFmtId="0" fontId="0" fillId="0" borderId="0" xfId="1" applyNumberFormat="1" applyFont="1" applyFill="1" applyBorder="1" applyAlignment="1">
      <alignment horizontal="center"/>
    </xf>
    <xf numFmtId="0" fontId="7" fillId="3" borderId="0" xfId="1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7" fillId="4" borderId="0" xfId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49" fontId="7" fillId="3" borderId="0" xfId="0" applyNumberFormat="1" applyFont="1" applyFill="1" applyAlignment="1">
      <alignment horizontal="center"/>
    </xf>
    <xf numFmtId="49" fontId="7" fillId="4" borderId="2" xfId="1" applyNumberFormat="1" applyFont="1" applyFill="1" applyBorder="1" applyAlignment="1">
      <alignment horizontal="center"/>
    </xf>
    <xf numFmtId="0" fontId="7" fillId="4" borderId="1" xfId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2" fontId="7" fillId="3" borderId="0" xfId="1" applyNumberFormat="1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2" fontId="7" fillId="3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2" fontId="7" fillId="3" borderId="1" xfId="1" applyNumberFormat="1" applyFont="1" applyFill="1" applyBorder="1" applyAlignment="1">
      <alignment horizontal="center"/>
    </xf>
    <xf numFmtId="2" fontId="7" fillId="4" borderId="0" xfId="1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2" fontId="9" fillId="3" borderId="0" xfId="0" applyNumberFormat="1" applyFont="1" applyFill="1" applyAlignment="1">
      <alignment horizontal="center"/>
    </xf>
    <xf numFmtId="0" fontId="0" fillId="3" borderId="2" xfId="0" applyFill="1" applyBorder="1" applyAlignment="1">
      <alignment horizontal="center"/>
    </xf>
    <xf numFmtId="2" fontId="7" fillId="4" borderId="2" xfId="1" applyNumberFormat="1" applyFont="1" applyFill="1" applyBorder="1" applyAlignment="1">
      <alignment horizontal="center"/>
    </xf>
    <xf numFmtId="2" fontId="7" fillId="4" borderId="1" xfId="1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2" fontId="0" fillId="0" borderId="0" xfId="0" applyNumberFormat="1"/>
    <xf numFmtId="2" fontId="7" fillId="6" borderId="1" xfId="0" applyNumberFormat="1" applyFont="1" applyFill="1" applyBorder="1" applyAlignment="1">
      <alignment horizontal="center"/>
    </xf>
    <xf numFmtId="2" fontId="7" fillId="6" borderId="0" xfId="0" applyNumberFormat="1" applyFont="1" applyFill="1" applyAlignment="1">
      <alignment horizontal="center"/>
    </xf>
    <xf numFmtId="2" fontId="7" fillId="6" borderId="2" xfId="0" applyNumberFormat="1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2" fontId="10" fillId="6" borderId="0" xfId="0" applyNumberFormat="1" applyFont="1" applyFill="1" applyAlignment="1">
      <alignment horizontal="center"/>
    </xf>
    <xf numFmtId="0" fontId="0" fillId="6" borderId="0" xfId="0" applyFill="1"/>
    <xf numFmtId="0" fontId="7" fillId="6" borderId="0" xfId="0" applyFont="1" applyFill="1"/>
    <xf numFmtId="0" fontId="0" fillId="6" borderId="0" xfId="0" applyFill="1" applyAlignment="1">
      <alignment horizontal="center" vertical="center"/>
    </xf>
    <xf numFmtId="0" fontId="0" fillId="9" borderId="0" xfId="0" applyFill="1"/>
    <xf numFmtId="0" fontId="7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9" borderId="1" xfId="0" applyFill="1" applyBorder="1"/>
    <xf numFmtId="2" fontId="7" fillId="7" borderId="0" xfId="0" applyNumberFormat="1" applyFont="1" applyFill="1" applyAlignment="1">
      <alignment horizontal="center"/>
    </xf>
    <xf numFmtId="0" fontId="7" fillId="6" borderId="0" xfId="1" applyFont="1" applyFill="1" applyBorder="1" applyAlignment="1">
      <alignment horizontal="center"/>
    </xf>
    <xf numFmtId="2" fontId="7" fillId="6" borderId="0" xfId="1" applyNumberFormat="1" applyFont="1" applyFill="1" applyBorder="1" applyAlignment="1">
      <alignment horizontal="center"/>
    </xf>
    <xf numFmtId="0" fontId="1" fillId="6" borderId="0" xfId="1" applyFill="1" applyBorder="1"/>
    <xf numFmtId="49" fontId="11" fillId="0" borderId="0" xfId="0" applyNumberFormat="1" applyFont="1" applyAlignment="1">
      <alignment horizontal="center"/>
    </xf>
    <xf numFmtId="49" fontId="11" fillId="0" borderId="0" xfId="1" applyNumberFormat="1" applyFont="1" applyFill="1" applyBorder="1" applyAlignment="1">
      <alignment horizontal="center"/>
    </xf>
    <xf numFmtId="49" fontId="13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center"/>
    </xf>
    <xf numFmtId="49" fontId="11" fillId="0" borderId="0" xfId="0" quotePrefix="1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0" fillId="0" borderId="0" xfId="0" quotePrefix="1" applyNumberFormat="1" applyAlignment="1">
      <alignment horizontal="center"/>
    </xf>
    <xf numFmtId="49" fontId="11" fillId="0" borderId="4" xfId="0" applyNumberFormat="1" applyFont="1" applyBorder="1" applyAlignment="1">
      <alignment horizontal="center"/>
    </xf>
    <xf numFmtId="49" fontId="11" fillId="0" borderId="5" xfId="0" applyNumberFormat="1" applyFont="1" applyBorder="1" applyAlignment="1">
      <alignment horizontal="center"/>
    </xf>
    <xf numFmtId="49" fontId="14" fillId="0" borderId="7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center"/>
    </xf>
    <xf numFmtId="49" fontId="14" fillId="0" borderId="9" xfId="0" applyNumberFormat="1" applyFont="1" applyBorder="1" applyAlignment="1">
      <alignment horizontal="center"/>
    </xf>
    <xf numFmtId="49" fontId="14" fillId="0" borderId="10" xfId="0" applyNumberFormat="1" applyFont="1" applyBorder="1" applyAlignment="1">
      <alignment horizontal="center"/>
    </xf>
    <xf numFmtId="49" fontId="14" fillId="0" borderId="11" xfId="0" applyNumberFormat="1" applyFont="1" applyBorder="1" applyAlignment="1">
      <alignment horizontal="center"/>
    </xf>
    <xf numFmtId="49" fontId="14" fillId="0" borderId="12" xfId="0" applyNumberFormat="1" applyFont="1" applyBorder="1" applyAlignment="1">
      <alignment horizontal="center"/>
    </xf>
    <xf numFmtId="49" fontId="14" fillId="0" borderId="3" xfId="0" applyNumberFormat="1" applyFont="1" applyBorder="1" applyAlignment="1">
      <alignment horizontal="center"/>
    </xf>
    <xf numFmtId="49" fontId="18" fillId="0" borderId="0" xfId="0" applyNumberFormat="1" applyFont="1" applyAlignment="1">
      <alignment vertical="center" wrapText="1"/>
    </xf>
    <xf numFmtId="49" fontId="18" fillId="0" borderId="1" xfId="0" applyNumberFormat="1" applyFont="1" applyBorder="1" applyAlignment="1">
      <alignment vertical="center" wrapText="1"/>
    </xf>
    <xf numFmtId="49" fontId="14" fillId="0" borderId="13" xfId="0" applyNumberFormat="1" applyFont="1" applyBorder="1" applyAlignment="1">
      <alignment horizontal="center"/>
    </xf>
    <xf numFmtId="49" fontId="14" fillId="0" borderId="14" xfId="0" applyNumberFormat="1" applyFont="1" applyBorder="1" applyAlignment="1">
      <alignment horizontal="center"/>
    </xf>
    <xf numFmtId="49" fontId="14" fillId="0" borderId="6" xfId="0" applyNumberFormat="1" applyFont="1" applyBorder="1" applyAlignment="1">
      <alignment horizontal="center"/>
    </xf>
    <xf numFmtId="49" fontId="14" fillId="0" borderId="3" xfId="1" applyNumberFormat="1" applyFont="1" applyFill="1" applyBorder="1" applyAlignment="1">
      <alignment horizontal="center" vertical="center" wrapText="1"/>
    </xf>
    <xf numFmtId="49" fontId="14" fillId="0" borderId="3" xfId="0" applyNumberFormat="1" applyFont="1" applyBorder="1" applyAlignment="1">
      <alignment horizontal="center" vertical="center" wrapText="1"/>
    </xf>
    <xf numFmtId="49" fontId="17" fillId="0" borderId="3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 wrapText="1"/>
    </xf>
    <xf numFmtId="49" fontId="14" fillId="0" borderId="12" xfId="0" applyNumberFormat="1" applyFont="1" applyBorder="1" applyAlignment="1">
      <alignment horizontal="center" vertical="center" wrapText="1"/>
    </xf>
    <xf numFmtId="49" fontId="14" fillId="0" borderId="11" xfId="0" applyNumberFormat="1" applyFont="1" applyBorder="1" applyAlignment="1">
      <alignment horizontal="center" vertical="center" wrapText="1"/>
    </xf>
    <xf numFmtId="49" fontId="14" fillId="0" borderId="6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wrapText="1"/>
    </xf>
    <xf numFmtId="49" fontId="14" fillId="0" borderId="9" xfId="0" applyNumberFormat="1" applyFont="1" applyBorder="1" applyAlignment="1">
      <alignment horizontal="center" wrapText="1"/>
    </xf>
    <xf numFmtId="49" fontId="16" fillId="0" borderId="3" xfId="0" applyNumberFormat="1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16" fillId="0" borderId="8" xfId="0" applyNumberFormat="1" applyFont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2BD4-AF2D-864A-8905-789D980EB8BD}">
  <dimension ref="A1:S52"/>
  <sheetViews>
    <sheetView tabSelected="1" workbookViewId="0">
      <selection activeCell="N7" sqref="N7"/>
    </sheetView>
  </sheetViews>
  <sheetFormatPr baseColWidth="10" defaultRowHeight="16" x14ac:dyDescent="0.2"/>
  <cols>
    <col min="1" max="1" width="16.5" bestFit="1" customWidth="1"/>
    <col min="9" max="9" width="20.33203125" bestFit="1" customWidth="1"/>
    <col min="10" max="10" width="22.83203125" bestFit="1" customWidth="1"/>
    <col min="11" max="11" width="11.6640625" bestFit="1" customWidth="1"/>
    <col min="14" max="14" width="27.6640625" bestFit="1" customWidth="1"/>
    <col min="18" max="18" width="30" bestFit="1" customWidth="1"/>
    <col min="19" max="19" width="17.6640625" bestFit="1" customWidth="1"/>
  </cols>
  <sheetData>
    <row r="1" spans="1:19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139</v>
      </c>
      <c r="J1" s="65" t="s">
        <v>7</v>
      </c>
      <c r="K1" s="65" t="s">
        <v>8</v>
      </c>
      <c r="M1" s="65" t="s">
        <v>32</v>
      </c>
      <c r="N1" s="65" t="s">
        <v>33</v>
      </c>
      <c r="O1" s="65" t="s">
        <v>34</v>
      </c>
      <c r="P1" s="65" t="s">
        <v>35</v>
      </c>
      <c r="Q1" s="65" t="s">
        <v>36</v>
      </c>
      <c r="R1" s="65" t="s">
        <v>37</v>
      </c>
      <c r="S1" s="65" t="s">
        <v>97</v>
      </c>
    </row>
    <row r="2" spans="1:19" x14ac:dyDescent="0.2">
      <c r="A2" s="15" t="s">
        <v>39</v>
      </c>
      <c r="B2" s="15">
        <v>-20.101167</v>
      </c>
      <c r="C2" s="15">
        <v>-69.491221999999993</v>
      </c>
      <c r="D2" s="15">
        <v>0</v>
      </c>
      <c r="E2" s="15">
        <v>5</v>
      </c>
      <c r="F2" s="26">
        <v>3.2</v>
      </c>
      <c r="G2" s="13">
        <v>1</v>
      </c>
      <c r="H2" s="13">
        <v>0</v>
      </c>
      <c r="I2" s="13">
        <v>0.01</v>
      </c>
      <c r="J2" s="27">
        <f>3.23*10^7</f>
        <v>32300000</v>
      </c>
      <c r="K2" s="27">
        <v>4900000</v>
      </c>
      <c r="M2">
        <v>4</v>
      </c>
      <c r="N2">
        <v>1</v>
      </c>
      <c r="O2">
        <v>0</v>
      </c>
      <c r="P2">
        <v>27.4</v>
      </c>
      <c r="Q2">
        <v>1</v>
      </c>
      <c r="R2">
        <v>31.25</v>
      </c>
      <c r="S2">
        <v>0</v>
      </c>
    </row>
    <row r="3" spans="1:19" x14ac:dyDescent="0.2">
      <c r="A3" s="15" t="s">
        <v>39</v>
      </c>
      <c r="B3" s="15">
        <v>0</v>
      </c>
      <c r="C3" s="15">
        <v>0</v>
      </c>
      <c r="D3" s="15">
        <v>1000</v>
      </c>
      <c r="E3" s="15">
        <v>5</v>
      </c>
      <c r="F3" s="26">
        <v>3.2</v>
      </c>
      <c r="G3" s="13">
        <v>1</v>
      </c>
      <c r="H3" s="13">
        <v>0</v>
      </c>
      <c r="I3" s="13">
        <v>0.01</v>
      </c>
      <c r="J3" s="27">
        <f>3.23*10^7</f>
        <v>32300000</v>
      </c>
      <c r="K3" s="27">
        <v>4900000</v>
      </c>
      <c r="M3">
        <v>4</v>
      </c>
      <c r="N3">
        <v>1</v>
      </c>
      <c r="O3">
        <v>0</v>
      </c>
      <c r="P3">
        <v>27.4</v>
      </c>
      <c r="Q3">
        <v>1</v>
      </c>
      <c r="R3">
        <v>100</v>
      </c>
      <c r="S3">
        <v>0</v>
      </c>
    </row>
    <row r="4" spans="1:19" x14ac:dyDescent="0.2">
      <c r="A4" s="13"/>
      <c r="B4" s="13"/>
      <c r="C4" s="13"/>
      <c r="D4" s="13"/>
      <c r="E4" s="13"/>
      <c r="F4" s="22"/>
      <c r="G4" s="13"/>
      <c r="H4" s="13"/>
      <c r="I4" s="13"/>
      <c r="J4" s="23"/>
      <c r="K4" s="23"/>
    </row>
    <row r="5" spans="1:19" x14ac:dyDescent="0.2">
      <c r="A5" s="13"/>
      <c r="B5" s="13"/>
      <c r="C5" s="13"/>
      <c r="D5" s="13"/>
      <c r="E5" s="15"/>
      <c r="F5" s="22"/>
      <c r="G5" s="13"/>
      <c r="H5" s="13"/>
      <c r="I5" s="13"/>
      <c r="J5" s="23"/>
      <c r="K5" s="23"/>
    </row>
    <row r="6" spans="1:19" x14ac:dyDescent="0.2">
      <c r="A6" s="14"/>
      <c r="B6" s="14"/>
      <c r="C6" s="14"/>
      <c r="D6" s="14"/>
      <c r="E6" s="14"/>
      <c r="F6" s="22"/>
      <c r="G6" s="13"/>
      <c r="H6" s="13"/>
      <c r="I6" s="13"/>
      <c r="J6" s="25"/>
      <c r="K6" s="25"/>
    </row>
    <row r="7" spans="1:19" x14ac:dyDescent="0.2">
      <c r="A7" s="14"/>
      <c r="B7" s="14"/>
      <c r="C7" s="14"/>
      <c r="D7" s="14"/>
      <c r="E7" s="13"/>
      <c r="F7" s="22"/>
      <c r="G7" s="13"/>
      <c r="H7" s="13"/>
      <c r="I7" s="13"/>
      <c r="J7" s="25"/>
      <c r="K7" s="25"/>
    </row>
    <row r="8" spans="1:19" x14ac:dyDescent="0.2">
      <c r="A8" s="14"/>
      <c r="B8" s="14"/>
      <c r="C8" s="14"/>
      <c r="D8" s="14"/>
      <c r="E8" s="15"/>
      <c r="F8" s="22"/>
      <c r="G8" s="13"/>
      <c r="H8" s="13"/>
      <c r="I8" s="13"/>
      <c r="J8" s="25"/>
      <c r="K8" s="25"/>
    </row>
    <row r="9" spans="1:19" x14ac:dyDescent="0.2">
      <c r="A9" s="14"/>
      <c r="B9" s="14"/>
      <c r="C9" s="14"/>
      <c r="D9" s="14"/>
      <c r="E9" s="14"/>
      <c r="F9" s="22"/>
      <c r="G9" s="13"/>
      <c r="H9" s="13"/>
      <c r="I9" s="13"/>
      <c r="J9" s="25"/>
      <c r="K9" s="25"/>
    </row>
    <row r="10" spans="1:19" x14ac:dyDescent="0.2">
      <c r="A10" s="14"/>
      <c r="B10" s="14"/>
      <c r="C10" s="14"/>
      <c r="D10" s="14"/>
      <c r="E10" s="13"/>
      <c r="F10" s="22"/>
      <c r="G10" s="13"/>
      <c r="H10" s="13"/>
      <c r="I10" s="13"/>
      <c r="J10" s="25"/>
      <c r="K10" s="25"/>
    </row>
    <row r="11" spans="1:19" x14ac:dyDescent="0.2">
      <c r="A11" s="14"/>
      <c r="B11" s="14"/>
      <c r="C11" s="14"/>
      <c r="D11" s="14"/>
      <c r="E11" s="15"/>
      <c r="F11" s="22"/>
      <c r="G11" s="13"/>
      <c r="H11" s="13"/>
      <c r="I11" s="13"/>
      <c r="J11" s="25"/>
      <c r="K11" s="25"/>
    </row>
    <row r="12" spans="1:19" x14ac:dyDescent="0.2">
      <c r="A12" s="14"/>
      <c r="B12" s="14"/>
      <c r="C12" s="14"/>
      <c r="D12" s="14"/>
      <c r="E12" s="14"/>
      <c r="F12" s="22"/>
      <c r="G12" s="13"/>
      <c r="H12" s="13"/>
      <c r="I12" s="13"/>
      <c r="J12" s="25"/>
      <c r="K12" s="25"/>
    </row>
    <row r="13" spans="1:19" x14ac:dyDescent="0.2">
      <c r="A13" s="16"/>
      <c r="B13" s="16"/>
      <c r="C13" s="16"/>
      <c r="D13" s="16"/>
      <c r="E13" s="13"/>
      <c r="F13" s="22"/>
      <c r="G13" s="13"/>
      <c r="H13" s="13"/>
      <c r="I13" s="13"/>
      <c r="J13" s="28"/>
      <c r="K13" s="28"/>
    </row>
    <row r="14" spans="1:19" x14ac:dyDescent="0.2">
      <c r="A14" s="16"/>
      <c r="B14" s="16"/>
      <c r="C14" s="16"/>
      <c r="D14" s="16"/>
      <c r="E14" s="15"/>
      <c r="F14" s="22"/>
      <c r="G14" s="13"/>
      <c r="H14" s="13"/>
      <c r="I14" s="13"/>
      <c r="J14" s="28"/>
      <c r="K14" s="28"/>
    </row>
    <row r="15" spans="1:19" x14ac:dyDescent="0.2">
      <c r="A15" s="16"/>
      <c r="B15" s="16"/>
      <c r="C15" s="16"/>
      <c r="D15" s="16"/>
      <c r="E15" s="14"/>
      <c r="F15" s="22"/>
      <c r="G15" s="13"/>
      <c r="H15" s="13"/>
      <c r="I15" s="13"/>
      <c r="J15" s="28"/>
      <c r="K15" s="28"/>
    </row>
    <row r="16" spans="1:19" x14ac:dyDescent="0.2">
      <c r="A16" s="16"/>
      <c r="B16" s="16"/>
      <c r="C16" s="16"/>
      <c r="D16" s="16"/>
      <c r="E16" s="13"/>
      <c r="F16" s="22"/>
      <c r="G16" s="13"/>
      <c r="H16" s="13"/>
      <c r="I16" s="13"/>
      <c r="J16" s="28"/>
      <c r="K16" s="28"/>
    </row>
    <row r="17" spans="1:11" x14ac:dyDescent="0.2">
      <c r="A17" s="16"/>
      <c r="B17" s="16"/>
      <c r="C17" s="16"/>
      <c r="D17" s="16"/>
      <c r="E17" s="15"/>
      <c r="F17" s="22"/>
      <c r="G17" s="13"/>
      <c r="H17" s="13"/>
      <c r="I17" s="13"/>
      <c r="J17" s="28"/>
      <c r="K17" s="28"/>
    </row>
    <row r="18" spans="1:11" x14ac:dyDescent="0.2">
      <c r="A18" s="16"/>
      <c r="B18" s="16"/>
      <c r="C18" s="16"/>
      <c r="D18" s="16"/>
      <c r="E18" s="14"/>
      <c r="F18" s="22"/>
      <c r="G18" s="13"/>
      <c r="H18" s="13"/>
      <c r="I18" s="13"/>
      <c r="J18" s="28"/>
      <c r="K18" s="28"/>
    </row>
    <row r="19" spans="1:11" x14ac:dyDescent="0.2">
      <c r="A19" s="17"/>
      <c r="B19" s="17"/>
      <c r="C19" s="17"/>
      <c r="D19" s="17"/>
      <c r="E19" s="13"/>
      <c r="F19" s="26"/>
      <c r="G19" s="13"/>
      <c r="H19" s="13"/>
      <c r="I19" s="13"/>
      <c r="J19" s="29"/>
      <c r="K19" s="29"/>
    </row>
    <row r="20" spans="1:11" x14ac:dyDescent="0.2">
      <c r="A20" s="14"/>
      <c r="B20" s="14"/>
      <c r="C20" s="14"/>
      <c r="D20" s="14"/>
      <c r="E20" s="15"/>
      <c r="F20" s="22"/>
      <c r="G20" s="13"/>
      <c r="H20" s="13"/>
      <c r="I20" s="13"/>
      <c r="J20" s="25"/>
      <c r="K20" s="25"/>
    </row>
    <row r="21" spans="1:11" x14ac:dyDescent="0.2">
      <c r="A21" s="18"/>
      <c r="B21" s="14"/>
      <c r="C21" s="14"/>
      <c r="D21" s="14"/>
      <c r="E21" s="14"/>
      <c r="F21" s="22"/>
      <c r="G21" s="13"/>
      <c r="H21" s="13"/>
      <c r="I21" s="13"/>
      <c r="J21" s="30"/>
      <c r="K21" s="25"/>
    </row>
    <row r="22" spans="1:11" x14ac:dyDescent="0.2">
      <c r="A22" s="14"/>
      <c r="B22" s="14"/>
      <c r="C22" s="14"/>
      <c r="D22" s="14"/>
      <c r="E22" s="13"/>
      <c r="F22" s="22"/>
      <c r="G22" s="13"/>
      <c r="H22" s="13"/>
      <c r="I22" s="13"/>
      <c r="J22" s="25"/>
      <c r="K22" s="25"/>
    </row>
    <row r="23" spans="1:11" x14ac:dyDescent="0.2">
      <c r="A23" s="14"/>
      <c r="B23" s="14"/>
      <c r="C23" s="14"/>
      <c r="D23" s="14"/>
      <c r="E23" s="15"/>
      <c r="F23" s="22"/>
      <c r="G23" s="13"/>
      <c r="H23" s="13"/>
      <c r="I23" s="13"/>
      <c r="J23" s="25"/>
      <c r="K23" s="25"/>
    </row>
    <row r="24" spans="1:11" x14ac:dyDescent="0.2">
      <c r="A24" s="14"/>
      <c r="B24" s="14"/>
      <c r="C24" s="14"/>
      <c r="D24" s="14"/>
      <c r="E24" s="14"/>
      <c r="F24" s="24"/>
      <c r="G24" s="13"/>
      <c r="H24" s="13"/>
      <c r="I24" s="13"/>
      <c r="J24" s="25"/>
      <c r="K24" s="25"/>
    </row>
    <row r="25" spans="1:11" x14ac:dyDescent="0.2">
      <c r="A25" s="16"/>
      <c r="B25" s="16"/>
      <c r="C25" s="16"/>
      <c r="D25" s="16"/>
      <c r="E25" s="13"/>
      <c r="F25" s="22"/>
      <c r="G25" s="13"/>
      <c r="H25" s="13"/>
      <c r="I25" s="13"/>
      <c r="J25" s="28"/>
      <c r="K25" s="28"/>
    </row>
    <row r="26" spans="1:11" x14ac:dyDescent="0.2">
      <c r="A26" s="16"/>
      <c r="B26" s="16"/>
      <c r="C26" s="16"/>
      <c r="D26" s="16"/>
      <c r="E26" s="15"/>
      <c r="F26" s="22"/>
      <c r="G26" s="13"/>
      <c r="H26" s="13"/>
      <c r="I26" s="13"/>
      <c r="J26" s="28"/>
      <c r="K26" s="28"/>
    </row>
    <row r="27" spans="1:11" x14ac:dyDescent="0.2">
      <c r="A27" s="19"/>
      <c r="B27" s="21"/>
      <c r="C27" s="21"/>
      <c r="D27" s="21"/>
      <c r="E27" s="14"/>
      <c r="F27" s="31"/>
      <c r="G27" s="13"/>
      <c r="H27" s="13"/>
      <c r="I27" s="13"/>
      <c r="J27" s="32"/>
      <c r="K27" s="32"/>
    </row>
    <row r="28" spans="1:11" x14ac:dyDescent="0.2">
      <c r="A28" s="20"/>
      <c r="B28" s="20"/>
      <c r="C28" s="20"/>
      <c r="D28" s="20"/>
      <c r="E28" s="13"/>
      <c r="F28" s="26"/>
      <c r="G28" s="13"/>
      <c r="H28" s="13"/>
      <c r="I28" s="13"/>
      <c r="J28" s="33"/>
      <c r="K28" s="33"/>
    </row>
    <row r="29" spans="1:11" x14ac:dyDescent="0.2">
      <c r="A29" s="21"/>
      <c r="B29" s="21"/>
      <c r="C29" s="21"/>
      <c r="D29" s="21"/>
      <c r="E29" s="15"/>
      <c r="F29" s="31"/>
      <c r="G29" s="13"/>
      <c r="H29" s="13"/>
      <c r="I29" s="13"/>
      <c r="J29" s="32"/>
      <c r="K29" s="32"/>
    </row>
    <row r="30" spans="1:11" x14ac:dyDescent="0.2">
      <c r="E30" s="1"/>
      <c r="H30" s="1"/>
      <c r="I30" s="1"/>
      <c r="J30" s="1"/>
    </row>
    <row r="31" spans="1:11" x14ac:dyDescent="0.2">
      <c r="E31" s="1"/>
      <c r="H31" s="1"/>
      <c r="I31" s="1"/>
      <c r="J31" s="1"/>
    </row>
    <row r="32" spans="1:11" x14ac:dyDescent="0.2">
      <c r="E32" s="1"/>
      <c r="H32" s="1"/>
      <c r="I32" s="1"/>
      <c r="J32" s="1"/>
    </row>
    <row r="33" spans="1:18" x14ac:dyDescent="0.2">
      <c r="E33" s="1"/>
      <c r="H33" s="1"/>
      <c r="I33" s="1"/>
      <c r="J33" s="1"/>
    </row>
    <row r="34" spans="1:18" x14ac:dyDescent="0.2">
      <c r="E34" s="1"/>
      <c r="H34" s="1"/>
      <c r="I34" s="1"/>
      <c r="J34" s="1"/>
    </row>
    <row r="35" spans="1:18" x14ac:dyDescent="0.2">
      <c r="E35" s="1"/>
      <c r="H35" s="1"/>
      <c r="I35" s="1"/>
      <c r="J35" s="1"/>
    </row>
    <row r="36" spans="1:18" x14ac:dyDescent="0.2">
      <c r="E36" s="1"/>
      <c r="H36" s="1"/>
      <c r="I36" s="1"/>
      <c r="J36" s="1"/>
    </row>
    <row r="37" spans="1:18" x14ac:dyDescent="0.2">
      <c r="E37" s="1"/>
      <c r="H37" s="1"/>
      <c r="I37" s="1"/>
      <c r="J37" s="1"/>
    </row>
    <row r="38" spans="1:18" x14ac:dyDescent="0.2">
      <c r="E38" s="1"/>
      <c r="H38" s="1"/>
      <c r="I38" s="1"/>
      <c r="J38" s="1"/>
    </row>
    <row r="48" spans="1:18" x14ac:dyDescent="0.2">
      <c r="A48" s="1"/>
      <c r="E48" s="1"/>
      <c r="F48" s="1"/>
      <c r="G48" s="1"/>
      <c r="R48" s="1"/>
    </row>
    <row r="49" spans="1:18" x14ac:dyDescent="0.2">
      <c r="A49" s="12"/>
      <c r="E49" s="1"/>
      <c r="F49" s="1"/>
      <c r="G49" s="1"/>
      <c r="R49" s="1"/>
    </row>
    <row r="50" spans="1:18" x14ac:dyDescent="0.2">
      <c r="A50" s="1"/>
      <c r="E50" s="1"/>
      <c r="F50" s="1"/>
      <c r="G50" s="1"/>
      <c r="R50" s="1"/>
    </row>
    <row r="51" spans="1:18" x14ac:dyDescent="0.2">
      <c r="A51" s="1"/>
      <c r="E51" s="1"/>
      <c r="F51" s="1"/>
      <c r="G51" s="1"/>
      <c r="R51" s="1"/>
    </row>
    <row r="52" spans="1:18" x14ac:dyDescent="0.2">
      <c r="A52" s="12"/>
      <c r="E52" s="1"/>
      <c r="F52" s="1"/>
      <c r="G52" s="1"/>
      <c r="R52" s="1"/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98A15-AE39-4743-9E74-0C5D457F6E10}">
  <dimension ref="A1:R52"/>
  <sheetViews>
    <sheetView workbookViewId="0">
      <selection activeCell="A2" sqref="A2:XFD29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1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s="15" t="s">
        <v>39</v>
      </c>
      <c r="B2" s="15">
        <v>-20.101167</v>
      </c>
      <c r="C2" s="15">
        <v>-69.491221999999993</v>
      </c>
      <c r="D2" s="15">
        <v>1380</v>
      </c>
      <c r="E2" s="15">
        <v>5</v>
      </c>
      <c r="F2" s="26">
        <v>3.2</v>
      </c>
      <c r="G2" s="13">
        <v>1</v>
      </c>
      <c r="H2" s="13">
        <v>0</v>
      </c>
      <c r="I2" s="27">
        <f>3.23*10^7</f>
        <v>32300000</v>
      </c>
      <c r="J2" s="27">
        <v>4900000</v>
      </c>
      <c r="K2" s="37"/>
      <c r="L2">
        <v>2</v>
      </c>
      <c r="M2">
        <v>1</v>
      </c>
      <c r="N2">
        <v>0</v>
      </c>
      <c r="O2">
        <v>20</v>
      </c>
      <c r="P2">
        <v>2</v>
      </c>
      <c r="Q2">
        <v>0</v>
      </c>
      <c r="R2">
        <v>0</v>
      </c>
    </row>
    <row r="3" spans="1:18" x14ac:dyDescent="0.2">
      <c r="A3" s="14" t="s">
        <v>40</v>
      </c>
      <c r="B3" s="14">
        <v>-20.101167</v>
      </c>
      <c r="C3" s="14">
        <v>-69.491221999999993</v>
      </c>
      <c r="D3" s="14">
        <v>1380</v>
      </c>
      <c r="E3" s="14">
        <v>5</v>
      </c>
      <c r="F3" s="22">
        <v>3.2</v>
      </c>
      <c r="G3" s="13">
        <v>1</v>
      </c>
      <c r="H3" s="13">
        <v>0</v>
      </c>
      <c r="I3" s="25">
        <f>25.9*10^7</f>
        <v>259000000</v>
      </c>
      <c r="J3" s="25">
        <v>8800000</v>
      </c>
    </row>
    <row r="4" spans="1:18" x14ac:dyDescent="0.2">
      <c r="A4" s="13" t="s">
        <v>41</v>
      </c>
      <c r="B4" s="13">
        <v>-19.578942000000001</v>
      </c>
      <c r="C4" s="13">
        <v>-69.872967000000003</v>
      </c>
      <c r="D4" s="13">
        <v>1172</v>
      </c>
      <c r="E4" s="13">
        <v>5</v>
      </c>
      <c r="F4" s="22">
        <v>2.89</v>
      </c>
      <c r="G4" s="13">
        <v>1</v>
      </c>
      <c r="H4" s="13">
        <v>0</v>
      </c>
      <c r="I4" s="23">
        <f>65.91*10^7</f>
        <v>659100000</v>
      </c>
      <c r="J4" s="23">
        <v>12000000</v>
      </c>
    </row>
    <row r="5" spans="1:18" x14ac:dyDescent="0.2">
      <c r="A5" s="13" t="s">
        <v>42</v>
      </c>
      <c r="B5" s="13">
        <v>-19.578942000000001</v>
      </c>
      <c r="C5" s="13">
        <v>-69.872967000000003</v>
      </c>
      <c r="D5" s="13">
        <v>1172</v>
      </c>
      <c r="E5" s="15">
        <v>5</v>
      </c>
      <c r="F5" s="22">
        <v>2.89</v>
      </c>
      <c r="G5" s="13">
        <v>1</v>
      </c>
      <c r="H5" s="13">
        <v>0</v>
      </c>
      <c r="I5" s="23">
        <f>32.2*10^7</f>
        <v>322000000</v>
      </c>
      <c r="J5" s="23">
        <v>7000000</v>
      </c>
    </row>
    <row r="6" spans="1:18" x14ac:dyDescent="0.2">
      <c r="A6" s="14" t="s">
        <v>43</v>
      </c>
      <c r="B6" s="14">
        <v>-19.987110999999999</v>
      </c>
      <c r="C6" s="14">
        <v>-69.433610999999999</v>
      </c>
      <c r="D6" s="14">
        <v>1943</v>
      </c>
      <c r="E6" s="14">
        <v>5</v>
      </c>
      <c r="F6" s="22">
        <v>2.89</v>
      </c>
      <c r="G6" s="13">
        <v>1</v>
      </c>
      <c r="H6" s="13">
        <v>0</v>
      </c>
      <c r="I6" s="25">
        <f>63.88*10^7</f>
        <v>638800000</v>
      </c>
      <c r="J6" s="25">
        <v>25700000</v>
      </c>
    </row>
    <row r="7" spans="1:18" x14ac:dyDescent="0.2">
      <c r="A7" s="14" t="s">
        <v>44</v>
      </c>
      <c r="B7" s="14">
        <v>-19.340944</v>
      </c>
      <c r="C7" s="14">
        <v>-69.727999999999994</v>
      </c>
      <c r="D7" s="14">
        <v>1607</v>
      </c>
      <c r="E7" s="13">
        <v>5</v>
      </c>
      <c r="F7" s="22">
        <v>2.89</v>
      </c>
      <c r="G7" s="13">
        <v>1</v>
      </c>
      <c r="H7" s="13">
        <v>0</v>
      </c>
      <c r="I7" s="25">
        <f>74.48*10^7</f>
        <v>744800000</v>
      </c>
      <c r="J7" s="25">
        <v>23300000</v>
      </c>
    </row>
    <row r="8" spans="1:18" x14ac:dyDescent="0.2">
      <c r="A8" s="14" t="s">
        <v>48</v>
      </c>
      <c r="B8" s="14">
        <v>-19.340944</v>
      </c>
      <c r="C8" s="14">
        <v>-69.727999999999994</v>
      </c>
      <c r="D8" s="14">
        <v>1607</v>
      </c>
      <c r="E8" s="15">
        <v>5</v>
      </c>
      <c r="F8" s="22">
        <v>2.89</v>
      </c>
      <c r="G8" s="13">
        <v>1</v>
      </c>
      <c r="H8" s="13">
        <v>0</v>
      </c>
      <c r="I8" s="25">
        <f>91.1*10^7</f>
        <v>911000000</v>
      </c>
      <c r="J8" s="25">
        <v>13000000</v>
      </c>
    </row>
    <row r="9" spans="1:18" x14ac:dyDescent="0.2">
      <c r="A9" s="14" t="s">
        <v>49</v>
      </c>
      <c r="B9" s="14">
        <v>-19.340944</v>
      </c>
      <c r="C9" s="14">
        <v>-69.727999999999994</v>
      </c>
      <c r="D9" s="14">
        <v>1607</v>
      </c>
      <c r="E9" s="14">
        <v>5</v>
      </c>
      <c r="F9" s="22">
        <v>2.89</v>
      </c>
      <c r="G9" s="13">
        <v>1</v>
      </c>
      <c r="H9" s="13">
        <v>0</v>
      </c>
      <c r="I9" s="25">
        <f>167.12*10^7</f>
        <v>1671200000</v>
      </c>
      <c r="J9" s="25">
        <v>36500000</v>
      </c>
    </row>
    <row r="10" spans="1:18" x14ac:dyDescent="0.2">
      <c r="A10" s="14" t="s">
        <v>50</v>
      </c>
      <c r="B10" s="14">
        <v>-19.336722000000002</v>
      </c>
      <c r="C10" s="14">
        <v>-69.729611000000006</v>
      </c>
      <c r="D10" s="14">
        <v>1604</v>
      </c>
      <c r="E10" s="13">
        <v>5</v>
      </c>
      <c r="F10" s="22">
        <v>2.89</v>
      </c>
      <c r="G10" s="13">
        <v>1</v>
      </c>
      <c r="H10" s="13">
        <v>0</v>
      </c>
      <c r="I10" s="25">
        <f>24.27*10^7</f>
        <v>242700000</v>
      </c>
      <c r="J10" s="25">
        <v>10500000</v>
      </c>
    </row>
    <row r="11" spans="1:18" x14ac:dyDescent="0.2">
      <c r="A11" s="14" t="s">
        <v>51</v>
      </c>
      <c r="B11" s="14">
        <v>-19.336722000000002</v>
      </c>
      <c r="C11" s="14">
        <v>-69.729611000000006</v>
      </c>
      <c r="D11" s="14">
        <v>1604</v>
      </c>
      <c r="E11" s="15">
        <v>5</v>
      </c>
      <c r="F11" s="22">
        <v>2.89</v>
      </c>
      <c r="G11" s="13">
        <v>1</v>
      </c>
      <c r="H11" s="13">
        <v>0</v>
      </c>
      <c r="I11" s="25">
        <f>31.18*10^7</f>
        <v>311800000</v>
      </c>
      <c r="J11" s="25">
        <v>11900000</v>
      </c>
    </row>
    <row r="12" spans="1:18" x14ac:dyDescent="0.2">
      <c r="A12" s="14" t="s">
        <v>45</v>
      </c>
      <c r="B12" s="14">
        <v>-19.336722000000002</v>
      </c>
      <c r="C12" s="14">
        <v>-69.729611000000006</v>
      </c>
      <c r="D12" s="14">
        <v>1604</v>
      </c>
      <c r="E12" s="14">
        <v>5</v>
      </c>
      <c r="F12" s="22">
        <v>2.89</v>
      </c>
      <c r="G12" s="13">
        <v>1</v>
      </c>
      <c r="H12" s="13">
        <v>0</v>
      </c>
      <c r="I12" s="25">
        <f>104.68*10^7</f>
        <v>1046800000.0000001</v>
      </c>
      <c r="J12" s="25">
        <v>22400000.000000004</v>
      </c>
    </row>
    <row r="13" spans="1:18" x14ac:dyDescent="0.2">
      <c r="A13" s="16" t="s">
        <v>52</v>
      </c>
      <c r="B13" s="16">
        <v>-18.886583000000002</v>
      </c>
      <c r="C13" s="16">
        <v>-69.699055999999999</v>
      </c>
      <c r="D13" s="16">
        <v>2282</v>
      </c>
      <c r="E13" s="13">
        <v>5</v>
      </c>
      <c r="F13" s="22">
        <v>2.89</v>
      </c>
      <c r="G13" s="13">
        <v>1</v>
      </c>
      <c r="H13" s="13">
        <v>0</v>
      </c>
      <c r="I13" s="28">
        <f>269.89*10^7</f>
        <v>2698900000</v>
      </c>
      <c r="J13" s="28">
        <v>47300000.000000007</v>
      </c>
    </row>
    <row r="14" spans="1:18" x14ac:dyDescent="0.2">
      <c r="A14" s="16" t="s">
        <v>53</v>
      </c>
      <c r="B14" s="16">
        <v>-18.886583000000002</v>
      </c>
      <c r="C14" s="16">
        <v>-69.699055999999999</v>
      </c>
      <c r="D14" s="16">
        <v>2282</v>
      </c>
      <c r="E14" s="15">
        <v>5</v>
      </c>
      <c r="F14" s="22">
        <v>2.89</v>
      </c>
      <c r="G14" s="13">
        <v>1</v>
      </c>
      <c r="H14" s="13">
        <v>0</v>
      </c>
      <c r="I14" s="28">
        <f>246.53*10^7</f>
        <v>2465300000</v>
      </c>
      <c r="J14" s="28">
        <v>42900000</v>
      </c>
    </row>
    <row r="15" spans="1:18" x14ac:dyDescent="0.2">
      <c r="A15" s="16" t="s">
        <v>54</v>
      </c>
      <c r="B15" s="16">
        <v>-18.905639000000001</v>
      </c>
      <c r="C15" s="16">
        <v>-69.954583</v>
      </c>
      <c r="D15" s="16">
        <v>1443</v>
      </c>
      <c r="E15" s="14">
        <v>5</v>
      </c>
      <c r="F15" s="22">
        <v>2.89</v>
      </c>
      <c r="G15" s="13">
        <v>1</v>
      </c>
      <c r="H15" s="13">
        <v>0</v>
      </c>
      <c r="I15" s="28">
        <v>1414100000</v>
      </c>
      <c r="J15" s="28">
        <v>25200000</v>
      </c>
    </row>
    <row r="16" spans="1:18" x14ac:dyDescent="0.2">
      <c r="A16" s="16" t="s">
        <v>55</v>
      </c>
      <c r="B16" s="16">
        <v>-18.905639000000001</v>
      </c>
      <c r="C16" s="16">
        <v>-69.954583</v>
      </c>
      <c r="D16" s="16">
        <v>1443</v>
      </c>
      <c r="E16" s="13">
        <v>5</v>
      </c>
      <c r="F16" s="22">
        <v>2.89</v>
      </c>
      <c r="G16" s="13">
        <v>1</v>
      </c>
      <c r="H16" s="13">
        <v>0</v>
      </c>
      <c r="I16" s="28">
        <v>1648000000</v>
      </c>
      <c r="J16" s="28">
        <v>28400000</v>
      </c>
    </row>
    <row r="17" spans="1:10" x14ac:dyDescent="0.2">
      <c r="A17" s="16" t="s">
        <v>56</v>
      </c>
      <c r="B17" s="16">
        <v>-18.852694</v>
      </c>
      <c r="C17" s="16">
        <v>-69.657167000000001</v>
      </c>
      <c r="D17" s="16">
        <v>2550</v>
      </c>
      <c r="E17" s="15">
        <v>5</v>
      </c>
      <c r="F17" s="22">
        <v>2.89</v>
      </c>
      <c r="G17" s="13">
        <v>1</v>
      </c>
      <c r="H17" s="13">
        <v>0</v>
      </c>
      <c r="I17" s="28">
        <v>2350000000</v>
      </c>
      <c r="J17" s="28">
        <v>40400000</v>
      </c>
    </row>
    <row r="18" spans="1:10" x14ac:dyDescent="0.2">
      <c r="A18" s="16" t="s">
        <v>57</v>
      </c>
      <c r="B18" s="16">
        <v>-20.704083000000001</v>
      </c>
      <c r="C18" s="16">
        <v>-69.420833000000002</v>
      </c>
      <c r="D18" s="16">
        <v>1084</v>
      </c>
      <c r="E18" s="14">
        <v>5</v>
      </c>
      <c r="F18" s="22">
        <v>2.89</v>
      </c>
      <c r="G18" s="13">
        <v>1</v>
      </c>
      <c r="H18" s="13">
        <v>0</v>
      </c>
      <c r="I18" s="28">
        <v>901900000</v>
      </c>
      <c r="J18" s="28">
        <v>19700000</v>
      </c>
    </row>
    <row r="19" spans="1:10" x14ac:dyDescent="0.2">
      <c r="A19" s="17" t="s">
        <v>58</v>
      </c>
      <c r="B19" s="17">
        <v>-19.786306</v>
      </c>
      <c r="C19" s="17">
        <v>-69.682000000000002</v>
      </c>
      <c r="D19" s="17">
        <v>1289</v>
      </c>
      <c r="E19" s="13">
        <v>5</v>
      </c>
      <c r="F19" s="26">
        <v>2.89</v>
      </c>
      <c r="G19" s="13">
        <v>1</v>
      </c>
      <c r="H19" s="13">
        <v>0</v>
      </c>
      <c r="I19" s="29">
        <v>1078000000</v>
      </c>
      <c r="J19" s="29">
        <v>27700000</v>
      </c>
    </row>
    <row r="20" spans="1:10" x14ac:dyDescent="0.2">
      <c r="A20" s="14" t="s">
        <v>59</v>
      </c>
      <c r="B20" s="14">
        <v>-19.786306</v>
      </c>
      <c r="C20" s="14">
        <v>-69.682000000000002</v>
      </c>
      <c r="D20" s="14">
        <v>1289</v>
      </c>
      <c r="E20" s="15">
        <v>5</v>
      </c>
      <c r="F20" s="22">
        <v>2.89</v>
      </c>
      <c r="G20" s="13">
        <v>1</v>
      </c>
      <c r="H20" s="13">
        <v>0</v>
      </c>
      <c r="I20" s="25">
        <v>1024900000</v>
      </c>
      <c r="J20" s="25">
        <v>24800000</v>
      </c>
    </row>
    <row r="21" spans="1:10" x14ac:dyDescent="0.2">
      <c r="A21" s="18" t="s">
        <v>60</v>
      </c>
      <c r="B21" s="14">
        <v>-19.786306</v>
      </c>
      <c r="C21" s="14">
        <v>-69.682000000000002</v>
      </c>
      <c r="D21" s="14">
        <v>1289</v>
      </c>
      <c r="E21" s="14">
        <v>5</v>
      </c>
      <c r="F21" s="22">
        <v>2.89</v>
      </c>
      <c r="G21" s="13">
        <v>1</v>
      </c>
      <c r="H21" s="13">
        <v>0</v>
      </c>
      <c r="I21" s="30">
        <v>2989600000</v>
      </c>
      <c r="J21" s="25">
        <v>32000000</v>
      </c>
    </row>
    <row r="22" spans="1:10" x14ac:dyDescent="0.2">
      <c r="A22" s="14" t="s">
        <v>46</v>
      </c>
      <c r="B22" s="14">
        <v>-19.397832999999999</v>
      </c>
      <c r="C22" s="14">
        <v>-69.880306000000004</v>
      </c>
      <c r="D22" s="14">
        <v>1256</v>
      </c>
      <c r="E22" s="13">
        <v>5</v>
      </c>
      <c r="F22" s="22">
        <v>2.89</v>
      </c>
      <c r="G22" s="13">
        <v>1</v>
      </c>
      <c r="H22" s="13">
        <v>0</v>
      </c>
      <c r="I22" s="25">
        <v>1942300000</v>
      </c>
      <c r="J22" s="25">
        <v>46700000</v>
      </c>
    </row>
    <row r="23" spans="1:10" x14ac:dyDescent="0.2">
      <c r="A23" s="14" t="s">
        <v>47</v>
      </c>
      <c r="B23" s="14">
        <v>-19.397832999999999</v>
      </c>
      <c r="C23" s="14">
        <v>-69.880306000000004</v>
      </c>
      <c r="D23" s="14">
        <v>1256</v>
      </c>
      <c r="E23" s="15">
        <v>5</v>
      </c>
      <c r="F23" s="22">
        <v>2.74</v>
      </c>
      <c r="G23" s="13">
        <v>1</v>
      </c>
      <c r="H23" s="13">
        <v>0</v>
      </c>
      <c r="I23" s="25">
        <v>3102600000</v>
      </c>
      <c r="J23" s="25">
        <v>82300000</v>
      </c>
    </row>
    <row r="24" spans="1:10" x14ac:dyDescent="0.2">
      <c r="A24" s="14" t="s">
        <v>61</v>
      </c>
      <c r="B24" s="14">
        <v>-19.397832999999999</v>
      </c>
      <c r="C24" s="14">
        <v>-69.880306000000004</v>
      </c>
      <c r="D24" s="14">
        <v>1256</v>
      </c>
      <c r="E24" s="14">
        <v>5</v>
      </c>
      <c r="F24" s="24">
        <v>2.89</v>
      </c>
      <c r="G24" s="13">
        <v>1</v>
      </c>
      <c r="H24" s="13">
        <v>0</v>
      </c>
      <c r="I24" s="25">
        <v>2691600000.0000005</v>
      </c>
      <c r="J24" s="25">
        <v>61800000</v>
      </c>
    </row>
    <row r="25" spans="1:10" x14ac:dyDescent="0.2">
      <c r="A25" s="16" t="s">
        <v>62</v>
      </c>
      <c r="B25" s="16">
        <v>-19.522110999999999</v>
      </c>
      <c r="C25" s="16">
        <v>-69.808333000000005</v>
      </c>
      <c r="D25" s="16">
        <v>1312</v>
      </c>
      <c r="E25" s="13">
        <v>5</v>
      </c>
      <c r="F25" s="22">
        <v>2.89</v>
      </c>
      <c r="G25" s="13">
        <v>1</v>
      </c>
      <c r="H25" s="13">
        <v>0</v>
      </c>
      <c r="I25" s="28">
        <v>2771500000</v>
      </c>
      <c r="J25" s="28">
        <v>52000000</v>
      </c>
    </row>
    <row r="26" spans="1:10" x14ac:dyDescent="0.2">
      <c r="A26" s="16" t="s">
        <v>63</v>
      </c>
      <c r="B26" s="16">
        <v>-19.522110999999999</v>
      </c>
      <c r="C26" s="16">
        <v>-69.808333000000005</v>
      </c>
      <c r="D26" s="16">
        <v>1312</v>
      </c>
      <c r="E26" s="15">
        <v>5</v>
      </c>
      <c r="F26" s="22">
        <v>2.89</v>
      </c>
      <c r="G26" s="13">
        <v>1</v>
      </c>
      <c r="H26" s="13">
        <v>0</v>
      </c>
      <c r="I26" s="28">
        <v>654000000</v>
      </c>
      <c r="J26" s="28">
        <v>15000000</v>
      </c>
    </row>
    <row r="27" spans="1:10" x14ac:dyDescent="0.2">
      <c r="A27" s="19" t="s">
        <v>64</v>
      </c>
      <c r="B27" s="21">
        <v>-18.503527999999999</v>
      </c>
      <c r="C27" s="21">
        <v>-70.143305999999995</v>
      </c>
      <c r="D27" s="21">
        <v>771</v>
      </c>
      <c r="E27" s="14">
        <v>5</v>
      </c>
      <c r="F27" s="31">
        <v>2.89</v>
      </c>
      <c r="G27" s="13">
        <v>1</v>
      </c>
      <c r="H27" s="13">
        <v>0</v>
      </c>
      <c r="I27" s="32">
        <v>412900000</v>
      </c>
      <c r="J27" s="32">
        <v>7200000</v>
      </c>
    </row>
    <row r="28" spans="1:10" x14ac:dyDescent="0.2">
      <c r="A28" s="20" t="s">
        <v>65</v>
      </c>
      <c r="B28" s="20">
        <v>-18.389944</v>
      </c>
      <c r="C28" s="20">
        <v>-70.071805999999995</v>
      </c>
      <c r="D28" s="20">
        <v>1025</v>
      </c>
      <c r="E28" s="13">
        <v>5</v>
      </c>
      <c r="F28" s="26">
        <v>2.89</v>
      </c>
      <c r="G28" s="13">
        <v>1</v>
      </c>
      <c r="H28" s="13">
        <v>0</v>
      </c>
      <c r="I28" s="33">
        <v>388000000</v>
      </c>
      <c r="J28" s="33">
        <v>7700000</v>
      </c>
    </row>
    <row r="29" spans="1:10" x14ac:dyDescent="0.2">
      <c r="A29" s="21" t="s">
        <v>66</v>
      </c>
      <c r="B29" s="21">
        <v>-18.389944</v>
      </c>
      <c r="C29" s="21">
        <v>-70.071805999999995</v>
      </c>
      <c r="D29" s="21">
        <v>1025</v>
      </c>
      <c r="E29" s="15">
        <v>5</v>
      </c>
      <c r="F29" s="31">
        <v>2.89</v>
      </c>
      <c r="G29" s="13">
        <v>1</v>
      </c>
      <c r="H29" s="13">
        <v>0</v>
      </c>
      <c r="I29" s="32">
        <v>425000000</v>
      </c>
      <c r="J29" s="32">
        <v>9500000</v>
      </c>
    </row>
    <row r="30" spans="1:10" x14ac:dyDescent="0.2">
      <c r="E30" s="1"/>
      <c r="H30" s="1"/>
      <c r="I30" s="1"/>
    </row>
    <row r="31" spans="1:10" x14ac:dyDescent="0.2">
      <c r="E31" s="1"/>
      <c r="H31" s="1"/>
      <c r="I31" s="1"/>
    </row>
    <row r="32" spans="1:10" x14ac:dyDescent="0.2">
      <c r="E32" s="1"/>
      <c r="H32" s="1"/>
      <c r="I32" s="1"/>
    </row>
    <row r="33" spans="5:9" x14ac:dyDescent="0.2">
      <c r="E33" s="1"/>
      <c r="H33" s="1"/>
      <c r="I33" s="1"/>
    </row>
    <row r="34" spans="5:9" x14ac:dyDescent="0.2">
      <c r="E34" s="1"/>
      <c r="H34" s="1"/>
      <c r="I34" s="1"/>
    </row>
    <row r="35" spans="5:9" x14ac:dyDescent="0.2">
      <c r="E35" s="1"/>
      <c r="H35" s="1"/>
      <c r="I35" s="1"/>
    </row>
    <row r="36" spans="5:9" x14ac:dyDescent="0.2">
      <c r="E36" s="1"/>
      <c r="H36" s="1"/>
      <c r="I36" s="1"/>
    </row>
    <row r="37" spans="5:9" x14ac:dyDescent="0.2">
      <c r="E37" s="1"/>
      <c r="H37" s="1"/>
      <c r="I37" s="1"/>
    </row>
    <row r="38" spans="5:9" x14ac:dyDescent="0.2">
      <c r="E38" s="1"/>
      <c r="H38" s="1"/>
      <c r="I3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16230-6B57-C74A-92E2-8B80546C58EB}">
  <dimension ref="A1:BT19"/>
  <sheetViews>
    <sheetView workbookViewId="0">
      <selection activeCell="A2" sqref="A2:XFD19"/>
    </sheetView>
  </sheetViews>
  <sheetFormatPr baseColWidth="10" defaultRowHeight="16" x14ac:dyDescent="0.2"/>
  <cols>
    <col min="10" max="10" width="12.6640625" bestFit="1" customWidth="1"/>
  </cols>
  <sheetData>
    <row r="1" spans="1:72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72" s="45" customFormat="1" ht="17" customHeight="1" x14ac:dyDescent="0.2">
      <c r="A2" s="42" t="s">
        <v>83</v>
      </c>
      <c r="B2" s="41">
        <v>-21.724806000000001</v>
      </c>
      <c r="C2" s="41">
        <v>-69.237971999999999</v>
      </c>
      <c r="D2" s="41">
        <v>1676</v>
      </c>
      <c r="E2" s="41">
        <v>5</v>
      </c>
      <c r="F2" s="43">
        <v>2.74</v>
      </c>
      <c r="G2" s="45">
        <v>1</v>
      </c>
      <c r="H2" s="45">
        <v>0</v>
      </c>
      <c r="I2" s="44">
        <f>3.87*10000000</f>
        <v>38700000</v>
      </c>
      <c r="J2" s="44">
        <v>3700000</v>
      </c>
      <c r="K2" s="44"/>
      <c r="L2" s="45">
        <v>4</v>
      </c>
      <c r="M2" s="45">
        <v>1</v>
      </c>
      <c r="N2" s="45">
        <v>0</v>
      </c>
      <c r="O2" s="45">
        <v>20</v>
      </c>
      <c r="P2" s="45">
        <v>2</v>
      </c>
      <c r="Q2" s="45">
        <v>0</v>
      </c>
      <c r="R2" s="45">
        <v>0</v>
      </c>
    </row>
    <row r="3" spans="1:72" s="45" customFormat="1" ht="17" customHeight="1" x14ac:dyDescent="0.2">
      <c r="A3" s="42" t="s">
        <v>84</v>
      </c>
      <c r="B3" s="41">
        <v>-21.724806000000001</v>
      </c>
      <c r="C3" s="41">
        <v>-69.237971999999999</v>
      </c>
      <c r="D3" s="41">
        <v>1676</v>
      </c>
      <c r="E3" s="41">
        <v>5</v>
      </c>
      <c r="F3" s="43">
        <v>2.74</v>
      </c>
      <c r="G3" s="45">
        <v>1</v>
      </c>
      <c r="H3" s="45">
        <v>0</v>
      </c>
      <c r="I3" s="44">
        <f>3.79*10000000</f>
        <v>37900000</v>
      </c>
      <c r="J3" s="44">
        <v>2500000</v>
      </c>
      <c r="K3" s="44"/>
      <c r="L3" s="41"/>
    </row>
    <row r="4" spans="1:72" s="45" customFormat="1" ht="17" customHeight="1" x14ac:dyDescent="0.2">
      <c r="A4" s="42" t="s">
        <v>85</v>
      </c>
      <c r="B4" s="41">
        <v>-21.704056000000001</v>
      </c>
      <c r="C4" s="41">
        <v>-69.209444000000005</v>
      </c>
      <c r="D4" s="41">
        <v>1438</v>
      </c>
      <c r="E4" s="41">
        <v>5</v>
      </c>
      <c r="F4" s="43">
        <v>2.74</v>
      </c>
      <c r="G4" s="45">
        <v>1</v>
      </c>
      <c r="H4" s="45">
        <v>0</v>
      </c>
      <c r="I4" s="44">
        <f>0.95*10000000</f>
        <v>9500000</v>
      </c>
      <c r="J4" s="44">
        <v>1500000</v>
      </c>
      <c r="K4" s="44"/>
      <c r="L4" s="41"/>
      <c r="N4" s="41"/>
    </row>
    <row r="5" spans="1:72" s="45" customFormat="1" ht="17" customHeight="1" x14ac:dyDescent="0.2">
      <c r="A5" s="42" t="s">
        <v>86</v>
      </c>
      <c r="B5" s="41">
        <v>-21.704056000000001</v>
      </c>
      <c r="C5" s="41">
        <v>-69.209444000000005</v>
      </c>
      <c r="D5" s="41">
        <v>1438</v>
      </c>
      <c r="E5" s="41">
        <v>5</v>
      </c>
      <c r="F5" s="43">
        <v>2.74</v>
      </c>
      <c r="G5" s="45">
        <v>1</v>
      </c>
      <c r="H5" s="45">
        <v>0</v>
      </c>
      <c r="I5" s="44">
        <f>0.42*10000000</f>
        <v>4200000</v>
      </c>
      <c r="J5" s="44">
        <v>1300000</v>
      </c>
      <c r="K5" s="44"/>
      <c r="L5" s="41"/>
    </row>
    <row r="6" spans="1:72" s="45" customFormat="1" ht="17" customHeight="1" x14ac:dyDescent="0.2">
      <c r="A6" s="42" t="s">
        <v>87</v>
      </c>
      <c r="B6" s="41">
        <v>-21.704056000000001</v>
      </c>
      <c r="C6" s="41">
        <v>-69.209444000000005</v>
      </c>
      <c r="D6" s="41">
        <v>1438</v>
      </c>
      <c r="E6" s="41">
        <v>5</v>
      </c>
      <c r="F6" s="43">
        <v>2.74</v>
      </c>
      <c r="G6" s="45">
        <v>1</v>
      </c>
      <c r="H6" s="45">
        <v>0</v>
      </c>
      <c r="I6" s="44">
        <f>1.11*10000000</f>
        <v>11100000.000000002</v>
      </c>
      <c r="J6" s="44">
        <v>2000000</v>
      </c>
      <c r="K6" s="44"/>
      <c r="L6" s="41"/>
    </row>
    <row r="7" spans="1:72" s="45" customFormat="1" ht="17" customHeight="1" x14ac:dyDescent="0.2">
      <c r="A7" s="42" t="s">
        <v>88</v>
      </c>
      <c r="B7" s="41">
        <v>-21.101222</v>
      </c>
      <c r="C7" s="41">
        <v>-69.257499999999993</v>
      </c>
      <c r="D7" s="41">
        <v>1065</v>
      </c>
      <c r="E7" s="41">
        <v>5</v>
      </c>
      <c r="F7" s="43">
        <v>2.74</v>
      </c>
      <c r="G7" s="45">
        <v>1</v>
      </c>
      <c r="H7" s="45">
        <v>0</v>
      </c>
      <c r="I7" s="44">
        <v>5800000</v>
      </c>
      <c r="J7" s="44">
        <v>800000</v>
      </c>
      <c r="K7" s="44"/>
      <c r="L7" s="41"/>
    </row>
    <row r="8" spans="1:72" s="46" customFormat="1" ht="17" customHeight="1" x14ac:dyDescent="0.2">
      <c r="A8" s="42" t="s">
        <v>89</v>
      </c>
      <c r="B8" s="41">
        <v>-21.101222</v>
      </c>
      <c r="C8" s="41">
        <v>-69.257499999999993</v>
      </c>
      <c r="D8" s="41">
        <v>1065</v>
      </c>
      <c r="E8" s="41">
        <v>5</v>
      </c>
      <c r="F8" s="43">
        <v>2.74</v>
      </c>
      <c r="G8" s="45">
        <v>1</v>
      </c>
      <c r="H8" s="45">
        <v>0</v>
      </c>
      <c r="I8" s="44">
        <v>6850000.0000000009</v>
      </c>
      <c r="J8" s="44">
        <v>800000</v>
      </c>
      <c r="K8" s="44"/>
      <c r="L8" s="41"/>
    </row>
    <row r="9" spans="1:72" s="47" customFormat="1" ht="17" customHeight="1" x14ac:dyDescent="0.2">
      <c r="A9" s="41" t="s">
        <v>90</v>
      </c>
      <c r="B9" s="41">
        <v>-21.078944</v>
      </c>
      <c r="C9" s="41">
        <v>-69.364833000000004</v>
      </c>
      <c r="D9" s="41">
        <v>1573</v>
      </c>
      <c r="E9" s="41">
        <v>5</v>
      </c>
      <c r="F9" s="43">
        <v>2.74</v>
      </c>
      <c r="G9" s="45">
        <v>1</v>
      </c>
      <c r="H9" s="45">
        <v>0</v>
      </c>
      <c r="I9" s="44">
        <v>1400000.0000000002</v>
      </c>
      <c r="J9" s="44">
        <v>200000</v>
      </c>
      <c r="K9" s="44"/>
      <c r="L9" s="41"/>
    </row>
    <row r="10" spans="1:72" ht="17" customHeight="1" x14ac:dyDescent="0.2">
      <c r="A10" s="41" t="s">
        <v>91</v>
      </c>
      <c r="B10" s="41">
        <v>-20.101167</v>
      </c>
      <c r="C10" s="41">
        <v>-69.491221999999993</v>
      </c>
      <c r="D10" s="41">
        <v>1380</v>
      </c>
      <c r="E10" s="41">
        <v>5</v>
      </c>
      <c r="F10" s="35">
        <v>2.74</v>
      </c>
      <c r="G10" s="45">
        <v>1</v>
      </c>
      <c r="H10" s="45">
        <v>0</v>
      </c>
      <c r="I10" s="39">
        <v>75000000</v>
      </c>
      <c r="J10" s="39">
        <v>4400000</v>
      </c>
      <c r="K10" s="39"/>
      <c r="L10" s="41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</row>
    <row r="11" spans="1:72" s="48" customFormat="1" ht="17" customHeight="1" x14ac:dyDescent="0.2">
      <c r="A11" s="41" t="s">
        <v>92</v>
      </c>
      <c r="B11" s="41">
        <v>-20.101167</v>
      </c>
      <c r="C11" s="41">
        <v>-69.491221999999993</v>
      </c>
      <c r="D11" s="41">
        <v>1380</v>
      </c>
      <c r="E11" s="41">
        <v>5</v>
      </c>
      <c r="F11" s="35">
        <v>2.74</v>
      </c>
      <c r="G11" s="45">
        <v>1</v>
      </c>
      <c r="H11" s="45">
        <v>0</v>
      </c>
      <c r="I11" s="39">
        <v>78700000</v>
      </c>
      <c r="J11" s="39">
        <v>6400000</v>
      </c>
      <c r="K11" s="39"/>
      <c r="L11" s="41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</row>
    <row r="12" spans="1:72" s="51" customFormat="1" ht="17" customHeight="1" x14ac:dyDescent="0.2">
      <c r="A12" s="49" t="s">
        <v>93</v>
      </c>
      <c r="B12" s="49">
        <v>-19.987110999999999</v>
      </c>
      <c r="C12" s="49">
        <v>-69.433610999999999</v>
      </c>
      <c r="D12" s="49">
        <v>1943</v>
      </c>
      <c r="E12" s="41">
        <v>5</v>
      </c>
      <c r="F12" s="34">
        <v>2.74</v>
      </c>
      <c r="G12" s="45">
        <v>1</v>
      </c>
      <c r="H12" s="45">
        <v>0</v>
      </c>
      <c r="I12" s="38">
        <v>167400000</v>
      </c>
      <c r="J12" s="38">
        <v>9900000</v>
      </c>
      <c r="K12" s="38"/>
      <c r="L12" s="41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</row>
    <row r="13" spans="1:72" s="45" customFormat="1" ht="17" customHeight="1" x14ac:dyDescent="0.2">
      <c r="A13" s="42" t="s">
        <v>94</v>
      </c>
      <c r="B13" s="41">
        <v>-19.987110999999999</v>
      </c>
      <c r="C13" s="41">
        <v>-69.433610999999999</v>
      </c>
      <c r="D13" s="41">
        <v>1943</v>
      </c>
      <c r="E13" s="41">
        <v>5</v>
      </c>
      <c r="F13" s="43">
        <v>2.74</v>
      </c>
      <c r="G13" s="45">
        <v>1</v>
      </c>
      <c r="H13" s="45">
        <v>0</v>
      </c>
      <c r="I13" s="52">
        <v>331000000</v>
      </c>
      <c r="J13" s="52">
        <v>13400000</v>
      </c>
      <c r="K13" s="52"/>
      <c r="L13" s="41"/>
    </row>
    <row r="14" spans="1:72" s="55" customFormat="1" ht="17" customHeight="1" x14ac:dyDescent="0.2">
      <c r="A14" s="53" t="s">
        <v>95</v>
      </c>
      <c r="B14" s="53">
        <v>-20.108222000000001</v>
      </c>
      <c r="C14" s="53">
        <v>-69.311722000000003</v>
      </c>
      <c r="D14" s="53">
        <v>2233</v>
      </c>
      <c r="E14" s="41">
        <v>5</v>
      </c>
      <c r="F14" s="43">
        <v>2.74</v>
      </c>
      <c r="G14" s="45">
        <v>1</v>
      </c>
      <c r="H14" s="45">
        <v>0</v>
      </c>
      <c r="I14" s="54">
        <v>199100000</v>
      </c>
      <c r="J14" s="54">
        <v>7600000</v>
      </c>
      <c r="K14" s="54"/>
      <c r="L14" s="41"/>
    </row>
    <row r="15" spans="1:72" s="45" customFormat="1" ht="17" customHeight="1" x14ac:dyDescent="0.2">
      <c r="A15" s="42" t="s">
        <v>96</v>
      </c>
      <c r="B15" s="41">
        <v>-19.786306</v>
      </c>
      <c r="C15" s="41">
        <v>-69.682000000000002</v>
      </c>
      <c r="D15" s="41">
        <v>1289</v>
      </c>
      <c r="E15" s="41">
        <v>5</v>
      </c>
      <c r="F15" s="43">
        <v>2.74</v>
      </c>
      <c r="G15" s="45">
        <v>1</v>
      </c>
      <c r="H15" s="45">
        <v>0</v>
      </c>
      <c r="I15" s="44">
        <v>72400000</v>
      </c>
      <c r="J15" s="44">
        <v>6200000</v>
      </c>
      <c r="K15" s="44"/>
      <c r="L15" s="41"/>
    </row>
    <row r="16" spans="1:72" x14ac:dyDescent="0.2">
      <c r="G16" s="45"/>
    </row>
    <row r="17" customFormat="1" x14ac:dyDescent="0.2"/>
    <row r="18" customFormat="1" x14ac:dyDescent="0.2"/>
    <row r="19" customFormat="1" x14ac:dyDescent="0.2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4F2A-853A-E44C-A507-6368D3EEDD55}">
  <dimension ref="A1:R52"/>
  <sheetViews>
    <sheetView workbookViewId="0">
      <selection activeCell="A2" sqref="A2:XFD8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2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s="1" t="s">
        <v>16</v>
      </c>
      <c r="B2" s="10">
        <v>38</v>
      </c>
      <c r="C2" s="10">
        <v>-106</v>
      </c>
      <c r="D2" s="10">
        <v>2500</v>
      </c>
      <c r="E2" s="1">
        <v>4</v>
      </c>
      <c r="F2" s="1">
        <v>2.3199999999999998</v>
      </c>
      <c r="G2" s="1">
        <v>1</v>
      </c>
      <c r="H2" s="11">
        <f>3*10^-3</f>
        <v>3.0000000000000001E-3</v>
      </c>
      <c r="I2" s="2">
        <v>2380000</v>
      </c>
      <c r="J2" s="2">
        <v>56000</v>
      </c>
      <c r="L2">
        <v>4</v>
      </c>
      <c r="M2">
        <v>1</v>
      </c>
      <c r="N2">
        <v>27.5</v>
      </c>
      <c r="O2">
        <v>28.201000000000001</v>
      </c>
      <c r="P2">
        <v>1</v>
      </c>
      <c r="Q2" s="1">
        <v>15</v>
      </c>
      <c r="R2">
        <v>1</v>
      </c>
    </row>
    <row r="3" spans="1:18" x14ac:dyDescent="0.2">
      <c r="A3" s="1" t="s">
        <v>22</v>
      </c>
      <c r="B3" s="10">
        <v>38</v>
      </c>
      <c r="C3" s="10">
        <v>-106</v>
      </c>
      <c r="D3" s="10">
        <v>2500</v>
      </c>
      <c r="E3" s="1">
        <v>4</v>
      </c>
      <c r="F3" s="1">
        <v>2.3199999999999998</v>
      </c>
      <c r="G3" s="1">
        <v>1</v>
      </c>
      <c r="H3" s="11">
        <f>10*10^-3</f>
        <v>0.01</v>
      </c>
      <c r="I3" s="2">
        <v>2630000</v>
      </c>
      <c r="J3" s="7">
        <v>59000</v>
      </c>
      <c r="Q3" s="1">
        <v>15</v>
      </c>
    </row>
    <row r="4" spans="1:18" x14ac:dyDescent="0.2">
      <c r="A4" s="4" t="s">
        <v>19</v>
      </c>
      <c r="B4" s="10">
        <v>38</v>
      </c>
      <c r="C4" s="10">
        <v>-106</v>
      </c>
      <c r="D4" s="10">
        <v>2500</v>
      </c>
      <c r="E4" s="1">
        <v>4</v>
      </c>
      <c r="F4" s="1">
        <v>2.3199999999999998</v>
      </c>
      <c r="G4" s="1">
        <v>1</v>
      </c>
      <c r="H4" s="11">
        <f>20*10^-3</f>
        <v>0.02</v>
      </c>
      <c r="I4" s="2">
        <v>2750000</v>
      </c>
      <c r="J4" s="7">
        <v>57000</v>
      </c>
      <c r="Q4" s="1">
        <v>15</v>
      </c>
    </row>
    <row r="5" spans="1:18" x14ac:dyDescent="0.2">
      <c r="A5" s="4" t="s">
        <v>17</v>
      </c>
      <c r="B5" s="10">
        <v>38</v>
      </c>
      <c r="C5" s="10">
        <v>-106</v>
      </c>
      <c r="D5" s="10">
        <v>2500</v>
      </c>
      <c r="E5" s="1">
        <v>4</v>
      </c>
      <c r="F5" s="1">
        <v>2.3199999999999998</v>
      </c>
      <c r="G5" s="1">
        <v>1</v>
      </c>
      <c r="H5" s="11"/>
      <c r="I5" s="2">
        <v>330000</v>
      </c>
      <c r="J5" s="7">
        <v>550000</v>
      </c>
      <c r="Q5" s="1">
        <v>35</v>
      </c>
    </row>
    <row r="6" spans="1:18" x14ac:dyDescent="0.2">
      <c r="A6" s="4" t="s">
        <v>20</v>
      </c>
      <c r="B6" s="10">
        <v>38</v>
      </c>
      <c r="C6" s="10">
        <v>-106</v>
      </c>
      <c r="D6" s="10">
        <v>2500</v>
      </c>
      <c r="E6" s="1">
        <v>4</v>
      </c>
      <c r="F6" s="1">
        <v>2.3199999999999998</v>
      </c>
      <c r="G6" s="1">
        <v>1</v>
      </c>
      <c r="H6" s="11"/>
      <c r="I6" s="2">
        <v>730000</v>
      </c>
      <c r="J6" s="7">
        <v>540000</v>
      </c>
      <c r="Q6" s="1">
        <v>45</v>
      </c>
    </row>
    <row r="7" spans="1:18" x14ac:dyDescent="0.2">
      <c r="A7" s="4" t="s">
        <v>21</v>
      </c>
      <c r="B7" s="10">
        <v>38</v>
      </c>
      <c r="C7" s="10">
        <v>-106</v>
      </c>
      <c r="D7" s="10">
        <v>2500</v>
      </c>
      <c r="E7" s="1">
        <v>4</v>
      </c>
      <c r="F7" s="1">
        <v>2.3199999999999998</v>
      </c>
      <c r="G7" s="1">
        <v>1</v>
      </c>
      <c r="H7" s="11"/>
      <c r="I7" s="2">
        <v>340000</v>
      </c>
      <c r="J7" s="7">
        <v>600000</v>
      </c>
      <c r="Q7" s="1">
        <v>35</v>
      </c>
    </row>
    <row r="8" spans="1:18" x14ac:dyDescent="0.2">
      <c r="A8" s="3" t="s">
        <v>18</v>
      </c>
      <c r="B8" s="10">
        <v>38</v>
      </c>
      <c r="C8" s="10">
        <v>-106</v>
      </c>
      <c r="D8" s="10">
        <v>2500</v>
      </c>
      <c r="E8" s="1">
        <v>4</v>
      </c>
      <c r="F8" s="1">
        <v>2.3199999999999998</v>
      </c>
      <c r="G8" s="1">
        <v>1</v>
      </c>
      <c r="H8" s="11"/>
      <c r="I8" s="2">
        <v>590000</v>
      </c>
      <c r="J8" s="7">
        <v>560000</v>
      </c>
      <c r="Q8" s="1">
        <v>55</v>
      </c>
    </row>
    <row r="9" spans="1:18" x14ac:dyDescent="0.2">
      <c r="A9" s="14"/>
      <c r="B9" s="14"/>
      <c r="C9" s="14"/>
      <c r="D9" s="14"/>
      <c r="E9" s="14"/>
      <c r="F9" s="22"/>
      <c r="G9" s="13"/>
      <c r="H9" s="13"/>
      <c r="J9" s="25"/>
      <c r="K9" s="37"/>
    </row>
    <row r="10" spans="1:18" x14ac:dyDescent="0.2">
      <c r="A10" s="14"/>
      <c r="B10" s="14"/>
      <c r="C10" s="14"/>
      <c r="D10" s="14"/>
      <c r="E10" s="13"/>
      <c r="F10" s="22"/>
      <c r="G10" s="13"/>
      <c r="H10" s="13"/>
      <c r="J10" s="25"/>
      <c r="K10" s="37"/>
    </row>
    <row r="11" spans="1:18" x14ac:dyDescent="0.2">
      <c r="A11" s="14"/>
      <c r="B11" s="14"/>
      <c r="C11" s="14"/>
      <c r="D11" s="14"/>
      <c r="E11" s="15"/>
      <c r="F11" s="22"/>
      <c r="G11" s="13"/>
      <c r="H11" s="13"/>
      <c r="J11" s="25"/>
      <c r="K11" s="37"/>
    </row>
    <row r="12" spans="1:18" x14ac:dyDescent="0.2">
      <c r="A12" s="14"/>
      <c r="B12" s="14"/>
      <c r="C12" s="14"/>
      <c r="D12" s="14"/>
      <c r="E12" s="14"/>
      <c r="F12" s="22"/>
      <c r="G12" s="13"/>
      <c r="H12" s="13"/>
      <c r="J12" s="25"/>
      <c r="K12" s="37"/>
    </row>
    <row r="13" spans="1:18" x14ac:dyDescent="0.2">
      <c r="A13" s="16"/>
      <c r="B13" s="16"/>
      <c r="C13" s="16"/>
      <c r="D13" s="16"/>
      <c r="E13" s="13"/>
      <c r="F13" s="22"/>
      <c r="G13" s="13"/>
      <c r="H13" s="13"/>
      <c r="J13" s="28"/>
      <c r="K13" s="37"/>
    </row>
    <row r="14" spans="1:18" x14ac:dyDescent="0.2">
      <c r="A14" s="16"/>
      <c r="B14" s="16"/>
      <c r="C14" s="16"/>
      <c r="D14" s="16"/>
      <c r="E14" s="15"/>
      <c r="F14" s="22"/>
      <c r="G14" s="13"/>
      <c r="H14" s="13"/>
      <c r="J14" s="28"/>
      <c r="K14" s="37"/>
    </row>
    <row r="15" spans="1:18" x14ac:dyDescent="0.2">
      <c r="A15" s="16"/>
      <c r="B15" s="16"/>
      <c r="C15" s="16"/>
      <c r="D15" s="16"/>
      <c r="E15" s="14"/>
      <c r="F15" s="22"/>
      <c r="G15" s="13"/>
      <c r="H15" s="13"/>
      <c r="J15" s="28"/>
      <c r="K15" s="37"/>
    </row>
    <row r="16" spans="1:18" x14ac:dyDescent="0.2">
      <c r="A16" s="16"/>
      <c r="B16" s="16"/>
      <c r="C16" s="16"/>
      <c r="D16" s="16"/>
      <c r="E16" s="13"/>
      <c r="F16" s="22"/>
      <c r="G16" s="13"/>
      <c r="H16" s="13"/>
      <c r="J16" s="28"/>
      <c r="K16" s="37"/>
    </row>
    <row r="17" spans="1:17" x14ac:dyDescent="0.2">
      <c r="A17" s="16"/>
      <c r="B17" s="16"/>
      <c r="C17" s="16"/>
      <c r="D17" s="16"/>
      <c r="E17" s="15"/>
      <c r="F17" s="22"/>
      <c r="G17" s="13"/>
      <c r="H17" s="13"/>
      <c r="J17" s="28"/>
      <c r="K17" s="37"/>
    </row>
    <row r="18" spans="1:17" x14ac:dyDescent="0.2">
      <c r="A18" s="16"/>
      <c r="B18" s="16"/>
      <c r="C18" s="16"/>
      <c r="D18" s="16"/>
      <c r="E18" s="14"/>
      <c r="F18" s="22"/>
      <c r="G18" s="13"/>
      <c r="H18" s="13"/>
      <c r="J18" s="28"/>
      <c r="K18" s="37"/>
    </row>
    <row r="19" spans="1:17" x14ac:dyDescent="0.2">
      <c r="A19" s="17"/>
      <c r="B19" s="17"/>
      <c r="C19" s="17"/>
      <c r="D19" s="17"/>
      <c r="E19" s="13"/>
      <c r="F19" s="26"/>
      <c r="G19" s="13"/>
      <c r="H19" s="13"/>
      <c r="J19" s="29"/>
      <c r="K19" s="37"/>
    </row>
    <row r="20" spans="1:17" x14ac:dyDescent="0.2">
      <c r="A20" s="14"/>
      <c r="B20" s="14"/>
      <c r="C20" s="14"/>
      <c r="D20" s="14"/>
      <c r="E20" s="15"/>
      <c r="F20" s="22"/>
      <c r="G20" s="13"/>
      <c r="H20" s="13"/>
      <c r="J20" s="25"/>
      <c r="K20" s="37"/>
    </row>
    <row r="21" spans="1:17" x14ac:dyDescent="0.2">
      <c r="A21" s="18"/>
      <c r="B21" s="14"/>
      <c r="C21" s="14"/>
      <c r="D21" s="14"/>
      <c r="E21" s="14"/>
      <c r="F21" s="22"/>
      <c r="G21" s="13"/>
      <c r="H21" s="13"/>
      <c r="J21" s="25"/>
      <c r="K21" s="37"/>
    </row>
    <row r="22" spans="1:17" x14ac:dyDescent="0.2">
      <c r="A22" s="14"/>
      <c r="B22" s="14"/>
      <c r="C22" s="14"/>
      <c r="D22" s="14"/>
      <c r="E22" s="13"/>
      <c r="F22" s="22"/>
      <c r="G22" s="13"/>
      <c r="H22" s="13"/>
      <c r="J22" s="25"/>
      <c r="K22" s="37"/>
    </row>
    <row r="23" spans="1:17" x14ac:dyDescent="0.2">
      <c r="A23" s="14"/>
      <c r="B23" s="14"/>
      <c r="C23" s="14"/>
      <c r="D23" s="14"/>
      <c r="E23" s="15"/>
      <c r="F23" s="22"/>
      <c r="G23" s="13"/>
      <c r="H23" s="13"/>
      <c r="J23" s="25"/>
      <c r="K23" s="37"/>
    </row>
    <row r="24" spans="1:17" x14ac:dyDescent="0.2">
      <c r="A24" s="14"/>
      <c r="B24" s="14"/>
      <c r="C24" s="14"/>
      <c r="D24" s="14"/>
      <c r="E24" s="14"/>
      <c r="F24" s="24"/>
      <c r="G24" s="13"/>
      <c r="H24" s="13"/>
      <c r="J24" s="25"/>
      <c r="K24" s="37"/>
    </row>
    <row r="25" spans="1:17" x14ac:dyDescent="0.2">
      <c r="A25" s="16"/>
      <c r="B25" s="16"/>
      <c r="C25" s="16"/>
      <c r="D25" s="16"/>
      <c r="E25" s="13"/>
      <c r="F25" s="22"/>
      <c r="G25" s="13"/>
      <c r="H25" s="13"/>
      <c r="J25" s="28"/>
      <c r="K25" s="37"/>
    </row>
    <row r="26" spans="1:17" x14ac:dyDescent="0.2">
      <c r="A26" s="16"/>
      <c r="B26" s="16"/>
      <c r="C26" s="16"/>
      <c r="D26" s="16"/>
      <c r="E26" s="15"/>
      <c r="F26" s="22"/>
      <c r="G26" s="13"/>
      <c r="H26" s="13"/>
      <c r="J26" s="28"/>
      <c r="K26" s="37"/>
    </row>
    <row r="27" spans="1:17" x14ac:dyDescent="0.2">
      <c r="A27" s="19"/>
      <c r="B27" s="21"/>
      <c r="C27" s="21"/>
      <c r="D27" s="21"/>
      <c r="E27" s="14"/>
      <c r="F27" s="31"/>
      <c r="G27" s="13"/>
      <c r="H27" s="13"/>
      <c r="J27" s="32"/>
      <c r="K27" s="37"/>
    </row>
    <row r="28" spans="1:17" x14ac:dyDescent="0.2">
      <c r="A28" s="20"/>
      <c r="B28" s="20"/>
      <c r="C28" s="20"/>
      <c r="D28" s="20"/>
      <c r="E28" s="13"/>
      <c r="F28" s="26"/>
      <c r="G28" s="13"/>
      <c r="H28" s="13"/>
      <c r="J28" s="33"/>
      <c r="K28" s="37"/>
    </row>
    <row r="29" spans="1:17" x14ac:dyDescent="0.2">
      <c r="A29" s="21"/>
      <c r="B29" s="21"/>
      <c r="C29" s="21"/>
      <c r="D29" s="21"/>
      <c r="E29" s="15"/>
      <c r="F29" s="31"/>
      <c r="G29" s="13"/>
      <c r="H29" s="13"/>
      <c r="J29" s="32"/>
      <c r="K29" s="37"/>
    </row>
    <row r="30" spans="1:17" x14ac:dyDescent="0.2">
      <c r="A30" s="1"/>
      <c r="B30" s="10"/>
      <c r="C30" s="10"/>
      <c r="D30" s="10"/>
      <c r="E30" s="1"/>
      <c r="F30" s="1"/>
      <c r="G30" s="1"/>
      <c r="Q30" s="1"/>
    </row>
    <row r="31" spans="1:17" x14ac:dyDescent="0.2">
      <c r="A31" s="12"/>
      <c r="B31" s="10"/>
      <c r="C31" s="10"/>
      <c r="D31" s="10"/>
      <c r="E31" s="1"/>
      <c r="F31" s="1"/>
      <c r="G31" s="1"/>
      <c r="Q31" s="1"/>
    </row>
    <row r="32" spans="1:17" x14ac:dyDescent="0.2">
      <c r="A32" s="1"/>
      <c r="B32" s="10"/>
      <c r="C32" s="10"/>
      <c r="D32" s="10"/>
      <c r="E32" s="1"/>
      <c r="F32" s="1"/>
      <c r="G32" s="1"/>
      <c r="Q32" s="1"/>
    </row>
    <row r="33" spans="1:17" x14ac:dyDescent="0.2">
      <c r="A33" s="1"/>
      <c r="B33" s="10"/>
      <c r="C33" s="10"/>
      <c r="D33" s="10"/>
      <c r="E33" s="1"/>
      <c r="F33" s="1"/>
      <c r="G33" s="1"/>
      <c r="Q33" s="1"/>
    </row>
    <row r="34" spans="1:17" x14ac:dyDescent="0.2">
      <c r="A34" s="12"/>
      <c r="B34" s="10"/>
      <c r="C34" s="10"/>
      <c r="D34" s="10"/>
      <c r="E34" s="1"/>
      <c r="F34" s="1"/>
      <c r="G34" s="1"/>
      <c r="Q34" s="1"/>
    </row>
    <row r="35" spans="1:17" x14ac:dyDescent="0.2">
      <c r="A35" s="1"/>
      <c r="B35" s="10"/>
      <c r="C35" s="10"/>
      <c r="D35" s="10"/>
      <c r="E35" s="1"/>
      <c r="F35" s="1"/>
      <c r="G35" s="1"/>
      <c r="Q35" s="1"/>
    </row>
    <row r="36" spans="1:17" x14ac:dyDescent="0.2">
      <c r="A36" s="1"/>
      <c r="B36" s="10"/>
      <c r="C36" s="10"/>
      <c r="D36" s="10"/>
      <c r="E36" s="1"/>
      <c r="F36" s="1"/>
      <c r="G36" s="1"/>
      <c r="Q36" s="1"/>
    </row>
    <row r="37" spans="1:17" x14ac:dyDescent="0.2">
      <c r="A37" s="12"/>
      <c r="B37" s="10"/>
      <c r="C37" s="10"/>
      <c r="D37" s="10"/>
      <c r="E37" s="1"/>
      <c r="F37" s="1"/>
      <c r="G37" s="1"/>
      <c r="Q37" s="1"/>
    </row>
    <row r="38" spans="1:17" x14ac:dyDescent="0.2">
      <c r="A38" s="1"/>
      <c r="B38" s="10"/>
      <c r="C38" s="10"/>
      <c r="D38" s="10"/>
      <c r="E38" s="1"/>
      <c r="F38" s="1"/>
      <c r="G38" s="1"/>
      <c r="Q38" s="1"/>
    </row>
    <row r="39" spans="1:17" x14ac:dyDescent="0.2">
      <c r="A39" s="1"/>
      <c r="B39" s="10"/>
      <c r="C39" s="10"/>
      <c r="D39" s="10"/>
      <c r="E39" s="1"/>
      <c r="F39" s="1"/>
      <c r="G39" s="1"/>
      <c r="Q39" s="1"/>
    </row>
    <row r="40" spans="1:17" x14ac:dyDescent="0.2">
      <c r="A40" s="12"/>
      <c r="B40" s="10"/>
      <c r="C40" s="10"/>
      <c r="D40" s="10"/>
      <c r="E40" s="1"/>
      <c r="F40" s="1"/>
      <c r="G40" s="1"/>
      <c r="Q40" s="1"/>
    </row>
    <row r="41" spans="1:17" x14ac:dyDescent="0.2">
      <c r="A41" s="1"/>
      <c r="B41" s="10"/>
      <c r="C41" s="10"/>
      <c r="D41" s="10"/>
      <c r="E41" s="1"/>
      <c r="F41" s="1"/>
      <c r="G41" s="1"/>
      <c r="Q41" s="1"/>
    </row>
    <row r="42" spans="1:17" x14ac:dyDescent="0.2">
      <c r="A42" s="1"/>
      <c r="B42" s="10"/>
      <c r="C42" s="10"/>
      <c r="D42" s="10"/>
      <c r="E42" s="1"/>
      <c r="F42" s="1"/>
      <c r="G42" s="1"/>
      <c r="Q42" s="1"/>
    </row>
    <row r="43" spans="1:17" x14ac:dyDescent="0.2">
      <c r="A43" s="12"/>
      <c r="B43" s="10"/>
      <c r="C43" s="10"/>
      <c r="D43" s="10"/>
      <c r="E43" s="1"/>
      <c r="F43" s="1"/>
      <c r="G43" s="1"/>
      <c r="Q43" s="1"/>
    </row>
    <row r="44" spans="1:17" x14ac:dyDescent="0.2">
      <c r="A44" s="1"/>
      <c r="B44" s="10"/>
      <c r="C44" s="10"/>
      <c r="D44" s="10"/>
      <c r="E44" s="1"/>
      <c r="F44" s="1"/>
      <c r="G44" s="1"/>
      <c r="Q44" s="1"/>
    </row>
    <row r="45" spans="1:17" x14ac:dyDescent="0.2">
      <c r="A45" s="1"/>
      <c r="B45" s="10"/>
      <c r="C45" s="10"/>
      <c r="D45" s="10"/>
      <c r="E45" s="1"/>
      <c r="F45" s="1"/>
      <c r="G45" s="1"/>
      <c r="Q45" s="1"/>
    </row>
    <row r="46" spans="1:17" x14ac:dyDescent="0.2">
      <c r="A46" s="12"/>
      <c r="B46" s="10"/>
      <c r="C46" s="10"/>
      <c r="D46" s="10"/>
      <c r="E46" s="1"/>
      <c r="F46" s="1"/>
      <c r="G46" s="1"/>
      <c r="Q46" s="1"/>
    </row>
    <row r="47" spans="1:17" x14ac:dyDescent="0.2">
      <c r="A47" s="1"/>
      <c r="B47" s="10"/>
      <c r="C47" s="10"/>
      <c r="D47" s="10"/>
      <c r="E47" s="1"/>
      <c r="F47" s="1"/>
      <c r="G47" s="1"/>
      <c r="Q47" s="1"/>
    </row>
    <row r="48" spans="1:17" x14ac:dyDescent="0.2">
      <c r="A48" s="1"/>
      <c r="B48" s="10"/>
      <c r="C48" s="10"/>
      <c r="D48" s="10"/>
      <c r="E48" s="1"/>
      <c r="F48" s="1"/>
      <c r="G48" s="1"/>
      <c r="Q4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32A4-C899-574A-A718-CA2E3961F592}">
  <dimension ref="A1:R84"/>
  <sheetViews>
    <sheetView workbookViewId="0">
      <selection activeCell="A2" sqref="A2:XFD84"/>
    </sheetView>
  </sheetViews>
  <sheetFormatPr baseColWidth="10" defaultRowHeight="16" x14ac:dyDescent="0.2"/>
  <cols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109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s="1">
        <v>0</v>
      </c>
      <c r="B2" s="10">
        <v>38</v>
      </c>
      <c r="C2" s="10">
        <v>-106</v>
      </c>
      <c r="D2" s="10">
        <v>2500</v>
      </c>
      <c r="E2" s="1">
        <v>4</v>
      </c>
      <c r="F2" s="1">
        <v>2.3199999999999998</v>
      </c>
      <c r="G2" s="1">
        <v>1</v>
      </c>
      <c r="H2" s="11"/>
      <c r="J2" s="2"/>
      <c r="K2" s="2"/>
      <c r="L2">
        <v>4</v>
      </c>
      <c r="M2">
        <v>1</v>
      </c>
      <c r="N2">
        <v>27.5</v>
      </c>
      <c r="O2">
        <v>28.201000000000001</v>
      </c>
      <c r="P2">
        <v>1</v>
      </c>
      <c r="Q2" s="1">
        <v>0</v>
      </c>
      <c r="R2">
        <v>1</v>
      </c>
    </row>
    <row r="3" spans="1:18" x14ac:dyDescent="0.2">
      <c r="A3" s="1">
        <v>1</v>
      </c>
      <c r="B3" s="10">
        <v>38</v>
      </c>
      <c r="C3" s="10">
        <v>-106</v>
      </c>
      <c r="D3" s="10">
        <v>2500</v>
      </c>
      <c r="E3" s="1">
        <v>4</v>
      </c>
      <c r="F3" s="1">
        <v>2.3199999999999998</v>
      </c>
      <c r="G3" s="1">
        <v>1</v>
      </c>
      <c r="H3" s="11"/>
      <c r="J3" s="2"/>
      <c r="K3" s="7"/>
      <c r="Q3" s="1">
        <v>2</v>
      </c>
    </row>
    <row r="4" spans="1:18" x14ac:dyDescent="0.2">
      <c r="A4" s="12">
        <v>2</v>
      </c>
      <c r="B4" s="10">
        <v>38</v>
      </c>
      <c r="C4" s="10">
        <v>-106</v>
      </c>
      <c r="D4" s="10">
        <v>2500</v>
      </c>
      <c r="E4" s="1">
        <v>4</v>
      </c>
      <c r="F4" s="1">
        <v>2.3199999999999998</v>
      </c>
      <c r="G4" s="1">
        <v>1</v>
      </c>
      <c r="H4" s="11"/>
      <c r="J4" s="2"/>
      <c r="K4" s="7"/>
      <c r="Q4" s="1">
        <v>4</v>
      </c>
    </row>
    <row r="5" spans="1:18" x14ac:dyDescent="0.2">
      <c r="A5" s="1">
        <v>3</v>
      </c>
      <c r="B5" s="10">
        <v>38</v>
      </c>
      <c r="C5" s="10">
        <v>-106</v>
      </c>
      <c r="D5" s="10">
        <v>2500</v>
      </c>
      <c r="E5" s="1">
        <v>4</v>
      </c>
      <c r="F5" s="1">
        <v>2.3199999999999998</v>
      </c>
      <c r="G5" s="1">
        <v>1</v>
      </c>
      <c r="H5" s="11"/>
      <c r="J5" s="2"/>
      <c r="K5" s="7"/>
      <c r="Q5" s="1">
        <v>6</v>
      </c>
    </row>
    <row r="6" spans="1:18" x14ac:dyDescent="0.2">
      <c r="A6" s="1">
        <v>4</v>
      </c>
      <c r="B6" s="10">
        <v>38</v>
      </c>
      <c r="C6" s="10">
        <v>-106</v>
      </c>
      <c r="D6" s="10">
        <v>2500</v>
      </c>
      <c r="E6" s="1">
        <v>4</v>
      </c>
      <c r="F6" s="1">
        <v>2.3199999999999998</v>
      </c>
      <c r="G6" s="1">
        <v>1</v>
      </c>
      <c r="H6" s="11"/>
      <c r="J6" s="2"/>
      <c r="K6" s="7"/>
      <c r="Q6" s="1">
        <v>8</v>
      </c>
    </row>
    <row r="7" spans="1:18" x14ac:dyDescent="0.2">
      <c r="A7" s="12">
        <v>5</v>
      </c>
      <c r="B7" s="10">
        <v>38</v>
      </c>
      <c r="C7" s="10">
        <v>-106</v>
      </c>
      <c r="D7" s="10">
        <v>2500</v>
      </c>
      <c r="E7" s="1">
        <v>4</v>
      </c>
      <c r="F7" s="1">
        <v>2.3199999999999998</v>
      </c>
      <c r="G7" s="1">
        <v>1</v>
      </c>
      <c r="H7" s="11"/>
      <c r="J7" s="2"/>
      <c r="K7" s="7"/>
      <c r="Q7" s="1">
        <v>10</v>
      </c>
    </row>
    <row r="8" spans="1:18" x14ac:dyDescent="0.2">
      <c r="A8" s="1">
        <v>6</v>
      </c>
      <c r="B8" s="10">
        <v>38</v>
      </c>
      <c r="C8" s="10">
        <v>-106</v>
      </c>
      <c r="D8" s="10">
        <v>2500</v>
      </c>
      <c r="E8" s="1">
        <v>4</v>
      </c>
      <c r="F8" s="1">
        <v>2.3199999999999998</v>
      </c>
      <c r="G8" s="1">
        <v>1</v>
      </c>
      <c r="H8" s="11"/>
      <c r="J8" s="2"/>
      <c r="K8" s="7"/>
      <c r="Q8" s="1">
        <v>12</v>
      </c>
    </row>
    <row r="9" spans="1:18" x14ac:dyDescent="0.2">
      <c r="A9" s="1">
        <v>7</v>
      </c>
      <c r="B9" s="10">
        <v>38</v>
      </c>
      <c r="C9" s="10">
        <v>-106</v>
      </c>
      <c r="D9" s="10">
        <v>2500</v>
      </c>
      <c r="E9" s="1">
        <v>4</v>
      </c>
      <c r="F9" s="1">
        <v>2.3199999999999998</v>
      </c>
      <c r="G9" s="1">
        <v>1</v>
      </c>
      <c r="Q9" s="1">
        <v>14</v>
      </c>
    </row>
    <row r="10" spans="1:18" x14ac:dyDescent="0.2">
      <c r="A10" s="12">
        <v>8</v>
      </c>
      <c r="B10" s="10">
        <v>38</v>
      </c>
      <c r="C10" s="10">
        <v>-106</v>
      </c>
      <c r="D10" s="10">
        <v>2500</v>
      </c>
      <c r="E10" s="1">
        <v>4</v>
      </c>
      <c r="F10" s="1">
        <v>2.3199999999999998</v>
      </c>
      <c r="G10" s="1">
        <v>1</v>
      </c>
      <c r="Q10" s="1">
        <v>16</v>
      </c>
    </row>
    <row r="11" spans="1:18" x14ac:dyDescent="0.2">
      <c r="A11" s="1">
        <v>9</v>
      </c>
      <c r="B11" s="10">
        <v>38</v>
      </c>
      <c r="C11" s="10">
        <v>-106</v>
      </c>
      <c r="D11" s="10">
        <v>2500</v>
      </c>
      <c r="E11" s="1">
        <v>4</v>
      </c>
      <c r="F11" s="1">
        <v>2.3199999999999998</v>
      </c>
      <c r="G11" s="1">
        <v>1</v>
      </c>
      <c r="Q11" s="1">
        <v>18</v>
      </c>
    </row>
    <row r="12" spans="1:18" x14ac:dyDescent="0.2">
      <c r="A12" s="1">
        <v>10</v>
      </c>
      <c r="B12" s="10">
        <v>38</v>
      </c>
      <c r="C12" s="10">
        <v>-106</v>
      </c>
      <c r="D12" s="10">
        <v>2500</v>
      </c>
      <c r="E12" s="1">
        <v>4</v>
      </c>
      <c r="F12" s="1">
        <v>2.3199999999999998</v>
      </c>
      <c r="G12" s="1">
        <v>1</v>
      </c>
      <c r="Q12" s="1">
        <v>20</v>
      </c>
    </row>
    <row r="13" spans="1:18" x14ac:dyDescent="0.2">
      <c r="A13" s="12">
        <v>11</v>
      </c>
      <c r="B13" s="10">
        <v>38</v>
      </c>
      <c r="C13" s="10">
        <v>-106</v>
      </c>
      <c r="D13" s="10">
        <v>2500</v>
      </c>
      <c r="E13" s="1">
        <v>4</v>
      </c>
      <c r="F13" s="1">
        <v>2.3199999999999998</v>
      </c>
      <c r="G13" s="1">
        <v>1</v>
      </c>
      <c r="Q13" s="1">
        <v>22</v>
      </c>
    </row>
    <row r="14" spans="1:18" x14ac:dyDescent="0.2">
      <c r="A14" s="1">
        <v>12</v>
      </c>
      <c r="B14" s="10">
        <v>38</v>
      </c>
      <c r="C14" s="10">
        <v>-106</v>
      </c>
      <c r="D14" s="10">
        <v>2500</v>
      </c>
      <c r="E14" s="1">
        <v>4</v>
      </c>
      <c r="F14" s="1">
        <v>2.3199999999999998</v>
      </c>
      <c r="G14" s="1">
        <v>1</v>
      </c>
      <c r="Q14" s="1">
        <v>24</v>
      </c>
    </row>
    <row r="15" spans="1:18" x14ac:dyDescent="0.2">
      <c r="A15" s="1">
        <v>13</v>
      </c>
      <c r="B15" s="10">
        <v>38</v>
      </c>
      <c r="C15" s="10">
        <v>-106</v>
      </c>
      <c r="D15" s="10">
        <v>2500</v>
      </c>
      <c r="E15" s="1">
        <v>4</v>
      </c>
      <c r="F15" s="1">
        <v>2.3199999999999998</v>
      </c>
      <c r="G15" s="1">
        <v>1</v>
      </c>
      <c r="Q15" s="1">
        <v>26</v>
      </c>
    </row>
    <row r="16" spans="1:18" x14ac:dyDescent="0.2">
      <c r="A16" s="12">
        <v>14</v>
      </c>
      <c r="B16" s="10">
        <v>38</v>
      </c>
      <c r="C16" s="10">
        <v>-106</v>
      </c>
      <c r="D16" s="10">
        <v>2500</v>
      </c>
      <c r="E16" s="1">
        <v>4</v>
      </c>
      <c r="F16" s="1">
        <v>2.3199999999999998</v>
      </c>
      <c r="G16" s="1">
        <v>1</v>
      </c>
      <c r="Q16" s="1">
        <v>28</v>
      </c>
    </row>
    <row r="17" spans="1:17" x14ac:dyDescent="0.2">
      <c r="A17" s="1">
        <v>15</v>
      </c>
      <c r="B17" s="10">
        <v>38</v>
      </c>
      <c r="C17" s="10">
        <v>-106</v>
      </c>
      <c r="D17" s="10">
        <v>2500</v>
      </c>
      <c r="E17" s="1">
        <v>4</v>
      </c>
      <c r="F17" s="1">
        <v>2.3199999999999998</v>
      </c>
      <c r="G17" s="1">
        <v>1</v>
      </c>
      <c r="Q17" s="1">
        <v>30</v>
      </c>
    </row>
    <row r="18" spans="1:17" x14ac:dyDescent="0.2">
      <c r="A18" s="1">
        <v>16</v>
      </c>
      <c r="B18" s="10">
        <v>38</v>
      </c>
      <c r="C18" s="10">
        <v>-106</v>
      </c>
      <c r="D18" s="10">
        <v>2500</v>
      </c>
      <c r="E18" s="1">
        <v>4</v>
      </c>
      <c r="F18" s="1">
        <v>2.3199999999999998</v>
      </c>
      <c r="G18" s="1">
        <v>1</v>
      </c>
      <c r="Q18" s="1">
        <v>32</v>
      </c>
    </row>
    <row r="19" spans="1:17" x14ac:dyDescent="0.2">
      <c r="A19" s="12">
        <v>17</v>
      </c>
      <c r="B19" s="10">
        <v>38</v>
      </c>
      <c r="C19" s="10">
        <v>-106</v>
      </c>
      <c r="D19" s="10">
        <v>2500</v>
      </c>
      <c r="E19" s="1">
        <v>4</v>
      </c>
      <c r="F19" s="1">
        <v>2.3199999999999998</v>
      </c>
      <c r="G19" s="1">
        <v>1</v>
      </c>
      <c r="Q19" s="1">
        <v>34</v>
      </c>
    </row>
    <row r="20" spans="1:17" x14ac:dyDescent="0.2">
      <c r="A20" s="1">
        <v>18</v>
      </c>
      <c r="B20" s="10">
        <v>38</v>
      </c>
      <c r="C20" s="10">
        <v>-106</v>
      </c>
      <c r="D20" s="10">
        <v>2500</v>
      </c>
      <c r="E20" s="1">
        <v>4</v>
      </c>
      <c r="F20" s="1">
        <v>2.3199999999999998</v>
      </c>
      <c r="G20" s="1">
        <v>1</v>
      </c>
      <c r="Q20" s="1">
        <v>36</v>
      </c>
    </row>
    <row r="21" spans="1:17" x14ac:dyDescent="0.2">
      <c r="A21" s="1">
        <v>19</v>
      </c>
      <c r="B21" s="10">
        <v>38</v>
      </c>
      <c r="C21" s="10">
        <v>-106</v>
      </c>
      <c r="D21" s="10">
        <v>2500</v>
      </c>
      <c r="E21" s="1">
        <v>4</v>
      </c>
      <c r="F21" s="1">
        <v>2.3199999999999998</v>
      </c>
      <c r="G21" s="1">
        <v>1</v>
      </c>
      <c r="Q21" s="1">
        <v>38</v>
      </c>
    </row>
    <row r="22" spans="1:17" x14ac:dyDescent="0.2">
      <c r="A22" s="12">
        <v>20</v>
      </c>
      <c r="B22" s="10">
        <v>38</v>
      </c>
      <c r="C22" s="10">
        <v>-106</v>
      </c>
      <c r="D22" s="10">
        <v>2500</v>
      </c>
      <c r="E22" s="1">
        <v>4</v>
      </c>
      <c r="F22" s="1">
        <v>2.3199999999999998</v>
      </c>
      <c r="G22" s="1">
        <v>1</v>
      </c>
      <c r="Q22" s="1">
        <v>40</v>
      </c>
    </row>
    <row r="23" spans="1:17" x14ac:dyDescent="0.2">
      <c r="A23" s="1">
        <v>21</v>
      </c>
      <c r="B23" s="10">
        <v>38</v>
      </c>
      <c r="C23" s="10">
        <v>-106</v>
      </c>
      <c r="D23" s="10">
        <v>2500</v>
      </c>
      <c r="E23" s="1">
        <v>4</v>
      </c>
      <c r="F23" s="1">
        <v>2.3199999999999998</v>
      </c>
      <c r="G23" s="1">
        <v>1</v>
      </c>
      <c r="Q23" s="1">
        <v>42</v>
      </c>
    </row>
    <row r="24" spans="1:17" x14ac:dyDescent="0.2">
      <c r="A24" s="1">
        <v>22</v>
      </c>
      <c r="B24" s="10">
        <v>38</v>
      </c>
      <c r="C24" s="10">
        <v>-106</v>
      </c>
      <c r="D24" s="10">
        <v>2500</v>
      </c>
      <c r="E24" s="1">
        <v>4</v>
      </c>
      <c r="F24" s="1">
        <v>2.3199999999999998</v>
      </c>
      <c r="G24" s="1">
        <v>1</v>
      </c>
      <c r="Q24" s="1">
        <v>44</v>
      </c>
    </row>
    <row r="25" spans="1:17" x14ac:dyDescent="0.2">
      <c r="A25" s="12">
        <v>23</v>
      </c>
      <c r="B25" s="10">
        <v>38</v>
      </c>
      <c r="C25" s="10">
        <v>-106</v>
      </c>
      <c r="D25" s="10">
        <v>2500</v>
      </c>
      <c r="E25" s="1">
        <v>4</v>
      </c>
      <c r="F25" s="1">
        <v>2.3199999999999998</v>
      </c>
      <c r="G25" s="1">
        <v>1</v>
      </c>
      <c r="Q25" s="1">
        <v>46</v>
      </c>
    </row>
    <row r="26" spans="1:17" x14ac:dyDescent="0.2">
      <c r="A26" s="1">
        <v>24</v>
      </c>
      <c r="B26" s="10">
        <v>38</v>
      </c>
      <c r="C26" s="10">
        <v>-106</v>
      </c>
      <c r="D26" s="10">
        <v>2500</v>
      </c>
      <c r="E26" s="1">
        <v>4</v>
      </c>
      <c r="F26" s="1">
        <v>2.3199999999999998</v>
      </c>
      <c r="G26" s="1">
        <v>1</v>
      </c>
      <c r="Q26" s="1">
        <v>48</v>
      </c>
    </row>
    <row r="27" spans="1:17" x14ac:dyDescent="0.2">
      <c r="A27" s="1">
        <v>25</v>
      </c>
      <c r="B27" s="10">
        <v>38</v>
      </c>
      <c r="C27" s="10">
        <v>-106</v>
      </c>
      <c r="D27" s="10">
        <v>2500</v>
      </c>
      <c r="E27" s="1">
        <v>4</v>
      </c>
      <c r="F27" s="1">
        <v>2.3199999999999998</v>
      </c>
      <c r="G27" s="1">
        <v>1</v>
      </c>
      <c r="Q27" s="1">
        <v>50</v>
      </c>
    </row>
    <row r="28" spans="1:17" x14ac:dyDescent="0.2">
      <c r="A28" s="12">
        <v>26</v>
      </c>
      <c r="B28" s="10">
        <v>38</v>
      </c>
      <c r="C28" s="10">
        <v>-106</v>
      </c>
      <c r="D28" s="10">
        <v>2500</v>
      </c>
      <c r="E28" s="1">
        <v>4</v>
      </c>
      <c r="F28" s="1">
        <v>2.3199999999999998</v>
      </c>
      <c r="G28" s="1">
        <v>1</v>
      </c>
      <c r="Q28" s="1">
        <v>52</v>
      </c>
    </row>
    <row r="29" spans="1:17" x14ac:dyDescent="0.2">
      <c r="A29" s="1">
        <v>27</v>
      </c>
      <c r="B29" s="10">
        <v>38</v>
      </c>
      <c r="C29" s="10">
        <v>-106</v>
      </c>
      <c r="D29" s="10">
        <v>2500</v>
      </c>
      <c r="E29" s="1">
        <v>4</v>
      </c>
      <c r="F29" s="1">
        <v>2.3199999999999998</v>
      </c>
      <c r="G29" s="1">
        <v>1</v>
      </c>
      <c r="Q29" s="1">
        <v>54</v>
      </c>
    </row>
    <row r="30" spans="1:17" x14ac:dyDescent="0.2">
      <c r="A30" s="1">
        <v>28</v>
      </c>
      <c r="B30" s="10">
        <v>38</v>
      </c>
      <c r="C30" s="10">
        <v>-106</v>
      </c>
      <c r="D30" s="10">
        <v>2500</v>
      </c>
      <c r="E30" s="1">
        <v>4</v>
      </c>
      <c r="F30" s="1">
        <v>2.3199999999999998</v>
      </c>
      <c r="G30" s="1">
        <v>1</v>
      </c>
      <c r="Q30" s="1">
        <v>56</v>
      </c>
    </row>
    <row r="31" spans="1:17" x14ac:dyDescent="0.2">
      <c r="A31" s="12">
        <v>29</v>
      </c>
      <c r="B31" s="10">
        <v>38</v>
      </c>
      <c r="C31" s="10">
        <v>-106</v>
      </c>
      <c r="D31" s="10">
        <v>2500</v>
      </c>
      <c r="E31" s="1">
        <v>4</v>
      </c>
      <c r="F31" s="1">
        <v>2.3199999999999998</v>
      </c>
      <c r="G31" s="1">
        <v>1</v>
      </c>
      <c r="Q31" s="1">
        <v>58</v>
      </c>
    </row>
    <row r="32" spans="1:17" x14ac:dyDescent="0.2">
      <c r="A32" s="1">
        <v>30</v>
      </c>
      <c r="B32" s="10">
        <v>38</v>
      </c>
      <c r="C32" s="10">
        <v>-106</v>
      </c>
      <c r="D32" s="10">
        <v>2500</v>
      </c>
      <c r="E32" s="1">
        <v>4</v>
      </c>
      <c r="F32" s="1">
        <v>2.3199999999999998</v>
      </c>
      <c r="G32" s="1">
        <v>1</v>
      </c>
      <c r="Q32" s="1">
        <v>60</v>
      </c>
    </row>
    <row r="33" spans="1:17" x14ac:dyDescent="0.2">
      <c r="A33" s="1">
        <v>31</v>
      </c>
      <c r="B33" s="10">
        <v>38</v>
      </c>
      <c r="C33" s="10">
        <v>-106</v>
      </c>
      <c r="D33" s="10">
        <v>2500</v>
      </c>
      <c r="E33" s="1">
        <v>4</v>
      </c>
      <c r="F33" s="1">
        <v>2.3199999999999998</v>
      </c>
      <c r="G33" s="1">
        <v>1</v>
      </c>
      <c r="Q33" s="1">
        <v>62</v>
      </c>
    </row>
    <row r="34" spans="1:17" x14ac:dyDescent="0.2">
      <c r="A34" s="12">
        <v>32</v>
      </c>
      <c r="B34" s="10">
        <v>38</v>
      </c>
      <c r="C34" s="10">
        <v>-106</v>
      </c>
      <c r="D34" s="10">
        <v>2500</v>
      </c>
      <c r="E34" s="1">
        <v>4</v>
      </c>
      <c r="F34" s="1">
        <v>2.3199999999999998</v>
      </c>
      <c r="G34" s="1">
        <v>1</v>
      </c>
      <c r="Q34" s="1">
        <v>64</v>
      </c>
    </row>
    <row r="35" spans="1:17" x14ac:dyDescent="0.2">
      <c r="A35" s="1">
        <v>33</v>
      </c>
      <c r="B35" s="10">
        <v>38</v>
      </c>
      <c r="C35" s="10">
        <v>-106</v>
      </c>
      <c r="D35" s="10">
        <v>2500</v>
      </c>
      <c r="E35" s="1">
        <v>4</v>
      </c>
      <c r="F35" s="1">
        <v>2.3199999999999998</v>
      </c>
      <c r="G35" s="1">
        <v>1</v>
      </c>
      <c r="Q35" s="1">
        <v>66</v>
      </c>
    </row>
    <row r="36" spans="1:17" x14ac:dyDescent="0.2">
      <c r="A36" s="1">
        <v>34</v>
      </c>
      <c r="B36" s="10">
        <v>38</v>
      </c>
      <c r="C36" s="10">
        <v>-106</v>
      </c>
      <c r="D36" s="10">
        <v>2500</v>
      </c>
      <c r="E36" s="1">
        <v>4</v>
      </c>
      <c r="F36" s="1">
        <v>2.3199999999999998</v>
      </c>
      <c r="G36" s="1">
        <v>1</v>
      </c>
      <c r="Q36" s="1">
        <v>68</v>
      </c>
    </row>
    <row r="37" spans="1:17" x14ac:dyDescent="0.2">
      <c r="A37" s="12">
        <v>35</v>
      </c>
      <c r="B37" s="10">
        <v>38</v>
      </c>
      <c r="C37" s="10">
        <v>-106</v>
      </c>
      <c r="D37" s="10">
        <v>2500</v>
      </c>
      <c r="E37" s="1">
        <v>4</v>
      </c>
      <c r="F37" s="1">
        <v>2.3199999999999998</v>
      </c>
      <c r="G37" s="1">
        <v>1</v>
      </c>
      <c r="Q37" s="1">
        <v>70</v>
      </c>
    </row>
    <row r="38" spans="1:17" x14ac:dyDescent="0.2">
      <c r="A38" s="1">
        <v>36</v>
      </c>
      <c r="B38" s="10">
        <v>38</v>
      </c>
      <c r="C38" s="10">
        <v>-106</v>
      </c>
      <c r="D38" s="10">
        <v>2500</v>
      </c>
      <c r="E38" s="1">
        <v>4</v>
      </c>
      <c r="F38" s="1">
        <v>2.3199999999999998</v>
      </c>
      <c r="G38" s="1">
        <v>1</v>
      </c>
      <c r="Q38" s="1">
        <v>72</v>
      </c>
    </row>
    <row r="39" spans="1:17" x14ac:dyDescent="0.2">
      <c r="A39" s="1">
        <v>37</v>
      </c>
      <c r="B39" s="10">
        <v>38</v>
      </c>
      <c r="C39" s="10">
        <v>-106</v>
      </c>
      <c r="D39" s="10">
        <v>2500</v>
      </c>
      <c r="E39" s="1">
        <v>4</v>
      </c>
      <c r="F39" s="1">
        <v>2.3199999999999998</v>
      </c>
      <c r="G39" s="1">
        <v>1</v>
      </c>
      <c r="Q39" s="1">
        <v>74</v>
      </c>
    </row>
    <row r="40" spans="1:17" x14ac:dyDescent="0.2">
      <c r="A40" s="12">
        <v>38</v>
      </c>
      <c r="B40" s="10">
        <v>38</v>
      </c>
      <c r="C40" s="10">
        <v>-106</v>
      </c>
      <c r="D40" s="10">
        <v>2500</v>
      </c>
      <c r="E40" s="1">
        <v>4</v>
      </c>
      <c r="F40" s="1">
        <v>2.3199999999999998</v>
      </c>
      <c r="G40" s="1">
        <v>1</v>
      </c>
      <c r="Q40" s="1">
        <v>76</v>
      </c>
    </row>
    <row r="41" spans="1:17" x14ac:dyDescent="0.2">
      <c r="A41" s="1">
        <v>39</v>
      </c>
      <c r="B41" s="10">
        <v>38</v>
      </c>
      <c r="C41" s="10">
        <v>-106</v>
      </c>
      <c r="D41" s="10">
        <v>2500</v>
      </c>
      <c r="E41" s="1">
        <v>4</v>
      </c>
      <c r="F41" s="1">
        <v>2.3199999999999998</v>
      </c>
      <c r="G41" s="1">
        <v>1</v>
      </c>
      <c r="Q41" s="1">
        <v>78</v>
      </c>
    </row>
    <row r="42" spans="1:17" x14ac:dyDescent="0.2">
      <c r="A42" s="1">
        <v>40</v>
      </c>
      <c r="B42" s="10">
        <v>38</v>
      </c>
      <c r="C42" s="10">
        <v>-106</v>
      </c>
      <c r="D42" s="10">
        <v>2500</v>
      </c>
      <c r="E42" s="1">
        <v>4</v>
      </c>
      <c r="F42" s="1">
        <v>2.3199999999999998</v>
      </c>
      <c r="G42" s="1">
        <v>1</v>
      </c>
      <c r="Q42" s="1">
        <v>80</v>
      </c>
    </row>
    <row r="43" spans="1:17" x14ac:dyDescent="0.2">
      <c r="A43" s="12">
        <v>41</v>
      </c>
      <c r="B43" s="10">
        <v>38</v>
      </c>
      <c r="C43" s="10">
        <v>-106</v>
      </c>
      <c r="D43" s="10">
        <v>2500</v>
      </c>
      <c r="E43" s="1">
        <v>4</v>
      </c>
      <c r="F43" s="1">
        <v>2.3199999999999998</v>
      </c>
      <c r="G43" s="1">
        <v>1</v>
      </c>
      <c r="Q43" s="1">
        <v>82</v>
      </c>
    </row>
    <row r="44" spans="1:17" x14ac:dyDescent="0.2">
      <c r="A44" s="1">
        <v>42</v>
      </c>
      <c r="B44" s="10">
        <v>38</v>
      </c>
      <c r="C44" s="10">
        <v>-106</v>
      </c>
      <c r="D44" s="10">
        <v>2500</v>
      </c>
      <c r="E44" s="1">
        <v>4</v>
      </c>
      <c r="F44" s="1">
        <v>2.3199999999999998</v>
      </c>
      <c r="G44" s="1">
        <v>1</v>
      </c>
      <c r="Q44" s="1">
        <v>84</v>
      </c>
    </row>
    <row r="45" spans="1:17" x14ac:dyDescent="0.2">
      <c r="A45" s="1">
        <v>43</v>
      </c>
      <c r="B45" s="10">
        <v>38</v>
      </c>
      <c r="C45" s="10">
        <v>-106</v>
      </c>
      <c r="D45" s="10">
        <v>2500</v>
      </c>
      <c r="E45" s="1">
        <v>4</v>
      </c>
      <c r="F45" s="1">
        <v>2.3199999999999998</v>
      </c>
      <c r="G45" s="1">
        <v>1</v>
      </c>
      <c r="Q45" s="1">
        <v>86</v>
      </c>
    </row>
    <row r="46" spans="1:17" x14ac:dyDescent="0.2">
      <c r="A46" s="12">
        <v>44</v>
      </c>
      <c r="B46" s="10">
        <v>38</v>
      </c>
      <c r="C46" s="10">
        <v>-106</v>
      </c>
      <c r="D46" s="10">
        <v>2500</v>
      </c>
      <c r="E46" s="1">
        <v>4</v>
      </c>
      <c r="F46" s="1">
        <v>2.3199999999999998</v>
      </c>
      <c r="G46" s="1">
        <v>1</v>
      </c>
      <c r="Q46" s="1">
        <v>88</v>
      </c>
    </row>
    <row r="47" spans="1:17" x14ac:dyDescent="0.2">
      <c r="A47" s="1">
        <v>45</v>
      </c>
      <c r="B47" s="10">
        <v>38</v>
      </c>
      <c r="C47" s="10">
        <v>-106</v>
      </c>
      <c r="D47" s="10">
        <v>2500</v>
      </c>
      <c r="E47" s="1">
        <v>4</v>
      </c>
      <c r="F47" s="1">
        <v>2.3199999999999998</v>
      </c>
      <c r="G47" s="1">
        <v>1</v>
      </c>
      <c r="Q47" s="1">
        <v>90</v>
      </c>
    </row>
    <row r="48" spans="1:17" x14ac:dyDescent="0.2">
      <c r="A48" s="1">
        <v>46</v>
      </c>
      <c r="B48" s="10">
        <v>38</v>
      </c>
      <c r="C48" s="10">
        <v>-106</v>
      </c>
      <c r="D48" s="10">
        <v>2500</v>
      </c>
      <c r="E48" s="1">
        <v>4</v>
      </c>
      <c r="F48" s="1">
        <v>2.3199999999999998</v>
      </c>
      <c r="G48" s="1">
        <v>1</v>
      </c>
      <c r="Q48" s="1">
        <v>92</v>
      </c>
    </row>
    <row r="49" spans="1:17" x14ac:dyDescent="0.2">
      <c r="A49" s="12">
        <v>47</v>
      </c>
      <c r="B49" s="10">
        <v>38</v>
      </c>
      <c r="C49" s="10">
        <v>-106</v>
      </c>
      <c r="D49" s="10">
        <v>2500</v>
      </c>
      <c r="E49" s="1">
        <v>4</v>
      </c>
      <c r="F49" s="1">
        <v>2.3199999999999998</v>
      </c>
      <c r="G49" s="1">
        <v>1</v>
      </c>
      <c r="Q49" s="1">
        <v>94</v>
      </c>
    </row>
    <row r="50" spans="1:17" x14ac:dyDescent="0.2">
      <c r="A50" s="1">
        <v>48</v>
      </c>
      <c r="B50" s="10">
        <v>38</v>
      </c>
      <c r="C50" s="10">
        <v>-106</v>
      </c>
      <c r="D50" s="10">
        <v>2500</v>
      </c>
      <c r="E50" s="1">
        <v>4</v>
      </c>
      <c r="F50" s="1">
        <v>2.3199999999999998</v>
      </c>
      <c r="G50" s="1">
        <v>1</v>
      </c>
      <c r="Q50" s="1">
        <v>96</v>
      </c>
    </row>
    <row r="51" spans="1:17" x14ac:dyDescent="0.2">
      <c r="A51" s="1">
        <v>49</v>
      </c>
      <c r="B51" s="10">
        <v>38</v>
      </c>
      <c r="C51" s="10">
        <v>-106</v>
      </c>
      <c r="D51" s="10">
        <v>2500</v>
      </c>
      <c r="E51" s="1">
        <v>4</v>
      </c>
      <c r="F51" s="1">
        <v>2.3199999999999998</v>
      </c>
      <c r="G51" s="1">
        <v>1</v>
      </c>
      <c r="Q51" s="1">
        <v>98</v>
      </c>
    </row>
    <row r="52" spans="1:17" x14ac:dyDescent="0.2">
      <c r="A52" s="12">
        <v>50</v>
      </c>
      <c r="B52" s="10">
        <v>38</v>
      </c>
      <c r="C52" s="10">
        <v>-106</v>
      </c>
      <c r="D52" s="10">
        <v>2500</v>
      </c>
      <c r="E52" s="1">
        <v>4</v>
      </c>
      <c r="F52" s="1">
        <v>2.3199999999999998</v>
      </c>
      <c r="G52" s="1">
        <v>1</v>
      </c>
      <c r="Q52" s="1">
        <v>100</v>
      </c>
    </row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D9E7-27A7-A946-ABE2-D02CEEDD4D16}">
  <dimension ref="A1:R17"/>
  <sheetViews>
    <sheetView workbookViewId="0">
      <selection activeCell="A2" sqref="A2:XFD17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J1" t="s">
        <v>7</v>
      </c>
      <c r="K1" t="s">
        <v>8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</row>
    <row r="2" spans="1:18" x14ac:dyDescent="0.2">
      <c r="A2" s="34" t="s">
        <v>67</v>
      </c>
      <c r="B2" s="34">
        <v>-19.541574000000001</v>
      </c>
      <c r="C2" s="34">
        <v>-70.116951999999998</v>
      </c>
      <c r="D2" s="34">
        <v>957</v>
      </c>
      <c r="E2" s="35">
        <v>3</v>
      </c>
      <c r="F2" s="34">
        <v>2.65</v>
      </c>
      <c r="G2" s="35">
        <v>1</v>
      </c>
      <c r="H2" s="35">
        <v>0</v>
      </c>
      <c r="J2" s="34">
        <v>458399999.99999994</v>
      </c>
      <c r="K2" s="38">
        <v>2200000</v>
      </c>
      <c r="M2" s="37">
        <v>4</v>
      </c>
      <c r="N2">
        <v>1</v>
      </c>
      <c r="O2">
        <v>0</v>
      </c>
      <c r="P2">
        <v>20</v>
      </c>
      <c r="Q2">
        <v>2</v>
      </c>
      <c r="R2">
        <v>0</v>
      </c>
    </row>
    <row r="3" spans="1:18" x14ac:dyDescent="0.2">
      <c r="A3" s="35" t="s">
        <v>68</v>
      </c>
      <c r="B3" s="35">
        <v>-19.541574000000001</v>
      </c>
      <c r="C3" s="35">
        <v>-70.116951999999998</v>
      </c>
      <c r="D3" s="35">
        <v>957</v>
      </c>
      <c r="E3" s="35">
        <v>3</v>
      </c>
      <c r="F3" s="35">
        <v>2.65</v>
      </c>
      <c r="G3" s="35">
        <v>1</v>
      </c>
      <c r="H3" s="35">
        <v>0</v>
      </c>
      <c r="J3" s="35">
        <v>495000000</v>
      </c>
      <c r="K3" s="39">
        <v>3600000</v>
      </c>
    </row>
    <row r="4" spans="1:18" x14ac:dyDescent="0.2">
      <c r="A4" s="35" t="s">
        <v>69</v>
      </c>
      <c r="B4" s="35">
        <v>-19.541574000000001</v>
      </c>
      <c r="C4" s="35">
        <v>-70.116951999999998</v>
      </c>
      <c r="D4" s="35">
        <v>957</v>
      </c>
      <c r="E4" s="35">
        <v>3</v>
      </c>
      <c r="F4" s="35">
        <v>2.65</v>
      </c>
      <c r="G4" s="35">
        <v>1</v>
      </c>
      <c r="H4" s="35">
        <v>0</v>
      </c>
      <c r="J4" s="35">
        <v>381800000</v>
      </c>
      <c r="K4" s="39">
        <v>3000000</v>
      </c>
    </row>
    <row r="5" spans="1:18" x14ac:dyDescent="0.2">
      <c r="A5" s="35" t="s">
        <v>70</v>
      </c>
      <c r="B5" s="35">
        <v>-19.541574000000001</v>
      </c>
      <c r="C5" s="35">
        <v>-70.116951999999998</v>
      </c>
      <c r="D5" s="35">
        <v>957</v>
      </c>
      <c r="E5" s="35">
        <v>3</v>
      </c>
      <c r="F5" s="35">
        <v>2.65</v>
      </c>
      <c r="G5" s="35">
        <v>1</v>
      </c>
      <c r="H5" s="35">
        <v>0</v>
      </c>
      <c r="J5" s="35">
        <v>725300000</v>
      </c>
      <c r="K5" s="39">
        <v>4400000</v>
      </c>
    </row>
    <row r="6" spans="1:18" x14ac:dyDescent="0.2">
      <c r="A6" s="35" t="s">
        <v>71</v>
      </c>
      <c r="B6" s="35">
        <v>-19.541574000000001</v>
      </c>
      <c r="C6" s="35">
        <v>-70.116951999999998</v>
      </c>
      <c r="D6" s="35">
        <v>957</v>
      </c>
      <c r="E6" s="35">
        <v>3</v>
      </c>
      <c r="F6" s="35">
        <v>2.65</v>
      </c>
      <c r="G6" s="35">
        <v>1</v>
      </c>
      <c r="H6" s="35">
        <v>0</v>
      </c>
      <c r="J6" s="35">
        <v>463100000</v>
      </c>
      <c r="K6" s="39">
        <v>3300000</v>
      </c>
    </row>
    <row r="7" spans="1:18" x14ac:dyDescent="0.2">
      <c r="A7" s="35" t="s">
        <v>72</v>
      </c>
      <c r="B7" s="35">
        <v>-19.564599999999999</v>
      </c>
      <c r="C7" s="35">
        <v>-70.117283</v>
      </c>
      <c r="D7" s="35">
        <v>925</v>
      </c>
      <c r="E7" s="35">
        <v>3</v>
      </c>
      <c r="F7" s="35">
        <v>2.65</v>
      </c>
      <c r="G7" s="35">
        <v>1</v>
      </c>
      <c r="H7" s="35">
        <v>0</v>
      </c>
      <c r="J7" s="35">
        <v>501800000</v>
      </c>
      <c r="K7" s="39">
        <v>3400000.0000000005</v>
      </c>
    </row>
    <row r="8" spans="1:18" x14ac:dyDescent="0.2">
      <c r="A8" s="35" t="s">
        <v>73</v>
      </c>
      <c r="B8" s="35">
        <v>-19.564599999999999</v>
      </c>
      <c r="C8" s="35">
        <v>-70.117283</v>
      </c>
      <c r="D8" s="35">
        <v>925</v>
      </c>
      <c r="E8" s="35">
        <v>3</v>
      </c>
      <c r="F8" s="35">
        <v>2.65</v>
      </c>
      <c r="G8" s="35">
        <v>1</v>
      </c>
      <c r="H8" s="35">
        <v>0</v>
      </c>
      <c r="J8" s="35">
        <v>315000000</v>
      </c>
      <c r="K8" s="39">
        <v>2400000</v>
      </c>
    </row>
    <row r="9" spans="1:18" x14ac:dyDescent="0.2">
      <c r="A9" s="35" t="s">
        <v>74</v>
      </c>
      <c r="B9" s="35">
        <v>-19.564599999999999</v>
      </c>
      <c r="C9" s="35">
        <v>-70.117283</v>
      </c>
      <c r="D9" s="35">
        <v>925</v>
      </c>
      <c r="E9" s="35">
        <v>3</v>
      </c>
      <c r="F9" s="35">
        <v>2.65</v>
      </c>
      <c r="G9" s="35">
        <v>1</v>
      </c>
      <c r="H9" s="35">
        <v>0</v>
      </c>
      <c r="J9" s="35">
        <v>209900000.00000003</v>
      </c>
      <c r="K9" s="39">
        <v>1600000</v>
      </c>
    </row>
    <row r="10" spans="1:18" x14ac:dyDescent="0.2">
      <c r="A10" s="35" t="s">
        <v>75</v>
      </c>
      <c r="B10" s="35">
        <v>-19.564599999999999</v>
      </c>
      <c r="C10" s="35">
        <v>-70.117283</v>
      </c>
      <c r="D10" s="35">
        <v>925</v>
      </c>
      <c r="E10" s="35">
        <v>3</v>
      </c>
      <c r="F10" s="35">
        <v>2.65</v>
      </c>
      <c r="G10" s="35">
        <v>1</v>
      </c>
      <c r="H10" s="35">
        <v>0</v>
      </c>
      <c r="J10" s="35">
        <v>498800000</v>
      </c>
      <c r="K10" s="39">
        <v>3100000</v>
      </c>
    </row>
    <row r="11" spans="1:18" x14ac:dyDescent="0.2">
      <c r="A11" s="35" t="s">
        <v>76</v>
      </c>
      <c r="B11" s="35">
        <v>-19.565581999999999</v>
      </c>
      <c r="C11" s="35">
        <v>-70.110219999999998</v>
      </c>
      <c r="D11" s="35">
        <v>931</v>
      </c>
      <c r="E11" s="35">
        <v>3</v>
      </c>
      <c r="F11" s="35">
        <v>2.65</v>
      </c>
      <c r="G11" s="35">
        <v>1</v>
      </c>
      <c r="H11" s="35">
        <v>0</v>
      </c>
      <c r="J11" s="35">
        <v>313400000</v>
      </c>
      <c r="K11" s="39">
        <v>2000000</v>
      </c>
    </row>
    <row r="12" spans="1:18" x14ac:dyDescent="0.2">
      <c r="A12" s="35" t="s">
        <v>77</v>
      </c>
      <c r="B12" s="35">
        <v>-19.565581999999999</v>
      </c>
      <c r="C12" s="35">
        <v>-70.110219999999998</v>
      </c>
      <c r="D12" s="35">
        <v>931</v>
      </c>
      <c r="E12" s="35">
        <v>3</v>
      </c>
      <c r="F12" s="35">
        <v>2.65</v>
      </c>
      <c r="G12" s="35">
        <v>1</v>
      </c>
      <c r="H12" s="35">
        <v>0</v>
      </c>
      <c r="J12" s="35">
        <v>415200000.00000006</v>
      </c>
      <c r="K12" s="39">
        <v>2800000.0000000005</v>
      </c>
    </row>
    <row r="13" spans="1:18" x14ac:dyDescent="0.2">
      <c r="A13" s="35" t="s">
        <v>78</v>
      </c>
      <c r="B13" s="35">
        <v>-19.565581999999999</v>
      </c>
      <c r="C13" s="35">
        <v>-70.110219999999998</v>
      </c>
      <c r="D13" s="35">
        <v>931</v>
      </c>
      <c r="E13" s="35">
        <v>3</v>
      </c>
      <c r="F13" s="35">
        <v>2.65</v>
      </c>
      <c r="G13" s="35">
        <v>1</v>
      </c>
      <c r="H13" s="35">
        <v>0</v>
      </c>
      <c r="J13" s="35">
        <v>534600000</v>
      </c>
      <c r="K13" s="39">
        <v>3600000</v>
      </c>
    </row>
    <row r="14" spans="1:18" x14ac:dyDescent="0.2">
      <c r="A14" s="35" t="s">
        <v>79</v>
      </c>
      <c r="B14" s="35">
        <v>-19.565581999999999</v>
      </c>
      <c r="C14" s="35">
        <v>-70.110219999999998</v>
      </c>
      <c r="D14" s="35">
        <v>931</v>
      </c>
      <c r="E14" s="35">
        <v>3</v>
      </c>
      <c r="F14" s="35">
        <v>2.65</v>
      </c>
      <c r="G14" s="35">
        <v>1</v>
      </c>
      <c r="H14" s="35">
        <v>0</v>
      </c>
      <c r="J14" s="35">
        <v>396300000</v>
      </c>
      <c r="K14" s="39">
        <v>3000000</v>
      </c>
    </row>
    <row r="15" spans="1:18" x14ac:dyDescent="0.2">
      <c r="A15" s="35" t="s">
        <v>80</v>
      </c>
      <c r="B15" s="35">
        <v>-19.551714</v>
      </c>
      <c r="C15" s="35">
        <v>-70.076702999999995</v>
      </c>
      <c r="D15" s="35">
        <v>1023</v>
      </c>
      <c r="E15" s="35">
        <v>3</v>
      </c>
      <c r="F15" s="35">
        <v>2.65</v>
      </c>
      <c r="G15" s="35">
        <v>1</v>
      </c>
      <c r="H15" s="35">
        <v>0</v>
      </c>
      <c r="J15" s="35">
        <v>1799999.9999999998</v>
      </c>
      <c r="K15" s="39">
        <v>700000.00000000012</v>
      </c>
    </row>
    <row r="16" spans="1:18" x14ac:dyDescent="0.2">
      <c r="A16" s="35" t="s">
        <v>81</v>
      </c>
      <c r="B16" s="35">
        <v>-19.551714</v>
      </c>
      <c r="C16" s="35">
        <v>-70.076702999999995</v>
      </c>
      <c r="D16" s="35">
        <v>1023</v>
      </c>
      <c r="E16" s="35">
        <v>3</v>
      </c>
      <c r="F16" s="35">
        <v>2.65</v>
      </c>
      <c r="G16" s="35">
        <v>1</v>
      </c>
      <c r="H16" s="35">
        <v>0</v>
      </c>
      <c r="J16" s="35">
        <v>3400000.0000000005</v>
      </c>
      <c r="K16" s="39">
        <v>1000000</v>
      </c>
    </row>
    <row r="17" spans="1:11" x14ac:dyDescent="0.2">
      <c r="A17" s="36" t="s">
        <v>82</v>
      </c>
      <c r="B17" s="36">
        <v>-19.551714</v>
      </c>
      <c r="C17" s="36">
        <v>-70.076702999999995</v>
      </c>
      <c r="D17" s="36">
        <v>1023</v>
      </c>
      <c r="E17" s="35">
        <v>3</v>
      </c>
      <c r="F17" s="36">
        <v>2.65</v>
      </c>
      <c r="G17" s="35">
        <v>1</v>
      </c>
      <c r="H17" s="35">
        <v>0</v>
      </c>
      <c r="J17" s="36">
        <v>2300000</v>
      </c>
      <c r="K17" s="40">
        <v>400000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52A25-C5BD-9644-90A1-8F508F9F4733}">
  <dimension ref="A1:S28"/>
  <sheetViews>
    <sheetView topLeftCell="D1" workbookViewId="0">
      <selection activeCell="Y22" sqref="Y22"/>
    </sheetView>
  </sheetViews>
  <sheetFormatPr baseColWidth="10" defaultRowHeight="16" x14ac:dyDescent="0.2"/>
  <cols>
    <col min="1" max="1" width="22" style="5" customWidth="1"/>
    <col min="2" max="2" width="33.5" style="5" customWidth="1"/>
    <col min="3" max="3" width="31.5" style="5" bestFit="1" customWidth="1"/>
    <col min="4" max="4" width="18.83203125" style="5" bestFit="1" customWidth="1"/>
    <col min="5" max="5" width="20.33203125" style="5" bestFit="1" customWidth="1"/>
    <col min="6" max="6" width="18.1640625" style="5" bestFit="1" customWidth="1"/>
    <col min="7" max="7" width="39.5" style="5" customWidth="1"/>
    <col min="8" max="8" width="21.83203125" style="5" customWidth="1"/>
    <col min="9" max="9" width="30.6640625" style="5" bestFit="1" customWidth="1"/>
    <col min="10" max="10" width="25.6640625" style="5" bestFit="1" customWidth="1"/>
    <col min="11" max="11" width="23" style="5" bestFit="1" customWidth="1"/>
    <col min="12" max="12" width="5.6640625" style="5" bestFit="1" customWidth="1"/>
    <col min="13" max="13" width="17.6640625" style="5" customWidth="1"/>
    <col min="14" max="14" width="27.6640625" style="5" bestFit="1" customWidth="1"/>
    <col min="15" max="15" width="22.6640625" style="5" customWidth="1"/>
    <col min="16" max="16" width="21.6640625" style="5" customWidth="1"/>
    <col min="17" max="17" width="18.5" style="5" bestFit="1" customWidth="1"/>
    <col min="18" max="18" width="30" style="5" bestFit="1" customWidth="1"/>
    <col min="19" max="19" width="23.5" style="5" customWidth="1"/>
    <col min="20" max="16384" width="10.83203125" style="5"/>
  </cols>
  <sheetData>
    <row r="1" spans="1:19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109</v>
      </c>
      <c r="H1" s="65" t="s">
        <v>13</v>
      </c>
      <c r="I1" s="65" t="s">
        <v>139</v>
      </c>
      <c r="J1" s="65" t="s">
        <v>7</v>
      </c>
      <c r="K1" s="65" t="s">
        <v>8</v>
      </c>
      <c r="M1" s="65" t="s">
        <v>32</v>
      </c>
      <c r="N1" s="65" t="s">
        <v>33</v>
      </c>
      <c r="O1" s="65" t="s">
        <v>34</v>
      </c>
      <c r="P1" s="65" t="s">
        <v>35</v>
      </c>
      <c r="Q1" s="65" t="s">
        <v>36</v>
      </c>
      <c r="R1" s="65" t="s">
        <v>37</v>
      </c>
      <c r="S1" s="65" t="s">
        <v>97</v>
      </c>
    </row>
    <row r="2" spans="1:19" s="56" customFormat="1" ht="21" x14ac:dyDescent="0.25">
      <c r="A2" s="56" t="s">
        <v>98</v>
      </c>
      <c r="B2" s="56" t="s">
        <v>100</v>
      </c>
      <c r="C2" s="57" t="s">
        <v>101</v>
      </c>
      <c r="D2" s="56" t="s">
        <v>105</v>
      </c>
      <c r="E2" s="56" t="s">
        <v>105</v>
      </c>
      <c r="F2" s="56" t="s">
        <v>105</v>
      </c>
      <c r="G2" s="56" t="s">
        <v>15</v>
      </c>
      <c r="H2" s="60" t="s">
        <v>105</v>
      </c>
      <c r="I2" s="60" t="s">
        <v>140</v>
      </c>
      <c r="J2" s="56" t="s">
        <v>105</v>
      </c>
      <c r="K2" s="56" t="s">
        <v>105</v>
      </c>
      <c r="L2" s="58"/>
      <c r="M2" s="56" t="s">
        <v>111</v>
      </c>
      <c r="N2" s="61" t="s">
        <v>116</v>
      </c>
      <c r="O2" s="56" t="s">
        <v>104</v>
      </c>
      <c r="P2" s="56" t="s">
        <v>104</v>
      </c>
      <c r="Q2" s="56" t="s">
        <v>122</v>
      </c>
      <c r="R2" s="56" t="s">
        <v>105</v>
      </c>
      <c r="S2" s="56" t="s">
        <v>116</v>
      </c>
    </row>
    <row r="3" spans="1:19" s="56" customFormat="1" ht="21" x14ac:dyDescent="0.25">
      <c r="B3" s="57"/>
      <c r="C3" s="57"/>
      <c r="H3" s="60"/>
      <c r="I3" s="60" t="s">
        <v>141</v>
      </c>
      <c r="K3" s="58"/>
      <c r="L3" s="58"/>
    </row>
    <row r="4" spans="1:19" s="56" customFormat="1" ht="21" x14ac:dyDescent="0.25">
      <c r="B4" s="57"/>
      <c r="C4" s="57"/>
      <c r="H4" s="60"/>
      <c r="I4" s="60"/>
      <c r="K4" s="58"/>
      <c r="L4" s="58"/>
    </row>
    <row r="5" spans="1:19" s="56" customFormat="1" ht="21" x14ac:dyDescent="0.25">
      <c r="B5" s="57"/>
      <c r="C5" s="57"/>
      <c r="H5" s="60"/>
      <c r="I5" s="60"/>
      <c r="K5" s="58"/>
      <c r="L5" s="58"/>
    </row>
    <row r="6" spans="1:19" x14ac:dyDescent="0.2">
      <c r="B6" s="6"/>
      <c r="C6" s="6"/>
      <c r="H6" s="62"/>
      <c r="I6" s="62"/>
      <c r="K6" s="59"/>
      <c r="L6" s="59"/>
    </row>
    <row r="7" spans="1:19" x14ac:dyDescent="0.2">
      <c r="B7" s="6"/>
      <c r="C7" s="6"/>
      <c r="D7" s="6"/>
      <c r="H7" s="62"/>
      <c r="I7" s="62"/>
      <c r="K7" s="59"/>
      <c r="L7" s="59"/>
    </row>
    <row r="8" spans="1:19" x14ac:dyDescent="0.2">
      <c r="B8" s="6"/>
      <c r="C8" s="6"/>
      <c r="D8" s="6"/>
      <c r="H8" s="62"/>
      <c r="I8" s="62"/>
      <c r="K8" s="59"/>
      <c r="L8" s="59"/>
    </row>
    <row r="9" spans="1:19" x14ac:dyDescent="0.2">
      <c r="B9" s="6"/>
      <c r="C9" s="6"/>
      <c r="D9" s="6"/>
      <c r="H9" s="62"/>
      <c r="I9" s="62"/>
      <c r="K9" s="59"/>
      <c r="L9" s="59"/>
    </row>
    <row r="10" spans="1:19" x14ac:dyDescent="0.2">
      <c r="B10" s="6"/>
      <c r="C10" s="6"/>
      <c r="D10" s="6"/>
      <c r="H10" s="62"/>
      <c r="I10" s="62"/>
      <c r="J10" s="59"/>
      <c r="K10" s="59"/>
    </row>
    <row r="11" spans="1:19" x14ac:dyDescent="0.2">
      <c r="B11" s="6"/>
      <c r="C11" s="6"/>
      <c r="D11" s="6"/>
      <c r="H11" s="62"/>
      <c r="I11" s="62"/>
      <c r="J11" s="59"/>
      <c r="K11" s="59"/>
    </row>
    <row r="12" spans="1:19" x14ac:dyDescent="0.2">
      <c r="B12" s="6"/>
      <c r="C12" s="6"/>
      <c r="H12" s="62"/>
      <c r="I12" s="62"/>
      <c r="J12" s="59"/>
      <c r="K12" s="59"/>
    </row>
    <row r="13" spans="1:19" x14ac:dyDescent="0.2">
      <c r="B13" s="6"/>
      <c r="C13" s="6"/>
      <c r="H13" s="62"/>
      <c r="I13" s="62"/>
      <c r="J13" s="59"/>
      <c r="K13" s="59"/>
      <c r="M13" s="63"/>
    </row>
    <row r="14" spans="1:19" x14ac:dyDescent="0.2">
      <c r="B14" s="6"/>
      <c r="C14" s="6"/>
      <c r="H14" s="62"/>
      <c r="I14" s="62"/>
      <c r="J14" s="59"/>
      <c r="K14" s="59"/>
    </row>
    <row r="15" spans="1:19" ht="21" customHeight="1" x14ac:dyDescent="0.25">
      <c r="A15" s="79" t="s">
        <v>99</v>
      </c>
      <c r="B15" s="78" t="s">
        <v>103</v>
      </c>
      <c r="C15" s="78" t="s">
        <v>102</v>
      </c>
      <c r="D15" s="79" t="s">
        <v>14</v>
      </c>
      <c r="E15" s="79" t="s">
        <v>38</v>
      </c>
      <c r="F15" s="85" t="s">
        <v>106</v>
      </c>
      <c r="G15" s="66" t="s">
        <v>107</v>
      </c>
      <c r="H15" s="88" t="s">
        <v>137</v>
      </c>
      <c r="I15" s="89" t="s">
        <v>142</v>
      </c>
      <c r="J15" s="80" t="s">
        <v>110</v>
      </c>
      <c r="K15" s="80" t="s">
        <v>110</v>
      </c>
      <c r="M15" s="66" t="s">
        <v>112</v>
      </c>
      <c r="N15" s="69" t="s">
        <v>117</v>
      </c>
      <c r="O15" s="66" t="s">
        <v>120</v>
      </c>
      <c r="P15" s="69" t="s">
        <v>120</v>
      </c>
      <c r="Q15" s="66" t="s">
        <v>128</v>
      </c>
      <c r="R15" s="77" t="s">
        <v>38</v>
      </c>
      <c r="S15" s="72" t="s">
        <v>131</v>
      </c>
    </row>
    <row r="16" spans="1:19" ht="16" customHeight="1" x14ac:dyDescent="0.25">
      <c r="A16" s="79"/>
      <c r="B16" s="78"/>
      <c r="C16" s="78"/>
      <c r="D16" s="79"/>
      <c r="E16" s="79"/>
      <c r="F16" s="85"/>
      <c r="G16" s="86" t="s">
        <v>108</v>
      </c>
      <c r="H16" s="88"/>
      <c r="I16" s="93"/>
      <c r="J16" s="80"/>
      <c r="K16" s="80"/>
      <c r="M16" s="67" t="s">
        <v>113</v>
      </c>
      <c r="N16" s="70" t="s">
        <v>118</v>
      </c>
      <c r="O16" s="67"/>
      <c r="P16" s="71"/>
      <c r="Q16" s="67" t="s">
        <v>129</v>
      </c>
      <c r="S16" s="79" t="s">
        <v>132</v>
      </c>
    </row>
    <row r="17" spans="1:19" ht="16" customHeight="1" x14ac:dyDescent="0.25">
      <c r="A17" s="79"/>
      <c r="B17" s="78"/>
      <c r="C17" s="78"/>
      <c r="D17" s="79"/>
      <c r="E17" s="79"/>
      <c r="F17" s="85"/>
      <c r="G17" s="86"/>
      <c r="H17" s="88"/>
      <c r="I17" s="93"/>
      <c r="J17" s="80"/>
      <c r="K17" s="80"/>
      <c r="M17" s="67" t="s">
        <v>114</v>
      </c>
      <c r="O17" s="81" t="s">
        <v>119</v>
      </c>
      <c r="P17" s="83" t="s">
        <v>121</v>
      </c>
      <c r="Q17" s="67" t="s">
        <v>130</v>
      </c>
      <c r="S17" s="79"/>
    </row>
    <row r="18" spans="1:19" ht="16" customHeight="1" x14ac:dyDescent="0.25">
      <c r="A18" s="79"/>
      <c r="B18" s="78"/>
      <c r="C18" s="78"/>
      <c r="D18" s="79"/>
      <c r="E18" s="79"/>
      <c r="F18" s="85"/>
      <c r="G18" s="86"/>
      <c r="H18" s="88"/>
      <c r="I18" s="93"/>
      <c r="J18" s="80"/>
      <c r="K18" s="80"/>
      <c r="M18" s="68" t="s">
        <v>115</v>
      </c>
      <c r="O18" s="81"/>
      <c r="P18" s="83"/>
      <c r="Q18" s="67" t="s">
        <v>123</v>
      </c>
      <c r="S18" s="79"/>
    </row>
    <row r="19" spans="1:19" ht="19" x14ac:dyDescent="0.25">
      <c r="G19" s="87"/>
      <c r="H19" s="89"/>
      <c r="I19" s="93"/>
      <c r="J19" s="80"/>
      <c r="K19" s="80"/>
      <c r="O19" s="82"/>
      <c r="P19" s="84"/>
      <c r="Q19" s="67" t="s">
        <v>124</v>
      </c>
      <c r="S19" s="79"/>
    </row>
    <row r="20" spans="1:19" ht="19" x14ac:dyDescent="0.25">
      <c r="H20" s="74"/>
      <c r="I20" s="73"/>
      <c r="P20" s="90" t="s">
        <v>138</v>
      </c>
      <c r="Q20" s="75" t="s">
        <v>125</v>
      </c>
      <c r="S20" s="79"/>
    </row>
    <row r="21" spans="1:19" ht="19" x14ac:dyDescent="0.25">
      <c r="H21" s="73"/>
      <c r="I21" s="73"/>
      <c r="P21" s="91"/>
      <c r="Q21" s="75" t="s">
        <v>126</v>
      </c>
    </row>
    <row r="22" spans="1:19" ht="19" x14ac:dyDescent="0.25">
      <c r="H22" s="73"/>
      <c r="I22" s="73"/>
      <c r="P22" s="91"/>
      <c r="Q22" s="76" t="s">
        <v>127</v>
      </c>
    </row>
    <row r="23" spans="1:19" ht="16" customHeight="1" x14ac:dyDescent="0.2">
      <c r="H23" s="73"/>
      <c r="I23" s="73"/>
      <c r="P23" s="91"/>
    </row>
    <row r="24" spans="1:19" ht="16" customHeight="1" x14ac:dyDescent="0.2">
      <c r="H24" s="73"/>
      <c r="I24" s="73"/>
      <c r="P24" s="91"/>
    </row>
    <row r="25" spans="1:19" ht="16" customHeight="1" x14ac:dyDescent="0.2">
      <c r="H25" s="73"/>
      <c r="I25" s="73"/>
      <c r="P25" s="91"/>
    </row>
    <row r="26" spans="1:19" ht="16" customHeight="1" x14ac:dyDescent="0.2">
      <c r="H26" s="73"/>
      <c r="I26" s="73"/>
      <c r="P26" s="91"/>
    </row>
    <row r="27" spans="1:19" ht="16" customHeight="1" x14ac:dyDescent="0.2">
      <c r="H27" s="73"/>
      <c r="I27" s="73"/>
      <c r="P27" s="91"/>
    </row>
    <row r="28" spans="1:19" x14ac:dyDescent="0.2">
      <c r="P28" s="92"/>
    </row>
  </sheetData>
  <mergeCells count="15">
    <mergeCell ref="O17:O19"/>
    <mergeCell ref="P17:P19"/>
    <mergeCell ref="S16:S20"/>
    <mergeCell ref="E15:E18"/>
    <mergeCell ref="F15:F18"/>
    <mergeCell ref="G16:G19"/>
    <mergeCell ref="H15:H19"/>
    <mergeCell ref="J15:J19"/>
    <mergeCell ref="P20:P28"/>
    <mergeCell ref="I15:I19"/>
    <mergeCell ref="B15:B18"/>
    <mergeCell ref="C15:C18"/>
    <mergeCell ref="A15:A18"/>
    <mergeCell ref="D15:D18"/>
    <mergeCell ref="K15:K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A5F1D-52AF-A54A-8771-20EFD7D80ADD}">
  <dimension ref="A1:S54"/>
  <sheetViews>
    <sheetView workbookViewId="0">
      <selection activeCell="A2" sqref="A2:XFD2"/>
    </sheetView>
  </sheetViews>
  <sheetFormatPr baseColWidth="10" defaultRowHeight="16" x14ac:dyDescent="0.2"/>
  <cols>
    <col min="1" max="1" width="16.5" bestFit="1" customWidth="1"/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9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  <c r="S1" s="65" t="s">
        <v>135</v>
      </c>
    </row>
    <row r="2" spans="1:19" x14ac:dyDescent="0.2">
      <c r="A2" s="1" t="s">
        <v>136</v>
      </c>
      <c r="B2" s="10">
        <v>45</v>
      </c>
      <c r="C2" s="10">
        <v>-120</v>
      </c>
      <c r="D2" s="10">
        <v>500</v>
      </c>
      <c r="E2" s="1">
        <v>1</v>
      </c>
      <c r="F2" s="1">
        <v>2.8</v>
      </c>
      <c r="G2" s="1">
        <v>1</v>
      </c>
      <c r="H2" s="11">
        <v>0</v>
      </c>
      <c r="I2" s="2">
        <v>2000000</v>
      </c>
      <c r="J2" s="2">
        <v>0</v>
      </c>
      <c r="L2">
        <v>2</v>
      </c>
      <c r="M2">
        <v>1</v>
      </c>
      <c r="N2">
        <v>15.9</v>
      </c>
      <c r="O2">
        <v>16.7</v>
      </c>
      <c r="P2">
        <v>1</v>
      </c>
      <c r="Q2" s="1">
        <v>0</v>
      </c>
      <c r="R2">
        <v>1</v>
      </c>
    </row>
    <row r="3" spans="1:19" x14ac:dyDescent="0.2">
      <c r="A3" s="1"/>
      <c r="B3" s="10"/>
      <c r="C3" s="10"/>
      <c r="D3" s="10"/>
      <c r="E3" s="1"/>
      <c r="F3" s="1"/>
      <c r="G3" s="1"/>
      <c r="H3" s="11"/>
      <c r="I3" s="2"/>
      <c r="J3" s="7"/>
      <c r="Q3" s="1"/>
    </row>
    <row r="4" spans="1:19" x14ac:dyDescent="0.2">
      <c r="A4" s="4"/>
      <c r="B4" s="10"/>
      <c r="C4" s="10"/>
      <c r="D4" s="10"/>
      <c r="E4" s="1"/>
      <c r="F4" s="1"/>
      <c r="G4" s="1"/>
      <c r="H4" s="11"/>
      <c r="I4" s="2"/>
      <c r="J4" s="7"/>
      <c r="Q4" s="1"/>
    </row>
    <row r="5" spans="1:19" x14ac:dyDescent="0.2">
      <c r="A5" s="4"/>
      <c r="B5" s="10"/>
      <c r="C5" s="10"/>
      <c r="D5" s="10"/>
      <c r="E5" s="1"/>
      <c r="F5" s="1"/>
      <c r="G5" s="1"/>
      <c r="H5" s="11"/>
      <c r="I5" s="2"/>
      <c r="J5" s="7"/>
      <c r="Q5" s="1"/>
    </row>
    <row r="6" spans="1:19" x14ac:dyDescent="0.2">
      <c r="A6" s="4"/>
      <c r="B6" s="10"/>
      <c r="C6" s="10"/>
      <c r="D6" s="10"/>
      <c r="E6" s="1"/>
      <c r="F6" s="1"/>
      <c r="G6" s="1"/>
      <c r="H6" s="11"/>
      <c r="I6" s="2"/>
      <c r="J6" s="7"/>
      <c r="Q6" s="1"/>
    </row>
    <row r="7" spans="1:19" x14ac:dyDescent="0.2">
      <c r="A7" s="4"/>
      <c r="B7" s="10"/>
      <c r="C7" s="10"/>
      <c r="D7" s="10"/>
      <c r="E7" s="1"/>
      <c r="F7" s="1"/>
      <c r="G7" s="1"/>
      <c r="H7" s="11"/>
      <c r="I7" s="2"/>
      <c r="J7" s="7"/>
      <c r="Q7" s="1"/>
    </row>
    <row r="8" spans="1:19" x14ac:dyDescent="0.2">
      <c r="A8" s="3"/>
      <c r="B8" s="10"/>
      <c r="C8" s="10"/>
      <c r="D8" s="10"/>
      <c r="E8" s="1"/>
      <c r="F8" s="1"/>
      <c r="G8" s="1"/>
      <c r="H8" s="11"/>
      <c r="I8" s="2"/>
      <c r="J8" s="7"/>
      <c r="Q8" s="1"/>
    </row>
    <row r="9" spans="1:19" x14ac:dyDescent="0.2">
      <c r="A9" s="1"/>
      <c r="B9" s="10"/>
      <c r="C9" s="10"/>
      <c r="D9" s="10"/>
      <c r="E9" s="1"/>
      <c r="F9" s="1"/>
      <c r="G9" s="1"/>
      <c r="Q9" s="1"/>
    </row>
    <row r="10" spans="1:19" x14ac:dyDescent="0.2">
      <c r="A10" s="12"/>
      <c r="B10" s="10"/>
      <c r="C10" s="10"/>
      <c r="D10" s="10"/>
      <c r="E10" s="1"/>
      <c r="F10" s="1"/>
      <c r="G10" s="1"/>
      <c r="Q10" s="1"/>
    </row>
    <row r="11" spans="1:19" x14ac:dyDescent="0.2">
      <c r="A11" s="1"/>
      <c r="B11" s="10"/>
      <c r="C11" s="10"/>
      <c r="D11" s="10"/>
      <c r="E11" s="1"/>
      <c r="F11" s="1"/>
      <c r="G11" s="1"/>
      <c r="Q11" s="1"/>
    </row>
    <row r="12" spans="1:19" x14ac:dyDescent="0.2">
      <c r="A12" s="1"/>
      <c r="B12" s="10"/>
      <c r="C12" s="10"/>
      <c r="D12" s="10"/>
      <c r="E12" s="1"/>
      <c r="F12" s="1"/>
      <c r="G12" s="1"/>
      <c r="Q12" s="1"/>
    </row>
    <row r="13" spans="1:19" x14ac:dyDescent="0.2">
      <c r="A13" s="12"/>
      <c r="B13" s="10"/>
      <c r="C13" s="10"/>
      <c r="D13" s="10"/>
      <c r="E13" s="1"/>
      <c r="F13" s="1"/>
      <c r="G13" s="1"/>
      <c r="Q13" s="1"/>
    </row>
    <row r="14" spans="1:19" x14ac:dyDescent="0.2">
      <c r="A14" s="1"/>
      <c r="B14" s="10"/>
      <c r="C14" s="10"/>
      <c r="D14" s="10"/>
      <c r="E14" s="1"/>
      <c r="F14" s="1"/>
      <c r="G14" s="1"/>
      <c r="Q14" s="1"/>
    </row>
    <row r="15" spans="1:19" x14ac:dyDescent="0.2">
      <c r="A15" s="1"/>
      <c r="B15" s="10"/>
      <c r="C15" s="10"/>
      <c r="D15" s="10"/>
      <c r="E15" s="1"/>
      <c r="F15" s="1"/>
      <c r="G15" s="1"/>
      <c r="Q15" s="1"/>
    </row>
    <row r="16" spans="1:19" x14ac:dyDescent="0.2">
      <c r="A16" s="12"/>
      <c r="B16" s="10"/>
      <c r="C16" s="10"/>
      <c r="D16" s="10"/>
      <c r="E16" s="1"/>
      <c r="F16" s="1"/>
      <c r="G16" s="1"/>
      <c r="Q16" s="1"/>
    </row>
    <row r="17" spans="1:17" x14ac:dyDescent="0.2">
      <c r="A17" s="1"/>
      <c r="B17" s="10"/>
      <c r="C17" s="10"/>
      <c r="D17" s="10"/>
      <c r="E17" s="1"/>
      <c r="F17" s="1"/>
      <c r="G17" s="1"/>
      <c r="Q17" s="1"/>
    </row>
    <row r="18" spans="1:17" x14ac:dyDescent="0.2">
      <c r="A18" s="1"/>
      <c r="B18" s="10"/>
      <c r="C18" s="10"/>
      <c r="D18" s="10"/>
      <c r="E18" s="1"/>
      <c r="F18" s="1"/>
      <c r="G18" s="1"/>
      <c r="Q18" s="1"/>
    </row>
    <row r="19" spans="1:17" x14ac:dyDescent="0.2">
      <c r="A19" s="12"/>
      <c r="B19" s="10"/>
      <c r="C19" s="10"/>
      <c r="D19" s="10"/>
      <c r="E19" s="1"/>
      <c r="F19" s="1"/>
      <c r="G19" s="1"/>
      <c r="Q19" s="1"/>
    </row>
    <row r="20" spans="1:17" x14ac:dyDescent="0.2">
      <c r="A20" s="1"/>
      <c r="B20" s="10"/>
      <c r="C20" s="10"/>
      <c r="D20" s="10"/>
      <c r="E20" s="1"/>
      <c r="F20" s="1"/>
      <c r="G20" s="1"/>
      <c r="Q20" s="1"/>
    </row>
    <row r="21" spans="1:17" x14ac:dyDescent="0.2">
      <c r="A21" s="1"/>
      <c r="B21" s="10"/>
      <c r="C21" s="10"/>
      <c r="D21" s="10"/>
      <c r="E21" s="1"/>
      <c r="F21" s="1"/>
      <c r="G21" s="1"/>
      <c r="Q21" s="1"/>
    </row>
    <row r="22" spans="1:17" x14ac:dyDescent="0.2">
      <c r="A22" s="12"/>
      <c r="B22" s="10"/>
      <c r="C22" s="10"/>
      <c r="D22" s="10"/>
      <c r="E22" s="1"/>
      <c r="F22" s="1"/>
      <c r="G22" s="1"/>
      <c r="Q22" s="1"/>
    </row>
    <row r="23" spans="1:17" x14ac:dyDescent="0.2">
      <c r="A23" s="1"/>
      <c r="B23" s="10"/>
      <c r="C23" s="10"/>
      <c r="D23" s="10"/>
      <c r="E23" s="1"/>
      <c r="F23" s="1"/>
      <c r="G23" s="1"/>
      <c r="Q23" s="1"/>
    </row>
    <row r="24" spans="1:17" x14ac:dyDescent="0.2">
      <c r="A24" s="1"/>
      <c r="B24" s="10"/>
      <c r="C24" s="10"/>
      <c r="D24" s="10"/>
      <c r="E24" s="1"/>
      <c r="F24" s="1"/>
      <c r="G24" s="1"/>
      <c r="Q24" s="1"/>
    </row>
    <row r="25" spans="1:17" x14ac:dyDescent="0.2">
      <c r="A25" s="12"/>
      <c r="B25" s="10"/>
      <c r="C25" s="10"/>
      <c r="D25" s="10"/>
      <c r="E25" s="1"/>
      <c r="F25" s="1"/>
      <c r="G25" s="1"/>
      <c r="Q25" s="1"/>
    </row>
    <row r="26" spans="1:17" x14ac:dyDescent="0.2">
      <c r="A26" s="1"/>
      <c r="B26" s="10"/>
      <c r="C26" s="10"/>
      <c r="D26" s="10"/>
      <c r="E26" s="1"/>
      <c r="F26" s="1"/>
      <c r="G26" s="1"/>
      <c r="Q26" s="1"/>
    </row>
    <row r="27" spans="1:17" x14ac:dyDescent="0.2">
      <c r="A27" s="1"/>
      <c r="B27" s="10"/>
      <c r="C27" s="10"/>
      <c r="D27" s="10"/>
      <c r="E27" s="1"/>
      <c r="F27" s="1"/>
      <c r="G27" s="1"/>
      <c r="Q27" s="1"/>
    </row>
    <row r="28" spans="1:17" x14ac:dyDescent="0.2">
      <c r="A28" s="12"/>
      <c r="B28" s="10"/>
      <c r="C28" s="10"/>
      <c r="D28" s="10"/>
      <c r="E28" s="1"/>
      <c r="F28" s="1"/>
      <c r="G28" s="1"/>
      <c r="Q28" s="1"/>
    </row>
    <row r="29" spans="1:17" x14ac:dyDescent="0.2">
      <c r="A29" s="1"/>
      <c r="B29" s="10"/>
      <c r="C29" s="10"/>
      <c r="D29" s="10"/>
      <c r="E29" s="1"/>
      <c r="F29" s="1"/>
      <c r="G29" s="1"/>
      <c r="Q29" s="1"/>
    </row>
    <row r="30" spans="1:17" x14ac:dyDescent="0.2">
      <c r="A30" s="1"/>
      <c r="B30" s="10"/>
      <c r="C30" s="10"/>
      <c r="D30" s="10"/>
      <c r="E30" s="1"/>
      <c r="F30" s="1"/>
      <c r="G30" s="1"/>
      <c r="Q30" s="1"/>
    </row>
    <row r="31" spans="1:17" x14ac:dyDescent="0.2">
      <c r="A31" s="12"/>
      <c r="B31" s="10"/>
      <c r="C31" s="10"/>
      <c r="D31" s="10"/>
      <c r="E31" s="1"/>
      <c r="F31" s="1"/>
      <c r="G31" s="1"/>
      <c r="Q31" s="1"/>
    </row>
    <row r="32" spans="1:17" x14ac:dyDescent="0.2">
      <c r="A32" s="1"/>
      <c r="B32" s="10"/>
      <c r="C32" s="10"/>
      <c r="D32" s="10"/>
      <c r="E32" s="1"/>
      <c r="F32" s="1"/>
      <c r="G32" s="1"/>
      <c r="Q32" s="1"/>
    </row>
    <row r="33" spans="1:17" x14ac:dyDescent="0.2">
      <c r="A33" s="1"/>
      <c r="B33" s="10"/>
      <c r="C33" s="10"/>
      <c r="D33" s="10"/>
      <c r="E33" s="1"/>
      <c r="F33" s="1"/>
      <c r="G33" s="1"/>
      <c r="Q33" s="1"/>
    </row>
    <row r="34" spans="1:17" x14ac:dyDescent="0.2">
      <c r="A34" s="12"/>
      <c r="B34" s="10"/>
      <c r="C34" s="10"/>
      <c r="D34" s="10"/>
      <c r="E34" s="1"/>
      <c r="F34" s="1"/>
      <c r="G34" s="1"/>
      <c r="Q34" s="1"/>
    </row>
    <row r="35" spans="1:17" x14ac:dyDescent="0.2">
      <c r="A35" s="1"/>
      <c r="B35" s="10"/>
      <c r="C35" s="10"/>
      <c r="D35" s="10"/>
      <c r="E35" s="1"/>
      <c r="F35" s="1"/>
      <c r="G35" s="1"/>
      <c r="Q35" s="1"/>
    </row>
    <row r="36" spans="1:17" x14ac:dyDescent="0.2">
      <c r="A36" s="1"/>
      <c r="B36" s="10"/>
      <c r="C36" s="10"/>
      <c r="D36" s="10"/>
      <c r="E36" s="1"/>
      <c r="F36" s="1"/>
      <c r="G36" s="1"/>
      <c r="Q36" s="1"/>
    </row>
    <row r="37" spans="1:17" x14ac:dyDescent="0.2">
      <c r="A37" s="12"/>
      <c r="B37" s="10"/>
      <c r="C37" s="10"/>
      <c r="D37" s="10"/>
      <c r="E37" s="1"/>
      <c r="F37" s="1"/>
      <c r="G37" s="1"/>
      <c r="Q37" s="1"/>
    </row>
    <row r="38" spans="1:17" x14ac:dyDescent="0.2">
      <c r="A38" s="1"/>
      <c r="B38" s="10"/>
      <c r="C38" s="10"/>
      <c r="D38" s="10"/>
      <c r="E38" s="1"/>
      <c r="F38" s="1"/>
      <c r="G38" s="1"/>
      <c r="Q38" s="1"/>
    </row>
    <row r="39" spans="1:17" x14ac:dyDescent="0.2">
      <c r="A39" s="1"/>
      <c r="B39" s="10"/>
      <c r="C39" s="10"/>
      <c r="D39" s="10"/>
      <c r="E39" s="1"/>
      <c r="F39" s="1"/>
      <c r="G39" s="1"/>
      <c r="Q39" s="1"/>
    </row>
    <row r="40" spans="1:17" x14ac:dyDescent="0.2">
      <c r="A40" s="12"/>
      <c r="B40" s="10"/>
      <c r="C40" s="10"/>
      <c r="D40" s="10"/>
      <c r="E40" s="1"/>
      <c r="F40" s="1"/>
      <c r="G40" s="1"/>
      <c r="Q40" s="1"/>
    </row>
    <row r="41" spans="1:17" x14ac:dyDescent="0.2">
      <c r="A41" s="1"/>
      <c r="B41" s="10"/>
      <c r="C41" s="10"/>
      <c r="D41" s="10"/>
      <c r="E41" s="1"/>
      <c r="F41" s="1"/>
      <c r="G41" s="1"/>
      <c r="Q41" s="1"/>
    </row>
    <row r="42" spans="1:17" x14ac:dyDescent="0.2">
      <c r="A42" s="1"/>
      <c r="B42" s="10"/>
      <c r="C42" s="10"/>
      <c r="D42" s="10"/>
      <c r="E42" s="1"/>
      <c r="F42" s="1"/>
      <c r="G42" s="1"/>
      <c r="Q42" s="1"/>
    </row>
    <row r="43" spans="1:17" x14ac:dyDescent="0.2">
      <c r="A43" s="12"/>
      <c r="B43" s="10"/>
      <c r="C43" s="10"/>
      <c r="D43" s="10"/>
      <c r="E43" s="1"/>
      <c r="F43" s="1"/>
      <c r="G43" s="1"/>
      <c r="Q43" s="1"/>
    </row>
    <row r="44" spans="1:17" x14ac:dyDescent="0.2">
      <c r="A44" s="1"/>
      <c r="B44" s="10"/>
      <c r="C44" s="10"/>
      <c r="D44" s="10"/>
      <c r="E44" s="1"/>
      <c r="F44" s="1"/>
      <c r="G44" s="1"/>
      <c r="Q44" s="1"/>
    </row>
    <row r="45" spans="1:17" x14ac:dyDescent="0.2">
      <c r="A45" s="1"/>
      <c r="B45" s="10"/>
      <c r="C45" s="10"/>
      <c r="D45" s="10"/>
      <c r="E45" s="1"/>
      <c r="F45" s="1"/>
      <c r="G45" s="1"/>
      <c r="Q45" s="1"/>
    </row>
    <row r="46" spans="1:17" x14ac:dyDescent="0.2">
      <c r="A46" s="12"/>
      <c r="B46" s="10"/>
      <c r="C46" s="10"/>
      <c r="D46" s="10"/>
      <c r="E46" s="1"/>
      <c r="F46" s="1"/>
      <c r="G46" s="1"/>
      <c r="Q46" s="1"/>
    </row>
    <row r="47" spans="1:17" x14ac:dyDescent="0.2">
      <c r="A47" s="1"/>
      <c r="B47" s="10"/>
      <c r="C47" s="10"/>
      <c r="D47" s="10"/>
      <c r="E47" s="1"/>
      <c r="F47" s="1"/>
      <c r="G47" s="1"/>
      <c r="Q47" s="1"/>
    </row>
    <row r="48" spans="1:17" x14ac:dyDescent="0.2">
      <c r="A48" s="1"/>
      <c r="B48" s="10"/>
      <c r="C48" s="10"/>
      <c r="D48" s="10"/>
      <c r="E48" s="1"/>
      <c r="F48" s="1"/>
      <c r="G48" s="1"/>
      <c r="Q4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  <row r="53" spans="1:17" x14ac:dyDescent="0.2">
      <c r="A53" s="12"/>
      <c r="B53" s="10"/>
      <c r="C53" s="10"/>
      <c r="D53" s="10"/>
      <c r="E53" s="1"/>
      <c r="F53" s="1"/>
      <c r="G53" s="1"/>
      <c r="Q53" s="1"/>
    </row>
    <row r="54" spans="1:17" x14ac:dyDescent="0.2">
      <c r="A54" s="12"/>
      <c r="B54" s="10"/>
      <c r="C54" s="10"/>
      <c r="D54" s="10"/>
      <c r="E54" s="1"/>
      <c r="F54" s="1"/>
      <c r="G54" s="1"/>
      <c r="Q5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32D26-67B8-CB42-A367-4D6A94A6149D}">
  <dimension ref="A1:S54"/>
  <sheetViews>
    <sheetView workbookViewId="0">
      <selection activeCell="A2" sqref="A2:XFD2"/>
    </sheetView>
  </sheetViews>
  <sheetFormatPr baseColWidth="10" defaultRowHeight="16" x14ac:dyDescent="0.2"/>
  <cols>
    <col min="1" max="1" width="16.5" bestFit="1" customWidth="1"/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9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  <c r="S1" s="65" t="s">
        <v>135</v>
      </c>
    </row>
    <row r="2" spans="1:19" x14ac:dyDescent="0.2">
      <c r="A2" s="1" t="s">
        <v>136</v>
      </c>
      <c r="B2" s="10">
        <v>20</v>
      </c>
      <c r="C2" s="10">
        <v>73</v>
      </c>
      <c r="D2" s="10">
        <v>500</v>
      </c>
      <c r="E2" s="1">
        <v>1</v>
      </c>
      <c r="F2" s="1">
        <v>2.8</v>
      </c>
      <c r="G2" s="1">
        <v>1</v>
      </c>
      <c r="H2" s="11">
        <v>0</v>
      </c>
      <c r="I2" s="2">
        <v>2000000</v>
      </c>
      <c r="J2" s="2">
        <v>0</v>
      </c>
      <c r="L2">
        <v>2</v>
      </c>
      <c r="M2">
        <v>1</v>
      </c>
      <c r="N2">
        <v>65.534999999999997</v>
      </c>
      <c r="O2">
        <v>66.2</v>
      </c>
      <c r="P2">
        <v>4</v>
      </c>
      <c r="Q2" s="1">
        <v>0</v>
      </c>
      <c r="R2">
        <v>1</v>
      </c>
    </row>
    <row r="3" spans="1:19" x14ac:dyDescent="0.2">
      <c r="A3" s="1"/>
      <c r="B3" s="10"/>
      <c r="C3" s="10"/>
      <c r="D3" s="10"/>
      <c r="E3" s="1"/>
      <c r="F3" s="1"/>
      <c r="G3" s="1"/>
      <c r="H3" s="11"/>
      <c r="I3" s="2"/>
      <c r="J3" s="7"/>
      <c r="Q3" s="1"/>
    </row>
    <row r="4" spans="1:19" x14ac:dyDescent="0.2">
      <c r="A4" s="4"/>
      <c r="B4" s="10"/>
      <c r="C4" s="10"/>
      <c r="D4" s="10"/>
      <c r="E4" s="1"/>
      <c r="F4" s="1"/>
      <c r="G4" s="1"/>
      <c r="H4" s="11"/>
      <c r="I4" s="2"/>
      <c r="J4" s="7"/>
      <c r="Q4" s="1"/>
    </row>
    <row r="5" spans="1:19" x14ac:dyDescent="0.2">
      <c r="A5" s="4"/>
      <c r="B5" s="10"/>
      <c r="C5" s="10"/>
      <c r="D5" s="10"/>
      <c r="E5" s="1"/>
      <c r="F5" s="1"/>
      <c r="G5" s="1"/>
      <c r="H5" s="11"/>
      <c r="I5" s="2"/>
      <c r="J5" s="7"/>
      <c r="Q5" s="1"/>
    </row>
    <row r="6" spans="1:19" x14ac:dyDescent="0.2">
      <c r="A6" s="4"/>
      <c r="B6" s="10"/>
      <c r="C6" s="10"/>
      <c r="D6" s="10"/>
      <c r="E6" s="1"/>
      <c r="F6" s="1"/>
      <c r="G6" s="1"/>
      <c r="H6" s="11"/>
      <c r="I6" s="2"/>
      <c r="J6" s="7"/>
      <c r="Q6" s="1"/>
    </row>
    <row r="7" spans="1:19" x14ac:dyDescent="0.2">
      <c r="A7" s="4"/>
      <c r="B7" s="10"/>
      <c r="C7" s="10"/>
      <c r="D7" s="10"/>
      <c r="E7" s="1"/>
      <c r="F7" s="1"/>
      <c r="G7" s="1"/>
      <c r="H7" s="11"/>
      <c r="I7" s="2"/>
      <c r="J7" s="7"/>
      <c r="Q7" s="1"/>
    </row>
    <row r="8" spans="1:19" x14ac:dyDescent="0.2">
      <c r="A8" s="3"/>
      <c r="B8" s="10"/>
      <c r="C8" s="10"/>
      <c r="D8" s="10"/>
      <c r="E8" s="1"/>
      <c r="F8" s="1"/>
      <c r="G8" s="1"/>
      <c r="H8" s="11"/>
      <c r="I8" s="2"/>
      <c r="J8" s="7"/>
      <c r="Q8" s="1"/>
    </row>
    <row r="9" spans="1:19" x14ac:dyDescent="0.2">
      <c r="A9" s="1"/>
      <c r="B9" s="10"/>
      <c r="C9" s="10"/>
      <c r="D9" s="10"/>
      <c r="E9" s="1"/>
      <c r="F9" s="1"/>
      <c r="G9" s="1"/>
      <c r="Q9" s="1"/>
    </row>
    <row r="10" spans="1:19" x14ac:dyDescent="0.2">
      <c r="A10" s="12"/>
      <c r="B10" s="10"/>
      <c r="C10" s="10"/>
      <c r="D10" s="10"/>
      <c r="E10" s="1"/>
      <c r="F10" s="1"/>
      <c r="G10" s="1"/>
      <c r="Q10" s="1"/>
    </row>
    <row r="11" spans="1:19" x14ac:dyDescent="0.2">
      <c r="A11" s="1"/>
      <c r="B11" s="10"/>
      <c r="C11" s="10"/>
      <c r="D11" s="10"/>
      <c r="E11" s="1"/>
      <c r="F11" s="1"/>
      <c r="G11" s="1"/>
      <c r="Q11" s="1"/>
    </row>
    <row r="12" spans="1:19" x14ac:dyDescent="0.2">
      <c r="A12" s="1"/>
      <c r="B12" s="10"/>
      <c r="C12" s="10"/>
      <c r="D12" s="10"/>
      <c r="E12" s="1"/>
      <c r="F12" s="1"/>
      <c r="G12" s="1"/>
      <c r="Q12" s="1"/>
    </row>
    <row r="13" spans="1:19" x14ac:dyDescent="0.2">
      <c r="A13" s="12"/>
      <c r="B13" s="10"/>
      <c r="C13" s="10"/>
      <c r="D13" s="10"/>
      <c r="E13" s="1"/>
      <c r="F13" s="1"/>
      <c r="G13" s="1"/>
      <c r="Q13" s="1"/>
    </row>
    <row r="14" spans="1:19" x14ac:dyDescent="0.2">
      <c r="A14" s="1"/>
      <c r="B14" s="10"/>
      <c r="C14" s="10"/>
      <c r="D14" s="10"/>
      <c r="E14" s="1"/>
      <c r="F14" s="1"/>
      <c r="G14" s="1"/>
      <c r="Q14" s="1"/>
    </row>
    <row r="15" spans="1:19" x14ac:dyDescent="0.2">
      <c r="A15" s="1"/>
      <c r="B15" s="10"/>
      <c r="C15" s="10"/>
      <c r="D15" s="10"/>
      <c r="E15" s="1"/>
      <c r="F15" s="1"/>
      <c r="G15" s="1"/>
      <c r="Q15" s="1"/>
    </row>
    <row r="16" spans="1:19" x14ac:dyDescent="0.2">
      <c r="A16" s="12"/>
      <c r="B16" s="10"/>
      <c r="C16" s="10"/>
      <c r="D16" s="10"/>
      <c r="E16" s="1"/>
      <c r="F16" s="1"/>
      <c r="G16" s="1"/>
      <c r="Q16" s="1"/>
    </row>
    <row r="17" spans="1:17" x14ac:dyDescent="0.2">
      <c r="A17" s="1"/>
      <c r="B17" s="10"/>
      <c r="C17" s="10"/>
      <c r="D17" s="10"/>
      <c r="E17" s="1"/>
      <c r="F17" s="1"/>
      <c r="G17" s="1"/>
      <c r="Q17" s="1"/>
    </row>
    <row r="18" spans="1:17" x14ac:dyDescent="0.2">
      <c r="A18" s="1"/>
      <c r="B18" s="10"/>
      <c r="C18" s="10"/>
      <c r="D18" s="10"/>
      <c r="E18" s="1"/>
      <c r="F18" s="1"/>
      <c r="G18" s="1"/>
      <c r="Q18" s="1"/>
    </row>
    <row r="19" spans="1:17" x14ac:dyDescent="0.2">
      <c r="A19" s="12"/>
      <c r="B19" s="10"/>
      <c r="C19" s="10"/>
      <c r="D19" s="10"/>
      <c r="E19" s="1"/>
      <c r="F19" s="1"/>
      <c r="G19" s="1"/>
      <c r="Q19" s="1"/>
    </row>
    <row r="20" spans="1:17" x14ac:dyDescent="0.2">
      <c r="A20" s="1"/>
      <c r="B20" s="10"/>
      <c r="C20" s="10"/>
      <c r="D20" s="10"/>
      <c r="E20" s="1"/>
      <c r="F20" s="1"/>
      <c r="G20" s="1"/>
      <c r="Q20" s="1"/>
    </row>
    <row r="21" spans="1:17" x14ac:dyDescent="0.2">
      <c r="A21" s="1"/>
      <c r="B21" s="10"/>
      <c r="C21" s="10"/>
      <c r="D21" s="10"/>
      <c r="E21" s="1"/>
      <c r="F21" s="1"/>
      <c r="G21" s="1"/>
      <c r="Q21" s="1"/>
    </row>
    <row r="22" spans="1:17" x14ac:dyDescent="0.2">
      <c r="A22" s="12"/>
      <c r="B22" s="10"/>
      <c r="C22" s="10"/>
      <c r="D22" s="10"/>
      <c r="E22" s="1"/>
      <c r="F22" s="1"/>
      <c r="G22" s="1"/>
      <c r="Q22" s="1"/>
    </row>
    <row r="23" spans="1:17" x14ac:dyDescent="0.2">
      <c r="A23" s="1"/>
      <c r="B23" s="10"/>
      <c r="C23" s="10"/>
      <c r="D23" s="10"/>
      <c r="E23" s="1"/>
      <c r="F23" s="1"/>
      <c r="G23" s="1"/>
      <c r="Q23" s="1"/>
    </row>
    <row r="24" spans="1:17" x14ac:dyDescent="0.2">
      <c r="A24" s="1"/>
      <c r="B24" s="10"/>
      <c r="C24" s="10"/>
      <c r="D24" s="10"/>
      <c r="E24" s="1"/>
      <c r="F24" s="1"/>
      <c r="G24" s="1"/>
      <c r="Q24" s="1"/>
    </row>
    <row r="25" spans="1:17" x14ac:dyDescent="0.2">
      <c r="A25" s="12"/>
      <c r="B25" s="10"/>
      <c r="C25" s="10"/>
      <c r="D25" s="10"/>
      <c r="E25" s="1"/>
      <c r="F25" s="1"/>
      <c r="G25" s="1"/>
      <c r="Q25" s="1"/>
    </row>
    <row r="26" spans="1:17" x14ac:dyDescent="0.2">
      <c r="A26" s="1"/>
      <c r="B26" s="10"/>
      <c r="C26" s="10"/>
      <c r="D26" s="10"/>
      <c r="E26" s="1"/>
      <c r="F26" s="1"/>
      <c r="G26" s="1"/>
      <c r="Q26" s="1"/>
    </row>
    <row r="27" spans="1:17" x14ac:dyDescent="0.2">
      <c r="A27" s="1"/>
      <c r="B27" s="10"/>
      <c r="C27" s="10"/>
      <c r="D27" s="10"/>
      <c r="E27" s="1"/>
      <c r="F27" s="1"/>
      <c r="G27" s="1"/>
      <c r="Q27" s="1"/>
    </row>
    <row r="28" spans="1:17" x14ac:dyDescent="0.2">
      <c r="A28" s="12"/>
      <c r="B28" s="10"/>
      <c r="C28" s="10"/>
      <c r="D28" s="10"/>
      <c r="E28" s="1"/>
      <c r="F28" s="1"/>
      <c r="G28" s="1"/>
      <c r="Q28" s="1"/>
    </row>
    <row r="29" spans="1:17" x14ac:dyDescent="0.2">
      <c r="A29" s="1"/>
      <c r="B29" s="10"/>
      <c r="C29" s="10"/>
      <c r="D29" s="10"/>
      <c r="E29" s="1"/>
      <c r="F29" s="1"/>
      <c r="G29" s="1"/>
      <c r="Q29" s="1"/>
    </row>
    <row r="30" spans="1:17" x14ac:dyDescent="0.2">
      <c r="A30" s="1"/>
      <c r="B30" s="10"/>
      <c r="C30" s="10"/>
      <c r="D30" s="10"/>
      <c r="E30" s="1"/>
      <c r="F30" s="1"/>
      <c r="G30" s="1"/>
      <c r="Q30" s="1"/>
    </row>
    <row r="31" spans="1:17" x14ac:dyDescent="0.2">
      <c r="A31" s="12"/>
      <c r="B31" s="10"/>
      <c r="C31" s="10"/>
      <c r="D31" s="10"/>
      <c r="E31" s="1"/>
      <c r="F31" s="1"/>
      <c r="G31" s="1"/>
      <c r="Q31" s="1"/>
    </row>
    <row r="32" spans="1:17" x14ac:dyDescent="0.2">
      <c r="A32" s="1"/>
      <c r="B32" s="10"/>
      <c r="C32" s="10"/>
      <c r="D32" s="10"/>
      <c r="E32" s="1"/>
      <c r="F32" s="1"/>
      <c r="G32" s="1"/>
      <c r="Q32" s="1"/>
    </row>
    <row r="33" spans="1:17" x14ac:dyDescent="0.2">
      <c r="A33" s="1"/>
      <c r="B33" s="10"/>
      <c r="C33" s="10"/>
      <c r="D33" s="10"/>
      <c r="E33" s="1"/>
      <c r="F33" s="1"/>
      <c r="G33" s="1"/>
      <c r="Q33" s="1"/>
    </row>
    <row r="34" spans="1:17" x14ac:dyDescent="0.2">
      <c r="A34" s="12"/>
      <c r="B34" s="10"/>
      <c r="C34" s="10"/>
      <c r="D34" s="10"/>
      <c r="E34" s="1"/>
      <c r="F34" s="1"/>
      <c r="G34" s="1"/>
      <c r="Q34" s="1"/>
    </row>
    <row r="35" spans="1:17" x14ac:dyDescent="0.2">
      <c r="A35" s="1"/>
      <c r="B35" s="10"/>
      <c r="C35" s="10"/>
      <c r="D35" s="10"/>
      <c r="E35" s="1"/>
      <c r="F35" s="1"/>
      <c r="G35" s="1"/>
      <c r="Q35" s="1"/>
    </row>
    <row r="36" spans="1:17" x14ac:dyDescent="0.2">
      <c r="A36" s="1"/>
      <c r="B36" s="10"/>
      <c r="C36" s="10"/>
      <c r="D36" s="10"/>
      <c r="E36" s="1"/>
      <c r="F36" s="1"/>
      <c r="G36" s="1"/>
      <c r="Q36" s="1"/>
    </row>
    <row r="37" spans="1:17" x14ac:dyDescent="0.2">
      <c r="A37" s="12"/>
      <c r="B37" s="10"/>
      <c r="C37" s="10"/>
      <c r="D37" s="10"/>
      <c r="E37" s="1"/>
      <c r="F37" s="1"/>
      <c r="G37" s="1"/>
      <c r="Q37" s="1"/>
    </row>
    <row r="38" spans="1:17" x14ac:dyDescent="0.2">
      <c r="A38" s="1"/>
      <c r="B38" s="10"/>
      <c r="C38" s="10"/>
      <c r="D38" s="10"/>
      <c r="E38" s="1"/>
      <c r="F38" s="1"/>
      <c r="G38" s="1"/>
      <c r="Q38" s="1"/>
    </row>
    <row r="39" spans="1:17" x14ac:dyDescent="0.2">
      <c r="A39" s="1"/>
      <c r="B39" s="10"/>
      <c r="C39" s="10"/>
      <c r="D39" s="10"/>
      <c r="E39" s="1"/>
      <c r="F39" s="1"/>
      <c r="G39" s="1"/>
      <c r="Q39" s="1"/>
    </row>
    <row r="40" spans="1:17" x14ac:dyDescent="0.2">
      <c r="A40" s="12"/>
      <c r="B40" s="10"/>
      <c r="C40" s="10"/>
      <c r="D40" s="10"/>
      <c r="E40" s="1"/>
      <c r="F40" s="1"/>
      <c r="G40" s="1"/>
      <c r="Q40" s="1"/>
    </row>
    <row r="41" spans="1:17" x14ac:dyDescent="0.2">
      <c r="A41" s="1"/>
      <c r="B41" s="10"/>
      <c r="C41" s="10"/>
      <c r="D41" s="10"/>
      <c r="E41" s="1"/>
      <c r="F41" s="1"/>
      <c r="G41" s="1"/>
      <c r="Q41" s="1"/>
    </row>
    <row r="42" spans="1:17" x14ac:dyDescent="0.2">
      <c r="A42" s="1"/>
      <c r="B42" s="10"/>
      <c r="C42" s="10"/>
      <c r="D42" s="10"/>
      <c r="E42" s="1"/>
      <c r="F42" s="1"/>
      <c r="G42" s="1"/>
      <c r="Q42" s="1"/>
    </row>
    <row r="43" spans="1:17" x14ac:dyDescent="0.2">
      <c r="A43" s="12"/>
      <c r="B43" s="10"/>
      <c r="C43" s="10"/>
      <c r="D43" s="10"/>
      <c r="E43" s="1"/>
      <c r="F43" s="1"/>
      <c r="G43" s="1"/>
      <c r="Q43" s="1"/>
    </row>
    <row r="44" spans="1:17" x14ac:dyDescent="0.2">
      <c r="A44" s="1"/>
      <c r="B44" s="10"/>
      <c r="C44" s="10"/>
      <c r="D44" s="10"/>
      <c r="E44" s="1"/>
      <c r="F44" s="1"/>
      <c r="G44" s="1"/>
      <c r="Q44" s="1"/>
    </row>
    <row r="45" spans="1:17" x14ac:dyDescent="0.2">
      <c r="A45" s="1"/>
      <c r="B45" s="10"/>
      <c r="C45" s="10"/>
      <c r="D45" s="10"/>
      <c r="E45" s="1"/>
      <c r="F45" s="1"/>
      <c r="G45" s="1"/>
      <c r="Q45" s="1"/>
    </row>
    <row r="46" spans="1:17" x14ac:dyDescent="0.2">
      <c r="A46" s="12"/>
      <c r="B46" s="10"/>
      <c r="C46" s="10"/>
      <c r="D46" s="10"/>
      <c r="E46" s="1"/>
      <c r="F46" s="1"/>
      <c r="G46" s="1"/>
      <c r="Q46" s="1"/>
    </row>
    <row r="47" spans="1:17" x14ac:dyDescent="0.2">
      <c r="A47" s="1"/>
      <c r="B47" s="10"/>
      <c r="C47" s="10"/>
      <c r="D47" s="10"/>
      <c r="E47" s="1"/>
      <c r="F47" s="1"/>
      <c r="G47" s="1"/>
      <c r="Q47" s="1"/>
    </row>
    <row r="48" spans="1:17" x14ac:dyDescent="0.2">
      <c r="A48" s="1"/>
      <c r="B48" s="10"/>
      <c r="C48" s="10"/>
      <c r="D48" s="10"/>
      <c r="E48" s="1"/>
      <c r="F48" s="1"/>
      <c r="G48" s="1"/>
      <c r="Q4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  <row r="53" spans="1:17" x14ac:dyDescent="0.2">
      <c r="A53" s="12"/>
      <c r="B53" s="10"/>
      <c r="C53" s="10"/>
      <c r="D53" s="10"/>
      <c r="E53" s="1"/>
      <c r="F53" s="1"/>
      <c r="G53" s="1"/>
      <c r="Q53" s="1"/>
    </row>
    <row r="54" spans="1:17" x14ac:dyDescent="0.2">
      <c r="A54" s="12"/>
      <c r="B54" s="10"/>
      <c r="C54" s="10"/>
      <c r="D54" s="10"/>
      <c r="E54" s="1"/>
      <c r="F54" s="1"/>
      <c r="G54" s="1"/>
      <c r="Q5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F123-E8ED-A84F-B1D6-10660BCC4234}">
  <dimension ref="A1:R13"/>
  <sheetViews>
    <sheetView workbookViewId="0">
      <selection activeCell="A2" sqref="A2:XFD11"/>
    </sheetView>
  </sheetViews>
  <sheetFormatPr baseColWidth="10" defaultRowHeight="16" x14ac:dyDescent="0.2"/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s="1" t="s">
        <v>12</v>
      </c>
      <c r="B2" s="9">
        <v>90</v>
      </c>
      <c r="C2" s="9">
        <v>0</v>
      </c>
      <c r="D2" s="9">
        <v>0</v>
      </c>
      <c r="E2" s="1">
        <v>5</v>
      </c>
      <c r="F2" s="1">
        <v>2.89</v>
      </c>
      <c r="G2" s="1">
        <v>1</v>
      </c>
      <c r="H2" s="11"/>
      <c r="I2" s="1"/>
      <c r="J2" s="1"/>
      <c r="K2" s="1"/>
      <c r="L2">
        <v>2</v>
      </c>
      <c r="M2">
        <v>1</v>
      </c>
      <c r="N2">
        <v>0</v>
      </c>
      <c r="O2">
        <v>0.25</v>
      </c>
      <c r="P2">
        <v>1</v>
      </c>
      <c r="Q2">
        <v>0</v>
      </c>
      <c r="R2">
        <v>0</v>
      </c>
    </row>
    <row r="3" spans="1:18" x14ac:dyDescent="0.2">
      <c r="A3" s="1" t="s">
        <v>9</v>
      </c>
      <c r="B3" s="10">
        <v>0</v>
      </c>
      <c r="C3" s="10">
        <v>0</v>
      </c>
      <c r="D3" s="10">
        <v>0</v>
      </c>
      <c r="E3" s="1">
        <v>5</v>
      </c>
      <c r="F3" s="1">
        <v>2.89</v>
      </c>
      <c r="G3" s="1">
        <v>1</v>
      </c>
      <c r="H3" s="11"/>
      <c r="I3" s="1"/>
      <c r="J3" s="2"/>
      <c r="K3" s="2"/>
    </row>
    <row r="4" spans="1:18" x14ac:dyDescent="0.2">
      <c r="A4" s="1" t="s">
        <v>10</v>
      </c>
      <c r="B4" s="10">
        <v>90</v>
      </c>
      <c r="C4" s="10">
        <v>0</v>
      </c>
      <c r="D4" s="10">
        <v>1000</v>
      </c>
      <c r="E4" s="1">
        <v>5</v>
      </c>
      <c r="F4" s="1">
        <v>2.89</v>
      </c>
      <c r="G4" s="1">
        <v>1</v>
      </c>
      <c r="H4" s="11"/>
      <c r="I4" s="1"/>
      <c r="J4" s="2"/>
      <c r="K4" s="2"/>
    </row>
    <row r="5" spans="1:18" x14ac:dyDescent="0.2">
      <c r="A5" s="1" t="s">
        <v>11</v>
      </c>
      <c r="B5" s="10">
        <v>0</v>
      </c>
      <c r="C5" s="10">
        <v>0</v>
      </c>
      <c r="D5" s="10">
        <v>1000</v>
      </c>
      <c r="E5" s="1">
        <v>5</v>
      </c>
      <c r="F5" s="1">
        <v>2.89</v>
      </c>
      <c r="G5" s="1">
        <v>1</v>
      </c>
      <c r="H5" s="11"/>
      <c r="I5" s="1"/>
      <c r="J5" s="2"/>
      <c r="K5" s="2"/>
    </row>
    <row r="6" spans="1:18" x14ac:dyDescent="0.2">
      <c r="A6" s="1" t="s">
        <v>26</v>
      </c>
      <c r="B6" s="9">
        <v>90</v>
      </c>
      <c r="C6" s="9">
        <v>0</v>
      </c>
      <c r="D6" s="1">
        <v>2000</v>
      </c>
      <c r="E6" s="1">
        <v>5</v>
      </c>
      <c r="F6" s="1">
        <v>2.89</v>
      </c>
      <c r="G6" s="1">
        <v>1</v>
      </c>
      <c r="H6" s="11"/>
    </row>
    <row r="7" spans="1:18" x14ac:dyDescent="0.2">
      <c r="A7" s="1" t="s">
        <v>27</v>
      </c>
      <c r="B7" s="10">
        <v>0</v>
      </c>
      <c r="C7" s="10">
        <v>0</v>
      </c>
      <c r="D7" s="1">
        <v>2000</v>
      </c>
      <c r="E7" s="1">
        <v>5</v>
      </c>
      <c r="F7" s="1">
        <v>2.89</v>
      </c>
      <c r="G7" s="1">
        <v>1</v>
      </c>
      <c r="H7" s="11"/>
    </row>
    <row r="8" spans="1:18" x14ac:dyDescent="0.2">
      <c r="A8" s="1" t="s">
        <v>28</v>
      </c>
      <c r="B8" s="10">
        <v>90</v>
      </c>
      <c r="C8" s="10">
        <v>0</v>
      </c>
      <c r="D8" s="1">
        <v>4000</v>
      </c>
      <c r="E8" s="1">
        <v>5</v>
      </c>
      <c r="F8" s="1">
        <v>2.89</v>
      </c>
      <c r="G8" s="1">
        <v>1</v>
      </c>
      <c r="H8" s="11"/>
    </row>
    <row r="9" spans="1:18" x14ac:dyDescent="0.2">
      <c r="A9" s="1" t="s">
        <v>29</v>
      </c>
      <c r="B9" s="10">
        <v>0</v>
      </c>
      <c r="C9" s="10">
        <v>0</v>
      </c>
      <c r="D9" s="1">
        <v>4000</v>
      </c>
      <c r="E9" s="1">
        <v>5</v>
      </c>
      <c r="F9" s="1">
        <v>2.89</v>
      </c>
      <c r="G9" s="1">
        <v>1</v>
      </c>
      <c r="H9" s="11"/>
    </row>
    <row r="10" spans="1:18" x14ac:dyDescent="0.2">
      <c r="A10" s="1" t="s">
        <v>30</v>
      </c>
      <c r="B10" s="9">
        <v>90</v>
      </c>
      <c r="C10" s="9">
        <v>0</v>
      </c>
      <c r="D10" s="1">
        <v>6000</v>
      </c>
      <c r="E10" s="1">
        <v>5</v>
      </c>
      <c r="F10" s="1">
        <v>2.89</v>
      </c>
      <c r="G10" s="1">
        <v>1</v>
      </c>
      <c r="H10" s="11"/>
    </row>
    <row r="11" spans="1:18" x14ac:dyDescent="0.2">
      <c r="A11" s="1" t="s">
        <v>11</v>
      </c>
      <c r="B11" s="10">
        <v>0</v>
      </c>
      <c r="C11" s="10">
        <v>0</v>
      </c>
      <c r="D11" s="1">
        <v>6000</v>
      </c>
      <c r="E11" s="1">
        <v>5</v>
      </c>
      <c r="F11" s="1">
        <v>2.89</v>
      </c>
      <c r="G11" s="1">
        <v>1</v>
      </c>
      <c r="H11" s="11"/>
    </row>
    <row r="12" spans="1:18" x14ac:dyDescent="0.2">
      <c r="B12" s="10"/>
      <c r="C12" s="10"/>
    </row>
    <row r="13" spans="1:18" x14ac:dyDescent="0.2">
      <c r="B13" s="10"/>
      <c r="C13" s="10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843F-B5AF-7544-9892-CA1AD39C5E9D}">
  <dimension ref="A1:R52"/>
  <sheetViews>
    <sheetView workbookViewId="0">
      <selection activeCell="A2" sqref="A2:XFD47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2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B2">
        <v>0</v>
      </c>
      <c r="C2">
        <v>0</v>
      </c>
      <c r="D2">
        <v>0</v>
      </c>
      <c r="L2">
        <v>2</v>
      </c>
      <c r="M2">
        <v>1</v>
      </c>
      <c r="N2">
        <v>0</v>
      </c>
      <c r="O2">
        <v>0.25</v>
      </c>
      <c r="P2">
        <v>2</v>
      </c>
    </row>
    <row r="3" spans="1:18" x14ac:dyDescent="0.2">
      <c r="B3">
        <v>2</v>
      </c>
      <c r="C3">
        <v>0</v>
      </c>
      <c r="D3">
        <v>0</v>
      </c>
    </row>
    <row r="4" spans="1:18" x14ac:dyDescent="0.2">
      <c r="B4">
        <v>4</v>
      </c>
      <c r="C4">
        <v>0</v>
      </c>
      <c r="D4">
        <v>0</v>
      </c>
    </row>
    <row r="5" spans="1:18" x14ac:dyDescent="0.2">
      <c r="B5">
        <v>6</v>
      </c>
      <c r="C5">
        <v>0</v>
      </c>
      <c r="D5">
        <v>0</v>
      </c>
    </row>
    <row r="6" spans="1:18" x14ac:dyDescent="0.2">
      <c r="B6">
        <v>8</v>
      </c>
      <c r="C6">
        <v>0</v>
      </c>
      <c r="D6">
        <v>0</v>
      </c>
    </row>
    <row r="7" spans="1:18" x14ac:dyDescent="0.2">
      <c r="B7">
        <v>10</v>
      </c>
      <c r="C7">
        <v>0</v>
      </c>
      <c r="D7">
        <v>0</v>
      </c>
    </row>
    <row r="8" spans="1:18" x14ac:dyDescent="0.2">
      <c r="B8">
        <v>12</v>
      </c>
      <c r="C8">
        <v>0</v>
      </c>
      <c r="D8">
        <v>0</v>
      </c>
    </row>
    <row r="9" spans="1:18" x14ac:dyDescent="0.2">
      <c r="B9">
        <v>14</v>
      </c>
      <c r="C9">
        <v>0</v>
      </c>
      <c r="D9">
        <v>0</v>
      </c>
    </row>
    <row r="10" spans="1:18" x14ac:dyDescent="0.2">
      <c r="B10">
        <v>16</v>
      </c>
      <c r="C10">
        <v>0</v>
      </c>
      <c r="D10">
        <v>0</v>
      </c>
    </row>
    <row r="11" spans="1:18" x14ac:dyDescent="0.2">
      <c r="B11">
        <v>18</v>
      </c>
      <c r="C11">
        <v>0</v>
      </c>
      <c r="D11">
        <v>0</v>
      </c>
    </row>
    <row r="12" spans="1:18" x14ac:dyDescent="0.2">
      <c r="B12">
        <v>20</v>
      </c>
      <c r="C12">
        <v>0</v>
      </c>
      <c r="D12">
        <v>0</v>
      </c>
    </row>
    <row r="13" spans="1:18" x14ac:dyDescent="0.2">
      <c r="B13">
        <v>22</v>
      </c>
      <c r="C13">
        <v>0</v>
      </c>
      <c r="D13">
        <v>0</v>
      </c>
    </row>
    <row r="14" spans="1:18" x14ac:dyDescent="0.2">
      <c r="B14">
        <v>24</v>
      </c>
      <c r="C14">
        <v>0</v>
      </c>
      <c r="D14">
        <v>0</v>
      </c>
    </row>
    <row r="15" spans="1:18" x14ac:dyDescent="0.2">
      <c r="B15">
        <v>26</v>
      </c>
      <c r="C15">
        <v>0</v>
      </c>
      <c r="D15">
        <v>0</v>
      </c>
    </row>
    <row r="16" spans="1:18" x14ac:dyDescent="0.2">
      <c r="B16">
        <v>28</v>
      </c>
      <c r="C16">
        <v>0</v>
      </c>
      <c r="D16">
        <v>0</v>
      </c>
    </row>
    <row r="17" spans="1:11" x14ac:dyDescent="0.2">
      <c r="B17">
        <v>30</v>
      </c>
      <c r="C17">
        <v>0</v>
      </c>
      <c r="D17">
        <v>0</v>
      </c>
    </row>
    <row r="18" spans="1:11" x14ac:dyDescent="0.2">
      <c r="B18">
        <v>32</v>
      </c>
      <c r="C18">
        <v>0</v>
      </c>
      <c r="D18">
        <v>0</v>
      </c>
    </row>
    <row r="19" spans="1:11" x14ac:dyDescent="0.2">
      <c r="B19">
        <v>34</v>
      </c>
      <c r="C19">
        <v>0</v>
      </c>
      <c r="D19">
        <v>0</v>
      </c>
    </row>
    <row r="20" spans="1:11" x14ac:dyDescent="0.2">
      <c r="B20">
        <v>36</v>
      </c>
      <c r="C20">
        <v>0</v>
      </c>
      <c r="D20">
        <v>0</v>
      </c>
    </row>
    <row r="21" spans="1:11" x14ac:dyDescent="0.2">
      <c r="A21" s="6"/>
      <c r="B21">
        <v>38</v>
      </c>
      <c r="C21">
        <v>0</v>
      </c>
      <c r="D21">
        <v>0</v>
      </c>
      <c r="E21" s="1"/>
      <c r="F21" s="1"/>
      <c r="G21" s="1"/>
      <c r="H21" s="11"/>
      <c r="I21" s="1"/>
      <c r="J21" s="2"/>
      <c r="K21" s="7"/>
    </row>
    <row r="22" spans="1:11" x14ac:dyDescent="0.2">
      <c r="B22">
        <v>40</v>
      </c>
      <c r="C22">
        <v>0</v>
      </c>
      <c r="D22">
        <v>0</v>
      </c>
    </row>
    <row r="23" spans="1:11" x14ac:dyDescent="0.2">
      <c r="B23">
        <v>42</v>
      </c>
      <c r="C23">
        <v>0</v>
      </c>
      <c r="D23">
        <v>0</v>
      </c>
    </row>
    <row r="24" spans="1:11" x14ac:dyDescent="0.2">
      <c r="B24">
        <v>44</v>
      </c>
      <c r="C24">
        <v>0</v>
      </c>
      <c r="D24">
        <v>0</v>
      </c>
    </row>
    <row r="25" spans="1:11" x14ac:dyDescent="0.2">
      <c r="B25">
        <v>46</v>
      </c>
      <c r="C25">
        <v>0</v>
      </c>
      <c r="D25">
        <v>0</v>
      </c>
    </row>
    <row r="26" spans="1:11" x14ac:dyDescent="0.2">
      <c r="B26">
        <v>48</v>
      </c>
      <c r="C26">
        <v>0</v>
      </c>
      <c r="D26">
        <v>0</v>
      </c>
    </row>
    <row r="27" spans="1:11" x14ac:dyDescent="0.2">
      <c r="B27">
        <v>50</v>
      </c>
      <c r="C27">
        <v>0</v>
      </c>
      <c r="D27">
        <v>0</v>
      </c>
    </row>
    <row r="28" spans="1:11" x14ac:dyDescent="0.2">
      <c r="B28">
        <v>52</v>
      </c>
      <c r="C28">
        <v>0</v>
      </c>
      <c r="D28">
        <v>0</v>
      </c>
      <c r="E28" s="1"/>
      <c r="H28" s="1"/>
      <c r="I28" s="1"/>
    </row>
    <row r="29" spans="1:11" x14ac:dyDescent="0.2">
      <c r="B29">
        <v>54</v>
      </c>
      <c r="C29">
        <v>0</v>
      </c>
      <c r="D29">
        <v>0</v>
      </c>
      <c r="E29" s="1"/>
      <c r="H29" s="1"/>
      <c r="I29" s="1"/>
    </row>
    <row r="30" spans="1:11" x14ac:dyDescent="0.2">
      <c r="B30">
        <v>56</v>
      </c>
      <c r="C30">
        <v>0</v>
      </c>
      <c r="D30">
        <v>0</v>
      </c>
      <c r="E30" s="1"/>
      <c r="H30" s="1"/>
      <c r="I30" s="1"/>
    </row>
    <row r="31" spans="1:11" x14ac:dyDescent="0.2">
      <c r="B31">
        <v>58</v>
      </c>
      <c r="C31">
        <v>0</v>
      </c>
      <c r="D31">
        <v>0</v>
      </c>
      <c r="E31" s="1"/>
      <c r="H31" s="1"/>
      <c r="I31" s="1"/>
    </row>
    <row r="32" spans="1:11" x14ac:dyDescent="0.2">
      <c r="B32">
        <v>60</v>
      </c>
      <c r="C32">
        <v>0</v>
      </c>
      <c r="D32">
        <v>0</v>
      </c>
      <c r="E32" s="1"/>
      <c r="H32" s="1"/>
      <c r="I32" s="1"/>
    </row>
    <row r="33" spans="2:9" x14ac:dyDescent="0.2">
      <c r="B33">
        <v>62</v>
      </c>
      <c r="C33">
        <v>0</v>
      </c>
      <c r="D33">
        <v>0</v>
      </c>
      <c r="E33" s="1"/>
      <c r="H33" s="1"/>
      <c r="I33" s="1"/>
    </row>
    <row r="34" spans="2:9" x14ac:dyDescent="0.2">
      <c r="B34">
        <v>64</v>
      </c>
      <c r="C34">
        <v>0</v>
      </c>
      <c r="D34">
        <v>0</v>
      </c>
      <c r="E34" s="1"/>
      <c r="H34" s="1"/>
      <c r="I34" s="1"/>
    </row>
    <row r="35" spans="2:9" x14ac:dyDescent="0.2">
      <c r="B35">
        <v>66</v>
      </c>
      <c r="C35">
        <v>0</v>
      </c>
      <c r="D35">
        <v>0</v>
      </c>
      <c r="E35" s="1"/>
      <c r="H35" s="1"/>
      <c r="I35" s="1"/>
    </row>
    <row r="36" spans="2:9" x14ac:dyDescent="0.2">
      <c r="B36">
        <v>68</v>
      </c>
      <c r="C36">
        <v>0</v>
      </c>
      <c r="D36">
        <v>0</v>
      </c>
      <c r="E36" s="1"/>
      <c r="H36" s="1"/>
      <c r="I36" s="1"/>
    </row>
    <row r="37" spans="2:9" x14ac:dyDescent="0.2">
      <c r="B37">
        <v>70</v>
      </c>
      <c r="C37">
        <v>0</v>
      </c>
      <c r="D37">
        <v>0</v>
      </c>
      <c r="E37" s="1"/>
      <c r="H37" s="1"/>
      <c r="I37" s="1"/>
    </row>
    <row r="38" spans="2:9" x14ac:dyDescent="0.2">
      <c r="B38">
        <v>72</v>
      </c>
      <c r="C38">
        <v>0</v>
      </c>
      <c r="D38">
        <v>0</v>
      </c>
      <c r="E38" s="1"/>
      <c r="H38" s="1"/>
      <c r="I38" s="1"/>
    </row>
    <row r="39" spans="2:9" x14ac:dyDescent="0.2">
      <c r="B39">
        <v>74</v>
      </c>
      <c r="C39">
        <v>0</v>
      </c>
      <c r="D39">
        <v>0</v>
      </c>
    </row>
    <row r="40" spans="2:9" x14ac:dyDescent="0.2">
      <c r="B40">
        <v>76</v>
      </c>
      <c r="C40">
        <v>0</v>
      </c>
      <c r="D40">
        <v>0</v>
      </c>
    </row>
    <row r="41" spans="2:9" x14ac:dyDescent="0.2">
      <c r="B41">
        <v>78</v>
      </c>
      <c r="C41">
        <v>0</v>
      </c>
      <c r="D41">
        <v>0</v>
      </c>
    </row>
    <row r="42" spans="2:9" x14ac:dyDescent="0.2">
      <c r="B42">
        <v>80</v>
      </c>
      <c r="C42">
        <v>0</v>
      </c>
      <c r="D42">
        <v>0</v>
      </c>
    </row>
    <row r="43" spans="2:9" x14ac:dyDescent="0.2">
      <c r="B43">
        <v>82</v>
      </c>
      <c r="C43">
        <v>0</v>
      </c>
      <c r="D43">
        <v>0</v>
      </c>
    </row>
    <row r="44" spans="2:9" x14ac:dyDescent="0.2">
      <c r="B44">
        <v>84</v>
      </c>
      <c r="C44">
        <v>0</v>
      </c>
      <c r="D44">
        <v>0</v>
      </c>
    </row>
    <row r="45" spans="2:9" x14ac:dyDescent="0.2">
      <c r="B45">
        <v>86</v>
      </c>
      <c r="C45">
        <v>0</v>
      </c>
      <c r="D45">
        <v>0</v>
      </c>
    </row>
    <row r="46" spans="2:9" x14ac:dyDescent="0.2">
      <c r="B46">
        <v>88</v>
      </c>
      <c r="C46">
        <v>0</v>
      </c>
      <c r="D46">
        <v>0</v>
      </c>
    </row>
    <row r="47" spans="2:9" x14ac:dyDescent="0.2">
      <c r="B47">
        <v>90</v>
      </c>
      <c r="C47">
        <v>0</v>
      </c>
      <c r="D47">
        <v>0</v>
      </c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A47B-538E-684E-879A-957351F4517A}">
  <dimension ref="A1:K32"/>
  <sheetViews>
    <sheetView workbookViewId="0">
      <selection activeCell="A2" sqref="A2:XFD2"/>
    </sheetView>
  </sheetViews>
  <sheetFormatPr baseColWidth="10" defaultRowHeight="16" x14ac:dyDescent="0.2"/>
  <cols>
    <col min="1" max="1" width="12.83203125" bestFit="1" customWidth="1"/>
    <col min="2" max="2" width="7.83203125" bestFit="1" customWidth="1"/>
    <col min="3" max="3" width="9.1640625" bestFit="1" customWidth="1"/>
    <col min="4" max="4" width="8.6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7.33203125" bestFit="1" customWidth="1"/>
    <col min="9" max="9" width="7.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J1" t="s">
        <v>7</v>
      </c>
      <c r="K1" t="s">
        <v>8</v>
      </c>
    </row>
    <row r="2" spans="1:11" x14ac:dyDescent="0.2">
      <c r="A2" s="1" t="s">
        <v>12</v>
      </c>
      <c r="B2" s="9">
        <v>20</v>
      </c>
      <c r="C2" s="9">
        <v>73</v>
      </c>
      <c r="D2" s="9">
        <v>0</v>
      </c>
      <c r="E2" s="1">
        <v>5</v>
      </c>
      <c r="F2" s="1">
        <v>2.89</v>
      </c>
      <c r="G2" s="1">
        <v>1</v>
      </c>
      <c r="H2" s="11">
        <v>0</v>
      </c>
      <c r="I2" s="1"/>
      <c r="J2" s="1">
        <f>65.91*10^7</f>
        <v>659100000</v>
      </c>
      <c r="K2" s="1">
        <f>1.2*10^7</f>
        <v>12000000</v>
      </c>
    </row>
    <row r="3" spans="1:11" x14ac:dyDescent="0.2">
      <c r="A3" s="1" t="s">
        <v>24</v>
      </c>
      <c r="B3" s="9">
        <v>-19</v>
      </c>
      <c r="C3" s="9">
        <v>-69</v>
      </c>
      <c r="D3" s="9">
        <v>0</v>
      </c>
      <c r="E3" s="1"/>
      <c r="F3" s="1"/>
      <c r="G3" s="1"/>
      <c r="H3" s="11"/>
      <c r="I3" s="1"/>
      <c r="J3" s="2"/>
      <c r="K3" s="2"/>
    </row>
    <row r="4" spans="1:11" x14ac:dyDescent="0.2">
      <c r="A4" s="1" t="s">
        <v>23</v>
      </c>
      <c r="B4" s="9">
        <v>75</v>
      </c>
      <c r="C4" s="9">
        <v>-42</v>
      </c>
      <c r="D4" s="9">
        <v>0</v>
      </c>
      <c r="E4" s="1"/>
      <c r="F4" s="1"/>
      <c r="G4" s="1"/>
      <c r="H4" s="11"/>
      <c r="I4" s="1"/>
      <c r="J4" s="2"/>
      <c r="K4" s="2"/>
    </row>
    <row r="5" spans="1:11" x14ac:dyDescent="0.2">
      <c r="A5" s="1" t="s">
        <v>25</v>
      </c>
      <c r="B5" s="9">
        <v>0</v>
      </c>
      <c r="C5" s="9">
        <v>20</v>
      </c>
      <c r="D5" s="9">
        <v>0</v>
      </c>
      <c r="E5" s="1"/>
      <c r="F5" s="1"/>
      <c r="G5" s="1"/>
      <c r="H5" s="11"/>
      <c r="I5" s="1"/>
      <c r="J5" s="2"/>
      <c r="K5" s="2"/>
    </row>
    <row r="6" spans="1:11" x14ac:dyDescent="0.2">
      <c r="A6" s="1"/>
      <c r="B6" s="9"/>
      <c r="C6" s="9"/>
      <c r="D6" s="9"/>
      <c r="E6" s="1"/>
      <c r="F6" s="1"/>
      <c r="G6" s="1"/>
      <c r="H6" s="11"/>
      <c r="I6" s="1"/>
      <c r="J6" s="2"/>
      <c r="K6" s="2"/>
    </row>
    <row r="7" spans="1:11" x14ac:dyDescent="0.2">
      <c r="A7" s="4"/>
      <c r="B7" s="9"/>
      <c r="C7" s="9"/>
      <c r="D7" s="9"/>
      <c r="E7" s="1"/>
      <c r="F7" s="1"/>
      <c r="G7" s="1"/>
      <c r="H7" s="11"/>
      <c r="I7" s="1"/>
      <c r="J7" s="2"/>
      <c r="K7" s="7"/>
    </row>
    <row r="8" spans="1:11" x14ac:dyDescent="0.2">
      <c r="A8" s="4"/>
      <c r="B8" s="9"/>
      <c r="C8" s="9"/>
      <c r="D8" s="9"/>
      <c r="E8" s="1"/>
      <c r="F8" s="1"/>
      <c r="G8" s="1"/>
      <c r="H8" s="11"/>
      <c r="I8" s="1"/>
      <c r="J8" s="2"/>
      <c r="K8" s="7"/>
    </row>
    <row r="9" spans="1:11" x14ac:dyDescent="0.2">
      <c r="A9" s="3"/>
      <c r="B9" s="9"/>
      <c r="C9" s="9"/>
      <c r="D9" s="9"/>
      <c r="E9" s="1"/>
      <c r="F9" s="1"/>
      <c r="G9" s="1"/>
      <c r="H9" s="11"/>
      <c r="I9" s="1"/>
      <c r="J9" s="2"/>
      <c r="K9" s="7"/>
    </row>
    <row r="10" spans="1:11" x14ac:dyDescent="0.2">
      <c r="A10" s="3"/>
      <c r="B10" s="9"/>
      <c r="C10" s="9"/>
      <c r="D10" s="9"/>
      <c r="E10" s="1"/>
      <c r="F10" s="1"/>
      <c r="G10" s="1"/>
      <c r="H10" s="11"/>
      <c r="I10" s="1"/>
      <c r="J10" s="2"/>
      <c r="K10" s="7"/>
    </row>
    <row r="11" spans="1:11" x14ac:dyDescent="0.2">
      <c r="A11" s="4"/>
      <c r="B11" s="9"/>
      <c r="C11" s="9"/>
      <c r="D11" s="9"/>
      <c r="E11" s="1"/>
      <c r="F11" s="1"/>
      <c r="G11" s="1"/>
      <c r="H11" s="11"/>
      <c r="I11" s="1"/>
      <c r="J11" s="2"/>
      <c r="K11" s="7"/>
    </row>
    <row r="12" spans="1:11" x14ac:dyDescent="0.2">
      <c r="A12" s="4"/>
      <c r="B12" s="9"/>
      <c r="C12" s="9"/>
      <c r="D12" s="9"/>
      <c r="E12" s="1"/>
      <c r="F12" s="1"/>
      <c r="G12" s="1"/>
      <c r="H12" s="11"/>
      <c r="I12" s="1"/>
      <c r="J12" s="2"/>
      <c r="K12" s="7"/>
    </row>
    <row r="13" spans="1:11" x14ac:dyDescent="0.2">
      <c r="A13" s="1"/>
      <c r="B13" s="9"/>
      <c r="C13" s="9"/>
      <c r="D13" s="9"/>
      <c r="E13" s="1"/>
      <c r="F13" s="1"/>
      <c r="G13" s="1"/>
      <c r="H13" s="11"/>
      <c r="I13" s="1"/>
      <c r="J13" s="2"/>
      <c r="K13" s="2"/>
    </row>
    <row r="14" spans="1:11" x14ac:dyDescent="0.2">
      <c r="A14" s="1"/>
      <c r="B14" s="9"/>
      <c r="C14" s="9"/>
      <c r="D14" s="9"/>
      <c r="E14" s="1"/>
      <c r="F14" s="1"/>
      <c r="G14" s="1"/>
      <c r="H14" s="11"/>
      <c r="I14" s="1"/>
      <c r="J14" s="2"/>
      <c r="K14" s="2"/>
    </row>
    <row r="15" spans="1:11" x14ac:dyDescent="0.2">
      <c r="A15" s="5"/>
      <c r="B15" s="9"/>
      <c r="C15" s="9"/>
      <c r="D15" s="9"/>
      <c r="E15" s="1"/>
      <c r="F15" s="1"/>
      <c r="G15" s="1"/>
      <c r="H15" s="11"/>
      <c r="I15" s="1"/>
      <c r="J15" s="8"/>
      <c r="K15" s="2"/>
    </row>
    <row r="16" spans="1:11" x14ac:dyDescent="0.2">
      <c r="A16" s="1"/>
      <c r="B16" s="9"/>
      <c r="C16" s="9"/>
      <c r="D16" s="9"/>
      <c r="E16" s="1"/>
      <c r="F16" s="1"/>
      <c r="G16" s="1"/>
      <c r="H16" s="11"/>
      <c r="I16" s="1"/>
      <c r="J16" s="2"/>
      <c r="K16" s="2"/>
    </row>
    <row r="17" spans="1:11" x14ac:dyDescent="0.2">
      <c r="A17" s="1"/>
      <c r="B17" s="9"/>
      <c r="C17" s="9"/>
      <c r="D17" s="9"/>
      <c r="E17" s="1"/>
      <c r="F17" s="1"/>
      <c r="G17" s="1"/>
      <c r="H17" s="11"/>
      <c r="I17" s="1"/>
      <c r="J17" s="2"/>
      <c r="K17" s="2"/>
    </row>
    <row r="18" spans="1:11" x14ac:dyDescent="0.2">
      <c r="A18" s="1"/>
      <c r="B18" s="9"/>
      <c r="C18" s="9"/>
      <c r="D18" s="9"/>
      <c r="E18" s="1"/>
      <c r="F18" s="1"/>
      <c r="G18" s="1"/>
      <c r="H18" s="11"/>
      <c r="I18" s="1"/>
      <c r="J18" s="2"/>
      <c r="K18" s="2"/>
    </row>
    <row r="19" spans="1:11" x14ac:dyDescent="0.2">
      <c r="A19" s="3"/>
      <c r="B19" s="9"/>
      <c r="C19" s="9"/>
      <c r="D19" s="9"/>
      <c r="E19" s="1"/>
      <c r="F19" s="1"/>
      <c r="G19" s="1"/>
      <c r="H19" s="11"/>
      <c r="I19" s="1"/>
      <c r="J19" s="2"/>
      <c r="K19" s="7"/>
    </row>
    <row r="20" spans="1:11" x14ac:dyDescent="0.2">
      <c r="A20" s="3"/>
      <c r="B20" s="9"/>
      <c r="C20" s="9"/>
      <c r="D20" s="9"/>
      <c r="E20" s="1"/>
      <c r="F20" s="1"/>
      <c r="G20" s="1"/>
      <c r="H20" s="11"/>
      <c r="I20" s="1"/>
      <c r="J20" s="2"/>
      <c r="K20" s="7"/>
    </row>
    <row r="21" spans="1:11" x14ac:dyDescent="0.2">
      <c r="A21" s="6"/>
      <c r="B21" s="9"/>
      <c r="C21" s="9"/>
      <c r="D21" s="9"/>
      <c r="E21" s="1"/>
      <c r="F21" s="1"/>
      <c r="G21" s="1"/>
      <c r="H21" s="11"/>
      <c r="I21" s="1"/>
      <c r="J21" s="2"/>
      <c r="K21" s="7"/>
    </row>
    <row r="22" spans="1:11" x14ac:dyDescent="0.2">
      <c r="B22" s="10"/>
      <c r="E22" s="1"/>
      <c r="H22" s="1"/>
      <c r="I22" s="1"/>
    </row>
    <row r="23" spans="1:11" x14ac:dyDescent="0.2">
      <c r="B23" s="10"/>
      <c r="E23" s="1"/>
      <c r="H23" s="1"/>
      <c r="I23" s="1"/>
    </row>
    <row r="24" spans="1:11" x14ac:dyDescent="0.2">
      <c r="B24" s="10"/>
      <c r="E24" s="1"/>
      <c r="H24" s="1"/>
      <c r="I24" s="1"/>
    </row>
    <row r="25" spans="1:11" x14ac:dyDescent="0.2">
      <c r="B25" s="9"/>
      <c r="E25" s="1"/>
      <c r="H25" s="1"/>
      <c r="I25" s="1"/>
    </row>
    <row r="26" spans="1:11" x14ac:dyDescent="0.2">
      <c r="B26" s="9"/>
      <c r="E26" s="1"/>
      <c r="H26" s="1"/>
      <c r="I26" s="1"/>
    </row>
    <row r="27" spans="1:11" x14ac:dyDescent="0.2">
      <c r="E27" s="1"/>
      <c r="H27" s="1"/>
      <c r="I27" s="1"/>
    </row>
    <row r="28" spans="1:11" x14ac:dyDescent="0.2">
      <c r="E28" s="1"/>
      <c r="H28" s="1"/>
      <c r="I28" s="1"/>
    </row>
    <row r="29" spans="1:11" x14ac:dyDescent="0.2">
      <c r="E29" s="1"/>
      <c r="H29" s="1"/>
      <c r="I29" s="1"/>
    </row>
    <row r="30" spans="1:11" x14ac:dyDescent="0.2">
      <c r="E30" s="1"/>
      <c r="H30" s="1"/>
      <c r="I30" s="1"/>
    </row>
    <row r="31" spans="1:11" x14ac:dyDescent="0.2">
      <c r="E31" s="1"/>
      <c r="H31" s="1"/>
      <c r="I31" s="1"/>
    </row>
    <row r="32" spans="1:11" x14ac:dyDescent="0.2">
      <c r="E32" s="1"/>
      <c r="H32" s="1"/>
      <c r="I3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D288-F7FF-CC43-984C-6BC5F64D5A7D}">
  <dimension ref="A1:R11"/>
  <sheetViews>
    <sheetView workbookViewId="0">
      <selection activeCell="A2" sqref="A2:XFD2"/>
    </sheetView>
  </sheetViews>
  <sheetFormatPr baseColWidth="10" defaultRowHeight="16" x14ac:dyDescent="0.2"/>
  <cols>
    <col min="12" max="12" width="9.332031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t="s">
        <v>134</v>
      </c>
      <c r="B2" s="9">
        <v>23</v>
      </c>
      <c r="C2" s="9">
        <v>70</v>
      </c>
      <c r="D2" s="9">
        <v>0</v>
      </c>
      <c r="E2" s="9">
        <v>1</v>
      </c>
      <c r="N2">
        <v>0</v>
      </c>
      <c r="O2">
        <v>70</v>
      </c>
      <c r="P2">
        <v>4</v>
      </c>
      <c r="Q2">
        <v>0</v>
      </c>
      <c r="R2">
        <v>0</v>
      </c>
    </row>
    <row r="3" spans="1:18" x14ac:dyDescent="0.2">
      <c r="B3" s="9"/>
      <c r="C3" s="9"/>
      <c r="D3" s="9"/>
    </row>
    <row r="4" spans="1:18" x14ac:dyDescent="0.2">
      <c r="B4" s="9"/>
      <c r="C4" s="9"/>
      <c r="D4" s="9"/>
    </row>
    <row r="5" spans="1:18" x14ac:dyDescent="0.2">
      <c r="B5" s="9"/>
      <c r="C5" s="9"/>
      <c r="D5" s="9"/>
    </row>
    <row r="6" spans="1:18" x14ac:dyDescent="0.2">
      <c r="B6" s="9"/>
      <c r="C6" s="9"/>
      <c r="D6" s="9"/>
    </row>
    <row r="7" spans="1:18" x14ac:dyDescent="0.2">
      <c r="B7" s="9"/>
      <c r="C7" s="9"/>
      <c r="D7" s="9"/>
    </row>
    <row r="8" spans="1:18" x14ac:dyDescent="0.2">
      <c r="B8" s="9"/>
      <c r="C8" s="9"/>
      <c r="D8" s="9"/>
    </row>
    <row r="9" spans="1:18" x14ac:dyDescent="0.2">
      <c r="B9" s="9"/>
      <c r="C9" s="9"/>
      <c r="D9" s="9"/>
    </row>
    <row r="10" spans="1:18" x14ac:dyDescent="0.2">
      <c r="B10" s="9"/>
      <c r="C10" s="9"/>
      <c r="D10" s="9"/>
    </row>
    <row r="11" spans="1:18" x14ac:dyDescent="0.2">
      <c r="B11" s="9"/>
      <c r="C11" s="9"/>
      <c r="D11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42B9-7A86-1345-AADD-F9A6DEC8D2BA}">
  <dimension ref="A1:R52"/>
  <sheetViews>
    <sheetView workbookViewId="0">
      <selection activeCell="A2" sqref="A2:XFD35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2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t="s">
        <v>23</v>
      </c>
      <c r="B2">
        <v>75</v>
      </c>
      <c r="C2">
        <v>40</v>
      </c>
      <c r="D2">
        <v>0</v>
      </c>
      <c r="L2">
        <v>2</v>
      </c>
      <c r="M2">
        <v>0</v>
      </c>
      <c r="N2">
        <v>0</v>
      </c>
      <c r="O2">
        <v>1</v>
      </c>
      <c r="P2">
        <v>8</v>
      </c>
    </row>
    <row r="3" spans="1:18" x14ac:dyDescent="0.2">
      <c r="A3" t="s">
        <v>23</v>
      </c>
      <c r="B3">
        <v>75</v>
      </c>
      <c r="C3">
        <v>40</v>
      </c>
      <c r="D3">
        <v>500</v>
      </c>
    </row>
    <row r="4" spans="1:18" x14ac:dyDescent="0.2">
      <c r="A4" t="s">
        <v>23</v>
      </c>
      <c r="B4">
        <v>75</v>
      </c>
      <c r="C4">
        <v>40</v>
      </c>
      <c r="D4">
        <v>1000</v>
      </c>
    </row>
    <row r="5" spans="1:18" x14ac:dyDescent="0.2">
      <c r="A5" t="s">
        <v>23</v>
      </c>
      <c r="B5">
        <v>75</v>
      </c>
      <c r="C5">
        <v>40</v>
      </c>
      <c r="D5">
        <v>1500</v>
      </c>
    </row>
    <row r="6" spans="1:18" x14ac:dyDescent="0.2">
      <c r="A6" t="s">
        <v>23</v>
      </c>
      <c r="B6">
        <v>75</v>
      </c>
      <c r="C6">
        <v>40</v>
      </c>
      <c r="D6">
        <v>2000</v>
      </c>
    </row>
    <row r="7" spans="1:18" x14ac:dyDescent="0.2">
      <c r="A7" t="s">
        <v>23</v>
      </c>
      <c r="B7">
        <v>75</v>
      </c>
      <c r="C7">
        <v>40</v>
      </c>
      <c r="D7">
        <v>2500</v>
      </c>
    </row>
    <row r="8" spans="1:18" x14ac:dyDescent="0.2">
      <c r="A8" t="s">
        <v>23</v>
      </c>
      <c r="B8">
        <v>75</v>
      </c>
      <c r="C8">
        <v>40</v>
      </c>
      <c r="D8">
        <v>3000</v>
      </c>
    </row>
    <row r="9" spans="1:18" x14ac:dyDescent="0.2">
      <c r="A9" t="s">
        <v>23</v>
      </c>
      <c r="B9">
        <v>75</v>
      </c>
      <c r="C9">
        <v>40</v>
      </c>
      <c r="D9">
        <v>3500</v>
      </c>
    </row>
    <row r="10" spans="1:18" x14ac:dyDescent="0.2">
      <c r="A10" t="s">
        <v>23</v>
      </c>
      <c r="B10">
        <v>75</v>
      </c>
      <c r="C10">
        <v>40</v>
      </c>
      <c r="D10">
        <v>4000</v>
      </c>
    </row>
    <row r="11" spans="1:18" x14ac:dyDescent="0.2">
      <c r="A11" t="s">
        <v>23</v>
      </c>
      <c r="B11">
        <v>75</v>
      </c>
      <c r="C11">
        <v>40</v>
      </c>
      <c r="D11">
        <v>4500</v>
      </c>
    </row>
    <row r="12" spans="1:18" x14ac:dyDescent="0.2">
      <c r="A12" t="s">
        <v>23</v>
      </c>
      <c r="B12">
        <v>75</v>
      </c>
      <c r="C12">
        <v>40</v>
      </c>
      <c r="D12">
        <v>5000</v>
      </c>
    </row>
    <row r="13" spans="1:18" x14ac:dyDescent="0.2">
      <c r="A13" t="s">
        <v>23</v>
      </c>
      <c r="B13">
        <v>75</v>
      </c>
      <c r="C13">
        <v>40</v>
      </c>
      <c r="D13">
        <v>5500</v>
      </c>
    </row>
    <row r="14" spans="1:18" x14ac:dyDescent="0.2">
      <c r="A14" t="s">
        <v>23</v>
      </c>
      <c r="B14">
        <v>75</v>
      </c>
      <c r="C14">
        <v>40</v>
      </c>
      <c r="D14">
        <v>6000</v>
      </c>
    </row>
    <row r="15" spans="1:18" x14ac:dyDescent="0.2">
      <c r="A15" t="s">
        <v>23</v>
      </c>
      <c r="B15">
        <v>75</v>
      </c>
      <c r="C15">
        <v>40</v>
      </c>
      <c r="D15">
        <v>6500</v>
      </c>
    </row>
    <row r="16" spans="1:18" x14ac:dyDescent="0.2">
      <c r="A16" t="s">
        <v>23</v>
      </c>
      <c r="B16">
        <v>75</v>
      </c>
      <c r="C16">
        <v>40</v>
      </c>
      <c r="D16">
        <v>7000</v>
      </c>
    </row>
    <row r="17" spans="1:9" x14ac:dyDescent="0.2">
      <c r="A17" t="s">
        <v>23</v>
      </c>
      <c r="B17">
        <v>75</v>
      </c>
      <c r="C17">
        <v>40</v>
      </c>
      <c r="D17">
        <v>7500</v>
      </c>
    </row>
    <row r="18" spans="1:9" x14ac:dyDescent="0.2">
      <c r="A18" t="s">
        <v>23</v>
      </c>
      <c r="B18">
        <v>75</v>
      </c>
      <c r="C18">
        <v>40</v>
      </c>
      <c r="D18">
        <v>8000</v>
      </c>
    </row>
    <row r="19" spans="1:9" x14ac:dyDescent="0.2">
      <c r="A19" t="s">
        <v>31</v>
      </c>
      <c r="B19">
        <v>0</v>
      </c>
      <c r="C19">
        <v>78</v>
      </c>
      <c r="D19">
        <v>0</v>
      </c>
    </row>
    <row r="20" spans="1:9" x14ac:dyDescent="0.2">
      <c r="A20" t="s">
        <v>31</v>
      </c>
      <c r="B20">
        <v>0</v>
      </c>
      <c r="C20">
        <v>78</v>
      </c>
      <c r="D20">
        <v>500</v>
      </c>
    </row>
    <row r="21" spans="1:9" x14ac:dyDescent="0.2">
      <c r="A21" t="s">
        <v>31</v>
      </c>
      <c r="B21">
        <v>0</v>
      </c>
      <c r="C21">
        <v>78</v>
      </c>
      <c r="D21">
        <v>1000</v>
      </c>
    </row>
    <row r="22" spans="1:9" x14ac:dyDescent="0.2">
      <c r="A22" t="s">
        <v>31</v>
      </c>
      <c r="B22">
        <v>0</v>
      </c>
      <c r="C22">
        <v>78</v>
      </c>
      <c r="D22">
        <v>1500</v>
      </c>
    </row>
    <row r="23" spans="1:9" x14ac:dyDescent="0.2">
      <c r="A23" t="s">
        <v>31</v>
      </c>
      <c r="B23">
        <v>0</v>
      </c>
      <c r="C23">
        <v>78</v>
      </c>
      <c r="D23">
        <v>2000</v>
      </c>
    </row>
    <row r="24" spans="1:9" x14ac:dyDescent="0.2">
      <c r="A24" t="s">
        <v>31</v>
      </c>
      <c r="B24">
        <v>0</v>
      </c>
      <c r="C24">
        <v>78</v>
      </c>
      <c r="D24">
        <v>2500</v>
      </c>
    </row>
    <row r="25" spans="1:9" x14ac:dyDescent="0.2">
      <c r="A25" t="s">
        <v>31</v>
      </c>
      <c r="B25">
        <v>0</v>
      </c>
      <c r="C25">
        <v>78</v>
      </c>
      <c r="D25">
        <v>3000</v>
      </c>
    </row>
    <row r="26" spans="1:9" x14ac:dyDescent="0.2">
      <c r="A26" t="s">
        <v>31</v>
      </c>
      <c r="B26">
        <v>0</v>
      </c>
      <c r="C26">
        <v>78</v>
      </c>
      <c r="D26">
        <v>3500</v>
      </c>
    </row>
    <row r="27" spans="1:9" x14ac:dyDescent="0.2">
      <c r="A27" t="s">
        <v>31</v>
      </c>
      <c r="B27">
        <v>0</v>
      </c>
      <c r="C27">
        <v>78</v>
      </c>
      <c r="D27">
        <v>4000</v>
      </c>
    </row>
    <row r="28" spans="1:9" x14ac:dyDescent="0.2">
      <c r="A28" t="s">
        <v>31</v>
      </c>
      <c r="B28">
        <v>0</v>
      </c>
      <c r="C28">
        <v>78</v>
      </c>
      <c r="D28">
        <v>4500</v>
      </c>
      <c r="E28" s="1"/>
      <c r="H28" s="1"/>
      <c r="I28" s="1"/>
    </row>
    <row r="29" spans="1:9" x14ac:dyDescent="0.2">
      <c r="A29" t="s">
        <v>31</v>
      </c>
      <c r="B29">
        <v>0</v>
      </c>
      <c r="C29">
        <v>78</v>
      </c>
      <c r="D29">
        <v>5000</v>
      </c>
      <c r="E29" s="1"/>
      <c r="H29" s="1"/>
      <c r="I29" s="1"/>
    </row>
    <row r="30" spans="1:9" x14ac:dyDescent="0.2">
      <c r="A30" t="s">
        <v>31</v>
      </c>
      <c r="B30">
        <v>0</v>
      </c>
      <c r="C30">
        <v>78</v>
      </c>
      <c r="D30">
        <v>5500</v>
      </c>
      <c r="E30" s="1"/>
      <c r="H30" s="1"/>
      <c r="I30" s="1"/>
    </row>
    <row r="31" spans="1:9" x14ac:dyDescent="0.2">
      <c r="A31" t="s">
        <v>31</v>
      </c>
      <c r="B31">
        <v>0</v>
      </c>
      <c r="C31">
        <v>78</v>
      </c>
      <c r="D31">
        <v>6000</v>
      </c>
      <c r="E31" s="1"/>
      <c r="H31" s="1"/>
      <c r="I31" s="1"/>
    </row>
    <row r="32" spans="1:9" x14ac:dyDescent="0.2">
      <c r="A32" t="s">
        <v>31</v>
      </c>
      <c r="B32">
        <v>0</v>
      </c>
      <c r="C32">
        <v>78</v>
      </c>
      <c r="D32">
        <v>6500</v>
      </c>
      <c r="E32" s="1"/>
      <c r="H32" s="1"/>
      <c r="I32" s="1"/>
    </row>
    <row r="33" spans="1:9" x14ac:dyDescent="0.2">
      <c r="A33" t="s">
        <v>31</v>
      </c>
      <c r="B33">
        <v>0</v>
      </c>
      <c r="C33">
        <v>78</v>
      </c>
      <c r="D33">
        <v>7000</v>
      </c>
      <c r="E33" s="1"/>
      <c r="H33" s="1"/>
      <c r="I33" s="1"/>
    </row>
    <row r="34" spans="1:9" x14ac:dyDescent="0.2">
      <c r="A34" t="s">
        <v>31</v>
      </c>
      <c r="B34">
        <v>0</v>
      </c>
      <c r="C34">
        <v>78</v>
      </c>
      <c r="D34">
        <v>7500</v>
      </c>
      <c r="E34" s="1"/>
      <c r="H34" s="1"/>
      <c r="I34" s="1"/>
    </row>
    <row r="35" spans="1:9" x14ac:dyDescent="0.2">
      <c r="A35" t="s">
        <v>31</v>
      </c>
      <c r="B35">
        <v>0</v>
      </c>
      <c r="C35">
        <v>78</v>
      </c>
      <c r="D35">
        <v>8000</v>
      </c>
      <c r="E35" s="1"/>
      <c r="H35" s="1"/>
      <c r="I35" s="1"/>
    </row>
    <row r="36" spans="1:9" x14ac:dyDescent="0.2">
      <c r="E36" s="1"/>
      <c r="H36" s="1"/>
      <c r="I36" s="1"/>
    </row>
    <row r="37" spans="1:9" x14ac:dyDescent="0.2">
      <c r="E37" s="1"/>
      <c r="H37" s="1"/>
      <c r="I37" s="1"/>
    </row>
    <row r="38" spans="1:9" x14ac:dyDescent="0.2">
      <c r="E38" s="1"/>
      <c r="H38" s="1"/>
      <c r="I3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Active</vt:lpstr>
      <vt:lpstr>README</vt:lpstr>
      <vt:lpstr>CRFB texposure</vt:lpstr>
      <vt:lpstr>Deccan Texposure</vt:lpstr>
      <vt:lpstr>Figure 1</vt:lpstr>
      <vt:lpstr>Figure 2</vt:lpstr>
      <vt:lpstr>Figure 3</vt:lpstr>
      <vt:lpstr>Figure 6,8</vt:lpstr>
      <vt:lpstr>Figure 7</vt:lpstr>
      <vt:lpstr>Figure 9_pyx</vt:lpstr>
      <vt:lpstr>Figure 9_neon</vt:lpstr>
      <vt:lpstr>Libarkin</vt:lpstr>
      <vt:lpstr>Figure 10_modeled curves</vt:lpstr>
      <vt:lpstr>Dunai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2022-01-10T16:25:32Z</dcterms:created>
  <dcterms:modified xsi:type="dcterms:W3CDTF">2024-04-18T15:24:29Z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2023-01-23T16:11:40Z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38b67516-fc35-490f-9599-6d7bfbfba6a4</vt:lpwstr>
  </property>
  <property fmtid="{D5CDD505-2E9C-101B-9397-08002B2CF9AE}" pid="8" name="MSIP_Label_4044bd30-2ed7-4c9d-9d12-46200872a97b_ContentBits">
    <vt:lpwstr>0</vt:lpwstr>
  </property>
</Properties>
</file>