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ijjum/Documents/Production_Rates_Calculator/src/Data/"/>
    </mc:Choice>
  </mc:AlternateContent>
  <xr:revisionPtr revIDLastSave="0" documentId="13_ncr:1_{94CD352B-3CE9-FA47-9699-2BA5BAB8CA0C}" xr6:coauthVersionLast="47" xr6:coauthVersionMax="47" xr10:uidLastSave="{00000000-0000-0000-0000-000000000000}"/>
  <bookViews>
    <workbookView xWindow="1920" yWindow="500" windowWidth="28800" windowHeight="16240" xr2:uid="{F8915493-4FC8-694E-B81B-64E86909DDA7}"/>
  </bookViews>
  <sheets>
    <sheet name="Active" sheetId="1" r:id="rId1"/>
    <sheet name="calibration 3he" sheetId="19" r:id="rId2"/>
    <sheet name="README" sheetId="2" r:id="rId3"/>
    <sheet name="Figure 8" sheetId="3" r:id="rId4"/>
    <sheet name="atm_depth_elevations" sheetId="4" r:id="rId5"/>
    <sheet name="atm_depth_comparison" sheetId="5" r:id="rId6"/>
    <sheet name="Figure 1B" sheetId="6" r:id="rId7"/>
    <sheet name="CRFB texposure" sheetId="7" r:id="rId8"/>
    <sheet name="Deccan Texposure" sheetId="8" r:id="rId9"/>
    <sheet name="Figure 1" sheetId="9" r:id="rId10"/>
    <sheet name="Figure 2" sheetId="10" r:id="rId11"/>
    <sheet name="Figure 3" sheetId="11" r:id="rId12"/>
    <sheet name="Figure 7" sheetId="12" r:id="rId13"/>
    <sheet name="Figure 9_pyx" sheetId="13" r:id="rId14"/>
    <sheet name="Figure 9_neon" sheetId="14" r:id="rId15"/>
    <sheet name="Libarkin" sheetId="15" r:id="rId16"/>
    <sheet name="Sheet1" sheetId="18" r:id="rId17"/>
    <sheet name="Figure 10_modeled curves" sheetId="16" r:id="rId18"/>
    <sheet name="Dunai" sheetId="17" r:id="rId19"/>
  </sheets>
  <definedNames>
    <definedName name="solver_adj" localSheetId="0" hidden="1">Active!$B$77,Active!$B$82,Active!$B$84,Active!$B$85</definedName>
    <definedName name="solver_adj" localSheetId="5" hidden="1">atm_depth_comparison!$B$79,atm_depth_comparison!$B$84,atm_depth_comparison!$B$86,atm_depth_comparison!$B$87</definedName>
    <definedName name="solver_adj" localSheetId="4" hidden="1">atm_depth_elevations!$B$77,atm_depth_elevations!$B$82,atm_depth_elevations!$B$84,atm_depth_elevations!$B$85</definedName>
    <definedName name="solver_adj" localSheetId="1" hidden="1">'calibration 3he'!$B$77,'calibration 3he'!$B$82,'calibration 3he'!$B$84,'calibration 3he'!$B$85</definedName>
    <definedName name="solver_adj" localSheetId="7" hidden="1">'CRFB texposure'!$B$79,'CRFB texposure'!$B$84,'CRFB texposure'!$B$86,'CRFB texposure'!$B$87</definedName>
    <definedName name="solver_adj" localSheetId="8" hidden="1">'Deccan Texposure'!$B$79,'Deccan Texposure'!$B$84,'Deccan Texposure'!$B$86,'Deccan Texposure'!$B$87</definedName>
    <definedName name="solver_adj" localSheetId="11" hidden="1">'Figure 3'!$B$74,'Figure 3'!$B$79,'Figure 3'!$B$81,'Figure 3'!$B$82</definedName>
    <definedName name="solver_adj" localSheetId="3" hidden="1">'Figure 8'!$B$77,'Figure 8'!$B$82,'Figure 8'!$B$84,'Figure 8'!$B$85</definedName>
    <definedName name="solver_eng" localSheetId="0" hidden="1">1</definedName>
    <definedName name="solver_eng" localSheetId="5" hidden="1">1</definedName>
    <definedName name="solver_eng" localSheetId="4" hidden="1">1</definedName>
    <definedName name="solver_eng" localSheetId="1" hidden="1">1</definedName>
    <definedName name="solver_eng" localSheetId="7" hidden="1">1</definedName>
    <definedName name="solver_eng" localSheetId="8" hidden="1">1</definedName>
    <definedName name="solver_eng" localSheetId="11" hidden="1">1</definedName>
    <definedName name="solver_eng" localSheetId="3" hidden="1">1</definedName>
    <definedName name="solver_lhs1" localSheetId="0" hidden="1">Active!$B$88</definedName>
    <definedName name="solver_lhs1" localSheetId="5" hidden="1">atm_depth_comparison!$B$90</definedName>
    <definedName name="solver_lhs1" localSheetId="4" hidden="1">atm_depth_elevations!$B$88</definedName>
    <definedName name="solver_lhs1" localSheetId="1" hidden="1">'calibration 3he'!$B$88</definedName>
    <definedName name="solver_lhs1" localSheetId="7" hidden="1">'CRFB texposure'!$B$90</definedName>
    <definedName name="solver_lhs1" localSheetId="8" hidden="1">'Deccan Texposure'!$B$90</definedName>
    <definedName name="solver_lhs1" localSheetId="11" hidden="1">'Figure 3'!$B$85</definedName>
    <definedName name="solver_lhs1" localSheetId="3" hidden="1">'Figure 8'!$B$88</definedName>
    <definedName name="solver_lhs2" localSheetId="0" hidden="1">Active!$F$55</definedName>
    <definedName name="solver_lhs2" localSheetId="5" hidden="1">atm_depth_comparison!$F$57</definedName>
    <definedName name="solver_lhs2" localSheetId="4" hidden="1">atm_depth_elevations!$F$55</definedName>
    <definedName name="solver_lhs2" localSheetId="1" hidden="1">'calibration 3he'!$F$55</definedName>
    <definedName name="solver_lhs2" localSheetId="7" hidden="1">'CRFB texposure'!$F$57</definedName>
    <definedName name="solver_lhs2" localSheetId="8" hidden="1">'Deccan Texposure'!$F$57</definedName>
    <definedName name="solver_lhs2" localSheetId="11" hidden="1">'Figure 3'!$F$52</definedName>
    <definedName name="solver_lhs2" localSheetId="3" hidden="1">'Figure 8'!$F$55</definedName>
    <definedName name="solver_lhs3" localSheetId="0" hidden="1">Active!$F$56</definedName>
    <definedName name="solver_lhs3" localSheetId="5" hidden="1">atm_depth_comparison!$F$58</definedName>
    <definedName name="solver_lhs3" localSheetId="4" hidden="1">atm_depth_elevations!$F$56</definedName>
    <definedName name="solver_lhs3" localSheetId="1" hidden="1">'calibration 3he'!$F$56</definedName>
    <definedName name="solver_lhs3" localSheetId="7" hidden="1">'CRFB texposure'!$F$58</definedName>
    <definedName name="solver_lhs3" localSheetId="8" hidden="1">'Deccan Texposure'!$F$58</definedName>
    <definedName name="solver_lhs3" localSheetId="11" hidden="1">'Figure 3'!$F$53</definedName>
    <definedName name="solver_lhs3" localSheetId="3" hidden="1">'Figure 8'!$F$56</definedName>
    <definedName name="solver_lin" localSheetId="0" hidden="1">2</definedName>
    <definedName name="solver_lin" localSheetId="5" hidden="1">2</definedName>
    <definedName name="solver_lin" localSheetId="4" hidden="1">2</definedName>
    <definedName name="solver_lin" localSheetId="1" hidden="1">2</definedName>
    <definedName name="solver_lin" localSheetId="7" hidden="1">2</definedName>
    <definedName name="solver_lin" localSheetId="8" hidden="1">2</definedName>
    <definedName name="solver_lin" localSheetId="11" hidden="1">2</definedName>
    <definedName name="solver_lin" localSheetId="3" hidden="1">2</definedName>
    <definedName name="solver_neg" localSheetId="0" hidden="1">1</definedName>
    <definedName name="solver_neg" localSheetId="5" hidden="1">1</definedName>
    <definedName name="solver_neg" localSheetId="4" hidden="1">1</definedName>
    <definedName name="solver_neg" localSheetId="1" hidden="1">1</definedName>
    <definedName name="solver_neg" localSheetId="7" hidden="1">1</definedName>
    <definedName name="solver_neg" localSheetId="8" hidden="1">1</definedName>
    <definedName name="solver_neg" localSheetId="11" hidden="1">1</definedName>
    <definedName name="solver_neg" localSheetId="3" hidden="1">1</definedName>
    <definedName name="solver_num" localSheetId="0" hidden="1">3</definedName>
    <definedName name="solver_num" localSheetId="5" hidden="1">3</definedName>
    <definedName name="solver_num" localSheetId="4" hidden="1">3</definedName>
    <definedName name="solver_num" localSheetId="1" hidden="1">3</definedName>
    <definedName name="solver_num" localSheetId="7" hidden="1">3</definedName>
    <definedName name="solver_num" localSheetId="8" hidden="1">3</definedName>
    <definedName name="solver_num" localSheetId="11" hidden="1">3</definedName>
    <definedName name="solver_num" localSheetId="3" hidden="1">3</definedName>
    <definedName name="solver_opt" localSheetId="0" hidden="1">Active!$F$54</definedName>
    <definedName name="solver_opt" localSheetId="5" hidden="1">atm_depth_comparison!$F$56</definedName>
    <definedName name="solver_opt" localSheetId="4" hidden="1">atm_depth_elevations!$F$54</definedName>
    <definedName name="solver_opt" localSheetId="1" hidden="1">'calibration 3he'!$F$54</definedName>
    <definedName name="solver_opt" localSheetId="7" hidden="1">'CRFB texposure'!$F$56</definedName>
    <definedName name="solver_opt" localSheetId="8" hidden="1">'Deccan Texposure'!$F$56</definedName>
    <definedName name="solver_opt" localSheetId="11" hidden="1">'Figure 3'!$F$51</definedName>
    <definedName name="solver_opt" localSheetId="3" hidden="1">'Figure 8'!$F$54</definedName>
    <definedName name="solver_rel1" localSheetId="0" hidden="1">2</definedName>
    <definedName name="solver_rel1" localSheetId="5" hidden="1">2</definedName>
    <definedName name="solver_rel1" localSheetId="4" hidden="1">2</definedName>
    <definedName name="solver_rel1" localSheetId="1" hidden="1">2</definedName>
    <definedName name="solver_rel1" localSheetId="7" hidden="1">2</definedName>
    <definedName name="solver_rel1" localSheetId="8" hidden="1">2</definedName>
    <definedName name="solver_rel1" localSheetId="11" hidden="1">2</definedName>
    <definedName name="solver_rel1" localSheetId="3" hidden="1">2</definedName>
    <definedName name="solver_rel2" localSheetId="0" hidden="1">2</definedName>
    <definedName name="solver_rel2" localSheetId="5" hidden="1">2</definedName>
    <definedName name="solver_rel2" localSheetId="4" hidden="1">2</definedName>
    <definedName name="solver_rel2" localSheetId="1" hidden="1">2</definedName>
    <definedName name="solver_rel2" localSheetId="7" hidden="1">2</definedName>
    <definedName name="solver_rel2" localSheetId="8" hidden="1">2</definedName>
    <definedName name="solver_rel2" localSheetId="11" hidden="1">2</definedName>
    <definedName name="solver_rel2" localSheetId="3" hidden="1">2</definedName>
    <definedName name="solver_rel3" localSheetId="0" hidden="1">2</definedName>
    <definedName name="solver_rel3" localSheetId="5" hidden="1">2</definedName>
    <definedName name="solver_rel3" localSheetId="4" hidden="1">2</definedName>
    <definedName name="solver_rel3" localSheetId="1" hidden="1">2</definedName>
    <definedName name="solver_rel3" localSheetId="7" hidden="1">2</definedName>
    <definedName name="solver_rel3" localSheetId="8" hidden="1">2</definedName>
    <definedName name="solver_rel3" localSheetId="11" hidden="1">2</definedName>
    <definedName name="solver_rel3" localSheetId="3" hidden="1">2</definedName>
    <definedName name="solver_rhs1" localSheetId="0" hidden="1">100</definedName>
    <definedName name="solver_rhs1" localSheetId="5" hidden="1">100</definedName>
    <definedName name="solver_rhs1" localSheetId="4" hidden="1">100</definedName>
    <definedName name="solver_rhs1" localSheetId="1" hidden="1">100</definedName>
    <definedName name="solver_rhs1" localSheetId="7" hidden="1">100</definedName>
    <definedName name="solver_rhs1" localSheetId="8" hidden="1">100</definedName>
    <definedName name="solver_rhs1" localSheetId="11" hidden="1">100</definedName>
    <definedName name="solver_rhs1" localSheetId="3" hidden="1">100</definedName>
    <definedName name="solver_rhs2" localSheetId="0" hidden="1">0.4</definedName>
    <definedName name="solver_rhs2" localSheetId="5" hidden="1">0.4</definedName>
    <definedName name="solver_rhs2" localSheetId="4" hidden="1">0.4</definedName>
    <definedName name="solver_rhs2" localSheetId="1" hidden="1">0.4</definedName>
    <definedName name="solver_rhs2" localSheetId="7" hidden="1">0.4</definedName>
    <definedName name="solver_rhs2" localSheetId="8" hidden="1">0.4</definedName>
    <definedName name="solver_rhs2" localSheetId="11" hidden="1">0.4</definedName>
    <definedName name="solver_rhs2" localSheetId="3" hidden="1">0.4</definedName>
    <definedName name="solver_rhs3" localSheetId="0" hidden="1">1.4</definedName>
    <definedName name="solver_rhs3" localSheetId="5" hidden="1">1.4</definedName>
    <definedName name="solver_rhs3" localSheetId="4" hidden="1">1.4</definedName>
    <definedName name="solver_rhs3" localSheetId="1" hidden="1">1.4</definedName>
    <definedName name="solver_rhs3" localSheetId="7" hidden="1">1.4</definedName>
    <definedName name="solver_rhs3" localSheetId="8" hidden="1">1.4</definedName>
    <definedName name="solver_rhs3" localSheetId="11" hidden="1">1.4</definedName>
    <definedName name="solver_rhs3" localSheetId="3" hidden="1">1.4</definedName>
    <definedName name="solver_typ" localSheetId="0" hidden="1">3</definedName>
    <definedName name="solver_typ" localSheetId="5" hidden="1">3</definedName>
    <definedName name="solver_typ" localSheetId="4" hidden="1">3</definedName>
    <definedName name="solver_typ" localSheetId="1" hidden="1">3</definedName>
    <definedName name="solver_typ" localSheetId="7" hidden="1">3</definedName>
    <definedName name="solver_typ" localSheetId="8" hidden="1">3</definedName>
    <definedName name="solver_typ" localSheetId="11" hidden="1">3</definedName>
    <definedName name="solver_typ" localSheetId="3" hidden="1">3</definedName>
    <definedName name="solver_val" localSheetId="0" hidden="1">98.2</definedName>
    <definedName name="solver_val" localSheetId="5" hidden="1">98.2</definedName>
    <definedName name="solver_val" localSheetId="4" hidden="1">98.2</definedName>
    <definedName name="solver_val" localSheetId="1" hidden="1">98.2</definedName>
    <definedName name="solver_val" localSheetId="7" hidden="1">98.2</definedName>
    <definedName name="solver_val" localSheetId="8" hidden="1">98.2</definedName>
    <definedName name="solver_val" localSheetId="11" hidden="1">98.2</definedName>
    <definedName name="solver_val" localSheetId="3" hidden="1">98.2</definedName>
    <definedName name="solver_ver" localSheetId="0" hidden="1">2</definedName>
    <definedName name="solver_ver" localSheetId="5" hidden="1">2</definedName>
    <definedName name="solver_ver" localSheetId="4" hidden="1">2</definedName>
    <definedName name="solver_ver" localSheetId="1" hidden="1">2</definedName>
    <definedName name="solver_ver" localSheetId="7" hidden="1">2</definedName>
    <definedName name="solver_ver" localSheetId="8" hidden="1">2</definedName>
    <definedName name="solver_ver" localSheetId="11" hidden="1">2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5" l="1"/>
  <c r="H3" i="15"/>
  <c r="H2" i="15"/>
  <c r="J6" i="14"/>
  <c r="J5" i="14"/>
  <c r="J4" i="14"/>
  <c r="J3" i="14"/>
  <c r="J2" i="14"/>
  <c r="J14" i="13"/>
  <c r="J13" i="13"/>
  <c r="J12" i="13"/>
  <c r="J11" i="13"/>
  <c r="J10" i="13"/>
  <c r="J9" i="13"/>
  <c r="J8" i="13"/>
  <c r="J7" i="13"/>
  <c r="J6" i="13"/>
  <c r="J5" i="13"/>
  <c r="J4" i="13"/>
  <c r="J3" i="13"/>
  <c r="J2" i="13"/>
  <c r="K2" i="11"/>
  <c r="J2" i="11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J2" i="5"/>
</calcChain>
</file>

<file path=xl/sharedStrings.xml><?xml version="1.0" encoding="utf-8"?>
<sst xmlns="http://schemas.openxmlformats.org/spreadsheetml/2006/main" count="542" uniqueCount="165">
  <si>
    <t>Sample Name</t>
  </si>
  <si>
    <t>Latitude</t>
  </si>
  <si>
    <t>Longitude</t>
  </si>
  <si>
    <t>Elevation</t>
  </si>
  <si>
    <t>Sample Thickness</t>
  </si>
  <si>
    <t>Sample Density</t>
  </si>
  <si>
    <t>Topographic shielding correction</t>
  </si>
  <si>
    <t>Erosion</t>
  </si>
  <si>
    <t>Uplift/Subsidence</t>
  </si>
  <si>
    <t>Nuclide Concentration</t>
  </si>
  <si>
    <t>Nuclide Uncertainty</t>
  </si>
  <si>
    <t>Nuclide</t>
  </si>
  <si>
    <t>Atmospheric conversion</t>
  </si>
  <si>
    <t>Time 1</t>
  </si>
  <si>
    <t>Time 2</t>
  </si>
  <si>
    <t>Plate</t>
  </si>
  <si>
    <t>Depth below paleosurface</t>
  </si>
  <si>
    <t>Paleoduration?</t>
  </si>
  <si>
    <t>LBA-98-064</t>
  </si>
  <si>
    <t>LBA-98-065</t>
  </si>
  <si>
    <t>LBA-98-093</t>
  </si>
  <si>
    <t>LBA-98-096</t>
  </si>
  <si>
    <t>PAT-98-072</t>
  </si>
  <si>
    <t>LBA-01-047</t>
  </si>
  <si>
    <t>LBA-04-048</t>
  </si>
  <si>
    <t>LBA-01-048</t>
  </si>
  <si>
    <t>Topographic shielding Correction</t>
  </si>
  <si>
    <t>string</t>
  </si>
  <si>
    <t>-90 &lt; x &lt; 90</t>
  </si>
  <si>
    <t>-180 &lt; x &lt; 180</t>
  </si>
  <si>
    <t>positive integer</t>
  </si>
  <si>
    <t xml:space="preserve">0&lt;x&lt;=1 </t>
  </si>
  <si>
    <t>Positive for uplift</t>
  </si>
  <si>
    <t>1-4</t>
  </si>
  <si>
    <t>0-2</t>
  </si>
  <si>
    <t>positive number</t>
  </si>
  <si>
    <t>0-8</t>
  </si>
  <si>
    <t>0-1</t>
  </si>
  <si>
    <t>Negative for subsidence</t>
  </si>
  <si>
    <t>Used to report exposure age outputs</t>
  </si>
  <si>
    <t>POSITIVE values if Northern hemisphere, negative if Southern hemisphere</t>
  </si>
  <si>
    <t>POSITIVE values if Eastern hemisphere, negative if Western hemisphere</t>
  </si>
  <si>
    <t>in MASL</t>
  </si>
  <si>
    <t>in cm</t>
  </si>
  <si>
    <r>
      <t>in g/cm</t>
    </r>
    <r>
      <rPr>
        <vertAlign val="superscript"/>
        <sz val="14"/>
        <color theme="1"/>
        <rFont val="Calibri (Body)"/>
      </rPr>
      <t>3</t>
    </r>
  </si>
  <si>
    <t>1 = no topographic shielding</t>
  </si>
  <si>
    <t xml:space="preserve"> in g/cm2/yr</t>
  </si>
  <si>
    <t>in cm/yr</t>
  </si>
  <si>
    <t>in at/g</t>
  </si>
  <si>
    <t>1 = 3He in qtz</t>
  </si>
  <si>
    <t>0 = ERA40 reanalysis</t>
  </si>
  <si>
    <t>in Ma</t>
  </si>
  <si>
    <t>1 = North America</t>
  </si>
  <si>
    <t>0 = NO</t>
  </si>
  <si>
    <t>see Mijjum et al. (2023) for recommendations on topographic shielding calculators</t>
  </si>
  <si>
    <t>2 = 3He in pyx</t>
  </si>
  <si>
    <t>1 = standard atmosphere</t>
  </si>
  <si>
    <t>2 = South America</t>
  </si>
  <si>
    <t>1 = Yes (see Mijjum et al. (2023) for discussion on this parameter)</t>
  </si>
  <si>
    <t>3 = 3He in ol</t>
  </si>
  <si>
    <t>2 =</t>
  </si>
  <si>
    <t>must be less than Time 2</t>
  </si>
  <si>
    <t>must be greater than Time 1</t>
  </si>
  <si>
    <t>3 = Africa</t>
  </si>
  <si>
    <t>4 = 21Ne in qtz</t>
  </si>
  <si>
    <t>4 = India</t>
  </si>
  <si>
    <t>5 = Eurasia</t>
  </si>
  <si>
    <t>If you do not provide a long enough duration to produce the amount of nuclide specified, you will receive a python generated error in line 92 (for 3He) OR line 202 (for 21Ne)</t>
  </si>
  <si>
    <t>6 = Australia</t>
  </si>
  <si>
    <t>7 = Antarctica</t>
  </si>
  <si>
    <t>8 = Greenland</t>
  </si>
  <si>
    <t>NA</t>
  </si>
  <si>
    <t>EC</t>
  </si>
  <si>
    <t>test</t>
  </si>
  <si>
    <t>Start</t>
  </si>
  <si>
    <t>Stop</t>
  </si>
  <si>
    <t>Day 01-05</t>
  </si>
  <si>
    <t>Exposure Age</t>
  </si>
  <si>
    <t>21-10</t>
  </si>
  <si>
    <t>Day-4-02</t>
  </si>
  <si>
    <t>Day-04-03</t>
  </si>
  <si>
    <t>Day-4-04</t>
  </si>
  <si>
    <t>21-11</t>
  </si>
  <si>
    <t>Day-4-03</t>
  </si>
  <si>
    <t>Day-04-04</t>
  </si>
  <si>
    <t>Day-4-05</t>
  </si>
  <si>
    <t>21-12</t>
  </si>
  <si>
    <t>Shielding Correction</t>
  </si>
  <si>
    <t>SA</t>
  </si>
  <si>
    <t>GL</t>
  </si>
  <si>
    <t>Africa</t>
  </si>
  <si>
    <t>Day 02-02</t>
  </si>
  <si>
    <t>21/10</t>
  </si>
  <si>
    <t>20/10</t>
  </si>
  <si>
    <t>Day 02-11</t>
  </si>
  <si>
    <t>Day 4-02</t>
  </si>
  <si>
    <t>Day 04-03</t>
  </si>
  <si>
    <t>Day 4-04</t>
  </si>
  <si>
    <t>Day 04-10</t>
  </si>
  <si>
    <t>Day 04-11</t>
  </si>
  <si>
    <t>Day 4-12</t>
  </si>
  <si>
    <t>10/21</t>
  </si>
  <si>
    <t>08/21</t>
  </si>
  <si>
    <t>23/21</t>
  </si>
  <si>
    <t>24/21</t>
  </si>
  <si>
    <t>02/21</t>
  </si>
  <si>
    <t>10/10</t>
  </si>
  <si>
    <t>Day 03-10</t>
  </si>
  <si>
    <t>Day 3 -11</t>
  </si>
  <si>
    <t>01/02</t>
  </si>
  <si>
    <t>Day 05-01</t>
  </si>
  <si>
    <t>Day 05-02</t>
  </si>
  <si>
    <t>Day 5 -03</t>
  </si>
  <si>
    <t>01/12</t>
  </si>
  <si>
    <t>02/12</t>
  </si>
  <si>
    <t>07/18</t>
  </si>
  <si>
    <t>06/16</t>
  </si>
  <si>
    <t>09/16</t>
  </si>
  <si>
    <t>Sample 1</t>
  </si>
  <si>
    <t>Sample 3</t>
  </si>
  <si>
    <t>Sample 7</t>
  </si>
  <si>
    <t>Sample 8</t>
  </si>
  <si>
    <t>Sample 9</t>
  </si>
  <si>
    <t>Sample 10</t>
  </si>
  <si>
    <t>Sample 12</t>
  </si>
  <si>
    <t>Sample 13</t>
  </si>
  <si>
    <t>Day 02-01</t>
  </si>
  <si>
    <t>Day 02-03</t>
  </si>
  <si>
    <t xml:space="preserve">Day 02-10 </t>
  </si>
  <si>
    <t>Day 02-12</t>
  </si>
  <si>
    <t>Day 3-03</t>
  </si>
  <si>
    <t>Day 3-12</t>
  </si>
  <si>
    <t>20A</t>
  </si>
  <si>
    <t>21ACR</t>
  </si>
  <si>
    <t>21A</t>
  </si>
  <si>
    <t>22C</t>
  </si>
  <si>
    <t>22D</t>
  </si>
  <si>
    <t>27C</t>
  </si>
  <si>
    <t>20F</t>
  </si>
  <si>
    <t>p103/1</t>
  </si>
  <si>
    <t>P103/A</t>
  </si>
  <si>
    <t>P103/B</t>
  </si>
  <si>
    <t>P103/C</t>
  </si>
  <si>
    <t>P103/D</t>
  </si>
  <si>
    <t>PI-06A</t>
  </si>
  <si>
    <t>PI-06B</t>
  </si>
  <si>
    <t>PI-06C</t>
  </si>
  <si>
    <t>PI-06D</t>
  </si>
  <si>
    <t>PI-07A</t>
  </si>
  <si>
    <t>PI-07B</t>
  </si>
  <si>
    <t>PI-07C</t>
  </si>
  <si>
    <t>PI-07D</t>
  </si>
  <si>
    <t>PI-11</t>
  </si>
  <si>
    <t>PI-12</t>
  </si>
  <si>
    <t>PI-01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</si>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</sst>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color rgb="FF000000"/>
      <name val="Arial"/>
      <family val="2"/>
    </font>
    <font>
      <sz val="16"/>
      <color rgb="FF000000"/>
      <name val="Arial"/>
      <family val="2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perscript"/>
      <sz val="14"/>
      <color theme="1"/>
      <name val="Calibri (Body)"/>
    </font>
    <font>
      <sz val="14"/>
      <color rgb="FF000000"/>
      <name val="Arial"/>
      <family val="2"/>
    </font>
    <font>
      <sz val="14"/>
      <color rgb="FF000000"/>
      <name val="Calibri"/>
      <family val="2"/>
      <scheme val="minor"/>
    </font>
    <font>
      <sz val="14"/>
      <color theme="1"/>
      <name val="Arial"/>
      <family val="2"/>
    </font>
    <font>
      <sz val="12"/>
      <name val="Arial"/>
      <family val="2"/>
    </font>
    <font>
      <sz val="12"/>
      <color rgb="FF000000"/>
      <name val="Calibri"/>
      <family val="2"/>
      <charset val="238"/>
      <scheme val="minor"/>
    </font>
    <font>
      <sz val="12"/>
      <color theme="1"/>
      <name val="Arial"/>
      <family val="2"/>
    </font>
    <font>
      <sz val="12"/>
      <name val="Calibri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5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2">
    <xf numFmtId="0" fontId="0" fillId="0" borderId="0" xfId="0"/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1" fontId="5" fillId="0" borderId="0" xfId="0" applyNumberFormat="1" applyFont="1"/>
    <xf numFmtId="0" fontId="0" fillId="4" borderId="0" xfId="0" applyFill="1" applyAlignment="1">
      <alignment horizontal="center"/>
    </xf>
    <xf numFmtId="2" fontId="4" fillId="4" borderId="0" xfId="0" applyNumberFormat="1" applyFont="1" applyFill="1" applyAlignment="1">
      <alignment horizontal="center"/>
    </xf>
    <xf numFmtId="0" fontId="0" fillId="4" borderId="4" xfId="0" applyFill="1" applyBorder="1" applyAlignment="1">
      <alignment horizontal="center"/>
    </xf>
    <xf numFmtId="2" fontId="4" fillId="4" borderId="4" xfId="0" applyNumberFormat="1" applyFont="1" applyFill="1" applyBorder="1" applyAlignment="1">
      <alignment horizontal="center"/>
    </xf>
    <xf numFmtId="0" fontId="0" fillId="0" borderId="0" xfId="1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1" applyNumberFormat="1" applyFont="1" applyFill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3" fillId="0" borderId="0" xfId="0" quotePrefix="1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1" applyNumberFormat="1" applyFont="1" applyFill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0" fillId="0" borderId="0" xfId="0" quotePrefix="1" applyNumberFormat="1" applyAlignment="1">
      <alignment horizontal="center"/>
    </xf>
    <xf numFmtId="49" fontId="9" fillId="0" borderId="7" xfId="0" applyNumberFormat="1" applyFont="1" applyBorder="1" applyAlignment="1">
      <alignment horizontal="center"/>
    </xf>
    <xf numFmtId="49" fontId="9" fillId="0" borderId="8" xfId="0" applyNumberFormat="1" applyFont="1" applyBorder="1" applyAlignment="1">
      <alignment horizontal="center"/>
    </xf>
    <xf numFmtId="49" fontId="9" fillId="0" borderId="6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9" xfId="0" applyNumberFormat="1" applyFont="1" applyBorder="1" applyAlignment="1">
      <alignment horizontal="center"/>
    </xf>
    <xf numFmtId="49" fontId="9" fillId="0" borderId="10" xfId="0" applyNumberFormat="1" applyFont="1" applyBorder="1" applyAlignment="1">
      <alignment horizontal="center"/>
    </xf>
    <xf numFmtId="49" fontId="9" fillId="0" borderId="11" xfId="0" applyNumberFormat="1" applyFont="1" applyBorder="1" applyAlignment="1">
      <alignment horizontal="center"/>
    </xf>
    <xf numFmtId="49" fontId="9" fillId="0" borderId="12" xfId="0" applyNumberFormat="1" applyFont="1" applyBorder="1" applyAlignment="1">
      <alignment horizontal="center"/>
    </xf>
    <xf numFmtId="49" fontId="13" fillId="0" borderId="3" xfId="0" applyNumberFormat="1" applyFont="1" applyBorder="1" applyAlignment="1">
      <alignment vertical="center" wrapText="1"/>
    </xf>
    <xf numFmtId="49" fontId="13" fillId="0" borderId="0" xfId="0" applyNumberFormat="1" applyFont="1" applyAlignment="1">
      <alignment vertical="center" wrapText="1"/>
    </xf>
    <xf numFmtId="49" fontId="9" fillId="0" borderId="13" xfId="0" applyNumberFormat="1" applyFont="1" applyBorder="1" applyAlignment="1">
      <alignment horizontal="center"/>
    </xf>
    <xf numFmtId="49" fontId="9" fillId="0" borderId="14" xfId="0" applyNumberFormat="1" applyFont="1" applyBorder="1" applyAlignment="1">
      <alignment horizontal="center"/>
    </xf>
    <xf numFmtId="2" fontId="4" fillId="3" borderId="3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2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2" fontId="14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2" fontId="4" fillId="0" borderId="0" xfId="1" applyNumberFormat="1" applyFont="1" applyFill="1" applyBorder="1" applyAlignment="1">
      <alignment horizontal="center"/>
    </xf>
    <xf numFmtId="49" fontId="4" fillId="0" borderId="0" xfId="1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2" fontId="4" fillId="3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center"/>
    </xf>
    <xf numFmtId="2" fontId="14" fillId="3" borderId="0" xfId="0" applyNumberFormat="1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4" fillId="6" borderId="0" xfId="1" applyFont="1" applyFill="1" applyBorder="1" applyAlignment="1">
      <alignment horizontal="center"/>
    </xf>
    <xf numFmtId="2" fontId="4" fillId="6" borderId="0" xfId="1" applyNumberFormat="1" applyFont="1" applyFill="1" applyBorder="1" applyAlignment="1">
      <alignment horizontal="center"/>
    </xf>
    <xf numFmtId="49" fontId="4" fillId="6" borderId="4" xfId="1" applyNumberFormat="1" applyFont="1" applyFill="1" applyBorder="1" applyAlignment="1">
      <alignment horizontal="center"/>
    </xf>
    <xf numFmtId="0" fontId="4" fillId="6" borderId="4" xfId="1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2" fontId="4" fillId="6" borderId="4" xfId="1" applyNumberFormat="1" applyFont="1" applyFill="1" applyBorder="1" applyAlignment="1">
      <alignment horizontal="center"/>
    </xf>
    <xf numFmtId="0" fontId="4" fillId="6" borderId="3" xfId="1" applyFont="1" applyFill="1" applyBorder="1" applyAlignment="1">
      <alignment horizontal="center"/>
    </xf>
    <xf numFmtId="2" fontId="4" fillId="6" borderId="3" xfId="1" applyNumberFormat="1" applyFont="1" applyFill="1" applyBorder="1" applyAlignment="1">
      <alignment horizontal="center"/>
    </xf>
    <xf numFmtId="2" fontId="0" fillId="0" borderId="0" xfId="1" applyNumberFormat="1" applyFont="1" applyFill="1" applyBorder="1" applyAlignment="1">
      <alignment horizontal="center"/>
    </xf>
    <xf numFmtId="16" fontId="0" fillId="0" borderId="0" xfId="1" applyNumberFormat="1" applyFont="1" applyFill="1" applyBorder="1" applyAlignment="1">
      <alignment horizontal="center"/>
    </xf>
    <xf numFmtId="0" fontId="0" fillId="0" borderId="0" xfId="1" applyFont="1" applyFill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2" fontId="4" fillId="3" borderId="0" xfId="1" applyNumberFormat="1" applyFont="1" applyFill="1" applyBorder="1" applyAlignment="1">
      <alignment horizontal="center"/>
    </xf>
    <xf numFmtId="2" fontId="4" fillId="3" borderId="3" xfId="0" applyNumberFormat="1" applyFont="1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5" fillId="8" borderId="0" xfId="0" applyFont="1" applyFill="1" applyAlignment="1">
      <alignment horizontal="center"/>
    </xf>
    <xf numFmtId="0" fontId="0" fillId="4" borderId="0" xfId="0" applyFill="1"/>
    <xf numFmtId="2" fontId="17" fillId="4" borderId="0" xfId="0" applyNumberFormat="1" applyFont="1" applyFill="1" applyAlignment="1">
      <alignment horizontal="center"/>
    </xf>
    <xf numFmtId="0" fontId="4" fillId="4" borderId="0" xfId="0" applyFont="1" applyFill="1"/>
    <xf numFmtId="0" fontId="0" fillId="4" borderId="0" xfId="0" applyFill="1" applyAlignment="1">
      <alignment horizontal="center" vertical="center"/>
    </xf>
    <xf numFmtId="0" fontId="0" fillId="9" borderId="0" xfId="0" applyFill="1"/>
    <xf numFmtId="0" fontId="4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2" fontId="4" fillId="4" borderId="3" xfId="0" applyNumberFormat="1" applyFont="1" applyFill="1" applyBorder="1" applyAlignment="1">
      <alignment horizontal="center"/>
    </xf>
    <xf numFmtId="0" fontId="0" fillId="4" borderId="3" xfId="0" applyFill="1" applyBorder="1"/>
    <xf numFmtId="0" fontId="0" fillId="9" borderId="3" xfId="0" applyFill="1" applyBorder="1"/>
    <xf numFmtId="2" fontId="4" fillId="7" borderId="0" xfId="0" applyNumberFormat="1" applyFont="1" applyFill="1" applyAlignment="1">
      <alignment horizontal="center"/>
    </xf>
    <xf numFmtId="0" fontId="4" fillId="4" borderId="0" xfId="1" applyFont="1" applyFill="1" applyBorder="1" applyAlignment="1">
      <alignment horizontal="center"/>
    </xf>
    <xf numFmtId="2" fontId="4" fillId="4" borderId="0" xfId="1" applyNumberFormat="1" applyFont="1" applyFill="1" applyBorder="1" applyAlignment="1">
      <alignment horizontal="center"/>
    </xf>
    <xf numFmtId="0" fontId="2" fillId="4" borderId="0" xfId="1" applyFill="1" applyBorder="1"/>
    <xf numFmtId="49" fontId="9" fillId="0" borderId="5" xfId="0" applyNumberFormat="1" applyFont="1" applyBorder="1" applyAlignment="1">
      <alignment horizontal="center" vertical="center" wrapText="1"/>
    </xf>
    <xf numFmtId="49" fontId="9" fillId="0" borderId="9" xfId="0" applyNumberFormat="1" applyFont="1" applyBorder="1" applyAlignment="1">
      <alignment horizontal="center" vertical="center" wrapText="1"/>
    </xf>
    <xf numFmtId="49" fontId="9" fillId="0" borderId="12" xfId="0" applyNumberFormat="1" applyFont="1" applyBorder="1" applyAlignment="1">
      <alignment horizontal="center" vertical="center" wrapText="1"/>
    </xf>
    <xf numFmtId="49" fontId="9" fillId="0" borderId="11" xfId="0" applyNumberFormat="1" applyFont="1" applyBorder="1" applyAlignment="1">
      <alignment horizontal="center" vertical="center" wrapText="1"/>
    </xf>
    <xf numFmtId="49" fontId="9" fillId="0" borderId="10" xfId="0" applyNumberFormat="1" applyFon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9" fillId="0" borderId="5" xfId="1" applyNumberFormat="1" applyFont="1" applyFill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 wrapText="1"/>
    </xf>
    <xf numFmtId="49" fontId="11" fillId="0" borderId="5" xfId="0" applyNumberFormat="1" applyFont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center" vertical="center" wrapText="1"/>
    </xf>
    <xf numFmtId="49" fontId="11" fillId="0" borderId="9" xfId="0" applyNumberFormat="1" applyFont="1" applyBorder="1" applyAlignment="1">
      <alignment horizontal="center" vertical="center" wrapText="1"/>
    </xf>
    <xf numFmtId="49" fontId="12" fillId="0" borderId="5" xfId="0" applyNumberFormat="1" applyFont="1" applyBorder="1" applyAlignment="1">
      <alignment horizontal="center" vertical="center" wrapText="1"/>
    </xf>
    <xf numFmtId="49" fontId="9" fillId="0" borderId="9" xfId="0" applyNumberFormat="1" applyFont="1" applyBorder="1" applyAlignment="1">
      <alignment horizontal="center" wrapText="1"/>
    </xf>
    <xf numFmtId="49" fontId="9" fillId="0" borderId="12" xfId="0" applyNumberFormat="1" applyFont="1" applyBorder="1" applyAlignment="1">
      <alignment horizont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B756D-667E-7B49-90E3-77B102644E28}">
  <dimension ref="A1:S52"/>
  <sheetViews>
    <sheetView tabSelected="1" topLeftCell="F1" zoomScale="92" zoomScaleNormal="121" workbookViewId="0">
      <selection activeCell="S3" sqref="S3"/>
    </sheetView>
  </sheetViews>
  <sheetFormatPr baseColWidth="10" defaultRowHeight="16" x14ac:dyDescent="0.2"/>
  <cols>
    <col min="1" max="1" width="16.5" bestFit="1" customWidth="1"/>
    <col min="7" max="7" width="37.6640625" bestFit="1" customWidth="1"/>
    <col min="9" max="9" width="20.33203125" bestFit="1" customWidth="1"/>
    <col min="10" max="10" width="22.83203125" bestFit="1" customWidth="1"/>
    <col min="11" max="11" width="11.6640625" bestFit="1" customWidth="1"/>
    <col min="14" max="14" width="27.6640625" bestFit="1" customWidth="1"/>
    <col min="18" max="18" width="30" bestFit="1" customWidth="1"/>
    <col min="19" max="19" width="17.6640625" bestFit="1" customWidth="1"/>
  </cols>
  <sheetData>
    <row r="1" spans="1:19" s="2" customFormat="1" ht="22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2">
      <c r="A2" s="3" t="s">
        <v>155</v>
      </c>
      <c r="B2" s="4">
        <v>35.590000000000003</v>
      </c>
      <c r="C2" s="4">
        <v>-111.6</v>
      </c>
      <c r="D2" s="4">
        <v>1837</v>
      </c>
      <c r="E2" s="3">
        <v>8</v>
      </c>
      <c r="F2" s="3">
        <v>2.25</v>
      </c>
      <c r="G2" s="3">
        <v>0.99</v>
      </c>
      <c r="H2" s="3">
        <v>0</v>
      </c>
      <c r="I2" s="3">
        <v>0</v>
      </c>
      <c r="J2" s="5">
        <v>0</v>
      </c>
      <c r="K2" s="5">
        <v>0</v>
      </c>
      <c r="M2">
        <v>4</v>
      </c>
      <c r="N2">
        <v>1</v>
      </c>
      <c r="O2">
        <v>0</v>
      </c>
      <c r="P2">
        <v>1</v>
      </c>
      <c r="Q2">
        <v>4</v>
      </c>
      <c r="R2" s="3">
        <v>0</v>
      </c>
      <c r="S2">
        <v>0</v>
      </c>
    </row>
    <row r="3" spans="1:19" x14ac:dyDescent="0.2">
      <c r="A3" s="3" t="s">
        <v>156</v>
      </c>
      <c r="B3" s="4">
        <v>35.6</v>
      </c>
      <c r="C3" s="4">
        <v>-111.6</v>
      </c>
      <c r="D3" s="6">
        <v>1807</v>
      </c>
      <c r="E3" s="7">
        <v>8</v>
      </c>
      <c r="F3" s="8">
        <v>2.25</v>
      </c>
      <c r="G3" s="3">
        <v>0.99</v>
      </c>
      <c r="H3" s="3">
        <v>0</v>
      </c>
      <c r="I3" s="3">
        <v>0</v>
      </c>
      <c r="J3" s="5">
        <v>0</v>
      </c>
      <c r="K3" s="5">
        <v>0</v>
      </c>
      <c r="R3" s="3">
        <v>0</v>
      </c>
    </row>
    <row r="4" spans="1:19" x14ac:dyDescent="0.2">
      <c r="A4" s="3" t="s">
        <v>157</v>
      </c>
      <c r="B4" s="4">
        <v>35.6</v>
      </c>
      <c r="C4" s="4">
        <v>-111.6</v>
      </c>
      <c r="D4" s="8">
        <v>1810</v>
      </c>
      <c r="E4" s="7">
        <v>13</v>
      </c>
      <c r="F4" s="8">
        <v>2.15</v>
      </c>
      <c r="G4" s="3">
        <v>0.99</v>
      </c>
      <c r="H4" s="3">
        <v>0</v>
      </c>
      <c r="I4" s="3">
        <v>0</v>
      </c>
      <c r="J4" s="5">
        <v>0</v>
      </c>
      <c r="K4" s="5">
        <v>0</v>
      </c>
      <c r="R4" s="3">
        <v>0</v>
      </c>
    </row>
    <row r="5" spans="1:19" x14ac:dyDescent="0.2">
      <c r="A5" s="3" t="s">
        <v>158</v>
      </c>
      <c r="B5" s="4">
        <v>35.6</v>
      </c>
      <c r="C5" s="4">
        <v>-111.6</v>
      </c>
      <c r="D5" s="4">
        <v>1803</v>
      </c>
      <c r="E5" s="7">
        <v>13</v>
      </c>
      <c r="F5" s="8">
        <v>2.13</v>
      </c>
      <c r="G5" s="3">
        <v>0.99</v>
      </c>
      <c r="H5" s="3">
        <v>0</v>
      </c>
      <c r="I5" s="3">
        <v>0</v>
      </c>
      <c r="J5" s="5">
        <v>0</v>
      </c>
      <c r="K5" s="5">
        <v>0</v>
      </c>
      <c r="R5" s="3">
        <v>0</v>
      </c>
    </row>
    <row r="6" spans="1:19" x14ac:dyDescent="0.2">
      <c r="A6" s="3" t="s">
        <v>159</v>
      </c>
      <c r="B6" s="4">
        <v>35.6</v>
      </c>
      <c r="C6" s="4">
        <v>-111.6</v>
      </c>
      <c r="D6" s="6">
        <v>1800</v>
      </c>
      <c r="E6" s="7">
        <v>13</v>
      </c>
      <c r="F6" s="8">
        <v>2.27</v>
      </c>
      <c r="G6" s="3">
        <v>1</v>
      </c>
      <c r="H6" s="3">
        <v>0</v>
      </c>
      <c r="I6" s="3">
        <v>0</v>
      </c>
      <c r="J6" s="5">
        <v>0</v>
      </c>
      <c r="K6" s="5">
        <v>0</v>
      </c>
      <c r="R6" s="3">
        <v>0</v>
      </c>
    </row>
    <row r="7" spans="1:19" x14ac:dyDescent="0.2">
      <c r="A7" s="3" t="s">
        <v>160</v>
      </c>
      <c r="B7" s="4">
        <v>35.6</v>
      </c>
      <c r="C7" s="4">
        <v>-111.6</v>
      </c>
      <c r="D7" s="8">
        <v>1778</v>
      </c>
      <c r="E7" s="7">
        <v>12</v>
      </c>
      <c r="F7" s="8">
        <v>2.29</v>
      </c>
      <c r="G7" s="3">
        <v>1</v>
      </c>
      <c r="H7" s="3">
        <v>0</v>
      </c>
      <c r="I7" s="3">
        <v>0</v>
      </c>
      <c r="J7" s="5">
        <v>0</v>
      </c>
      <c r="K7" s="5">
        <v>0</v>
      </c>
      <c r="R7" s="3">
        <v>0</v>
      </c>
    </row>
    <row r="8" spans="1:19" x14ac:dyDescent="0.2">
      <c r="A8" s="3" t="s">
        <v>161</v>
      </c>
      <c r="B8" s="4">
        <v>35.6</v>
      </c>
      <c r="C8" s="4">
        <v>-111.6</v>
      </c>
      <c r="D8" s="4">
        <v>1800</v>
      </c>
      <c r="E8" s="7">
        <v>13</v>
      </c>
      <c r="F8" s="8">
        <v>2.4500000000000002</v>
      </c>
      <c r="G8" s="3">
        <v>1</v>
      </c>
      <c r="H8" s="3">
        <v>0</v>
      </c>
      <c r="I8" s="3">
        <v>0</v>
      </c>
      <c r="J8" s="5">
        <v>0</v>
      </c>
      <c r="K8" s="5">
        <v>0</v>
      </c>
      <c r="R8" s="3">
        <v>0</v>
      </c>
    </row>
    <row r="9" spans="1:19" x14ac:dyDescent="0.2">
      <c r="A9" s="3" t="s">
        <v>162</v>
      </c>
      <c r="B9" s="4">
        <v>35.6</v>
      </c>
      <c r="C9" s="4">
        <v>-111.6</v>
      </c>
      <c r="D9" s="6">
        <v>1778</v>
      </c>
      <c r="E9" s="7">
        <v>13</v>
      </c>
      <c r="F9" s="8">
        <v>2.04</v>
      </c>
      <c r="G9" s="3">
        <v>0.99</v>
      </c>
      <c r="H9" s="3">
        <v>0</v>
      </c>
      <c r="I9" s="3">
        <v>0</v>
      </c>
      <c r="J9" s="5">
        <v>0</v>
      </c>
      <c r="K9" s="5">
        <v>0</v>
      </c>
      <c r="R9" s="3">
        <v>0</v>
      </c>
    </row>
    <row r="10" spans="1:19" x14ac:dyDescent="0.2">
      <c r="A10" s="3" t="s">
        <v>163</v>
      </c>
      <c r="B10" s="4">
        <v>35.6</v>
      </c>
      <c r="C10" s="4">
        <v>-111.6</v>
      </c>
      <c r="D10" s="8">
        <v>1810</v>
      </c>
      <c r="E10" s="7">
        <v>13</v>
      </c>
      <c r="F10" s="8">
        <v>2.29</v>
      </c>
      <c r="G10" s="3">
        <v>0.99</v>
      </c>
      <c r="H10" s="3">
        <v>0</v>
      </c>
      <c r="I10" s="3">
        <v>0</v>
      </c>
      <c r="J10" s="5">
        <v>0</v>
      </c>
      <c r="K10" s="5">
        <v>0</v>
      </c>
      <c r="R10" s="3">
        <v>0</v>
      </c>
    </row>
    <row r="11" spans="1:19" x14ac:dyDescent="0.2">
      <c r="A11" s="3" t="s">
        <v>164</v>
      </c>
      <c r="B11" s="4">
        <v>35.6</v>
      </c>
      <c r="C11" s="4">
        <v>-111.6</v>
      </c>
      <c r="D11" s="4">
        <v>1800</v>
      </c>
      <c r="E11" s="6">
        <v>12</v>
      </c>
      <c r="F11" s="7">
        <v>2.31</v>
      </c>
      <c r="G11" s="3">
        <v>0.99</v>
      </c>
      <c r="H11" s="3">
        <v>0</v>
      </c>
      <c r="I11" s="3">
        <v>0</v>
      </c>
      <c r="J11" s="5">
        <v>0</v>
      </c>
      <c r="K11" s="5">
        <v>0</v>
      </c>
      <c r="R11" s="3">
        <v>0</v>
      </c>
    </row>
    <row r="12" spans="1:19" x14ac:dyDescent="0.2">
      <c r="A12" s="3">
        <v>1</v>
      </c>
      <c r="B12" s="4">
        <v>35.5</v>
      </c>
      <c r="C12" s="4">
        <v>-111.6</v>
      </c>
      <c r="D12" s="6">
        <v>1876</v>
      </c>
      <c r="E12" s="6">
        <v>6</v>
      </c>
      <c r="F12" s="7">
        <v>2.25</v>
      </c>
      <c r="G12" s="3">
        <v>0.99</v>
      </c>
      <c r="H12" s="3">
        <v>0</v>
      </c>
      <c r="I12" s="3">
        <v>0</v>
      </c>
      <c r="J12" s="5">
        <v>0</v>
      </c>
      <c r="K12" s="5">
        <v>0</v>
      </c>
      <c r="R12" s="3">
        <v>0</v>
      </c>
    </row>
    <row r="13" spans="1:19" x14ac:dyDescent="0.2">
      <c r="A13" s="10">
        <v>6</v>
      </c>
      <c r="B13" s="10">
        <v>35.6</v>
      </c>
      <c r="C13" s="4">
        <v>-111.6</v>
      </c>
      <c r="D13" s="10">
        <v>1799</v>
      </c>
      <c r="E13" s="10">
        <v>6</v>
      </c>
      <c r="F13" s="10">
        <v>2.25</v>
      </c>
      <c r="G13" s="3">
        <v>0.99</v>
      </c>
      <c r="H13" s="3">
        <v>0</v>
      </c>
      <c r="I13" s="3">
        <v>0</v>
      </c>
      <c r="J13" s="5">
        <v>0</v>
      </c>
      <c r="K13" s="5">
        <v>0</v>
      </c>
      <c r="R13" s="3">
        <v>0</v>
      </c>
    </row>
    <row r="14" spans="1:19" x14ac:dyDescent="0.2">
      <c r="A14" s="10">
        <v>7</v>
      </c>
      <c r="B14" s="10">
        <v>35.6</v>
      </c>
      <c r="C14" s="4">
        <v>-111.6</v>
      </c>
      <c r="D14" s="10">
        <v>1787</v>
      </c>
      <c r="E14" s="10">
        <v>6</v>
      </c>
      <c r="F14" s="10">
        <v>2.25</v>
      </c>
      <c r="G14" s="3">
        <v>0.99</v>
      </c>
      <c r="H14" s="3">
        <v>0</v>
      </c>
      <c r="I14" s="3">
        <v>0</v>
      </c>
      <c r="J14" s="5">
        <v>0</v>
      </c>
      <c r="K14" s="5">
        <v>0</v>
      </c>
      <c r="R14" s="3">
        <v>0</v>
      </c>
    </row>
    <row r="15" spans="1:19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1"/>
    </row>
    <row r="16" spans="1:19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1"/>
    </row>
    <row r="17" spans="1:11" x14ac:dyDescent="0.2">
      <c r="A17" s="12"/>
      <c r="B17" s="12"/>
      <c r="C17" s="12"/>
      <c r="D17" s="12"/>
      <c r="E17" s="10"/>
      <c r="F17" s="12"/>
      <c r="G17" s="10"/>
      <c r="H17" s="10"/>
      <c r="I17" s="10"/>
      <c r="J17" s="12"/>
      <c r="K17" s="13"/>
    </row>
    <row r="28" spans="1:11" x14ac:dyDescent="0.2">
      <c r="E28" s="3"/>
      <c r="H28" s="3"/>
      <c r="I28" s="3"/>
    </row>
    <row r="29" spans="1:11" x14ac:dyDescent="0.2">
      <c r="E29" s="3"/>
      <c r="H29" s="3"/>
      <c r="I29" s="3"/>
    </row>
    <row r="30" spans="1:11" x14ac:dyDescent="0.2">
      <c r="E30" s="3"/>
      <c r="H30" s="3"/>
      <c r="I30" s="3"/>
    </row>
    <row r="31" spans="1:11" x14ac:dyDescent="0.2">
      <c r="E31" s="3"/>
      <c r="H31" s="3"/>
      <c r="I31" s="3"/>
    </row>
    <row r="32" spans="1:11" x14ac:dyDescent="0.2">
      <c r="E32" s="3"/>
      <c r="H32" s="3"/>
      <c r="I32" s="3"/>
    </row>
    <row r="33" spans="1:18" x14ac:dyDescent="0.2">
      <c r="E33" s="3"/>
      <c r="H33" s="3"/>
      <c r="I33" s="3"/>
    </row>
    <row r="34" spans="1:18" x14ac:dyDescent="0.2">
      <c r="E34" s="3"/>
      <c r="H34" s="3"/>
      <c r="I34" s="3"/>
    </row>
    <row r="35" spans="1:18" x14ac:dyDescent="0.2">
      <c r="E35" s="3"/>
      <c r="H35" s="3"/>
      <c r="I35" s="3"/>
    </row>
    <row r="36" spans="1:18" x14ac:dyDescent="0.2">
      <c r="A36" s="3"/>
      <c r="B36" s="4"/>
      <c r="C36" s="4"/>
      <c r="D36" s="4"/>
      <c r="E36" s="3"/>
      <c r="F36" s="3"/>
      <c r="G36" s="3"/>
      <c r="H36" s="9"/>
      <c r="I36" s="3"/>
      <c r="R36" s="3"/>
    </row>
    <row r="37" spans="1:18" x14ac:dyDescent="0.2">
      <c r="A37" s="14"/>
      <c r="B37" s="4"/>
      <c r="C37" s="4"/>
      <c r="D37" s="4"/>
      <c r="E37" s="3"/>
      <c r="F37" s="3"/>
      <c r="G37" s="3"/>
      <c r="H37" s="9"/>
      <c r="I37" s="3"/>
      <c r="R37" s="3"/>
    </row>
    <row r="38" spans="1:18" x14ac:dyDescent="0.2">
      <c r="A38" s="3"/>
      <c r="B38" s="4"/>
      <c r="C38" s="4"/>
      <c r="D38" s="4"/>
      <c r="E38" s="3"/>
      <c r="F38" s="3"/>
      <c r="G38" s="3"/>
      <c r="H38" s="9"/>
      <c r="I38" s="3"/>
      <c r="R38" s="3"/>
    </row>
    <row r="39" spans="1:18" x14ac:dyDescent="0.2">
      <c r="A39" s="3"/>
      <c r="B39" s="4"/>
      <c r="C39" s="4"/>
      <c r="D39" s="4"/>
      <c r="E39" s="3"/>
      <c r="F39" s="3"/>
      <c r="G39" s="3"/>
      <c r="H39" s="9"/>
      <c r="I39" s="3"/>
      <c r="R39" s="3"/>
    </row>
    <row r="40" spans="1:18" x14ac:dyDescent="0.2">
      <c r="A40" s="14"/>
      <c r="B40" s="4"/>
      <c r="C40" s="4"/>
      <c r="D40" s="4"/>
      <c r="E40" s="3"/>
      <c r="F40" s="3"/>
      <c r="G40" s="3"/>
      <c r="H40" s="9"/>
      <c r="I40" s="3"/>
      <c r="R40" s="3"/>
    </row>
    <row r="41" spans="1:18" x14ac:dyDescent="0.2">
      <c r="A41" s="3"/>
      <c r="B41" s="4"/>
      <c r="C41" s="4"/>
      <c r="D41" s="4"/>
      <c r="E41" s="3"/>
      <c r="F41" s="3"/>
      <c r="G41" s="3"/>
      <c r="H41" s="9"/>
      <c r="I41" s="3"/>
      <c r="R41" s="3"/>
    </row>
    <row r="42" spans="1:18" x14ac:dyDescent="0.2">
      <c r="A42" s="3"/>
      <c r="B42" s="4"/>
      <c r="C42" s="4"/>
      <c r="D42" s="4"/>
      <c r="E42" s="3"/>
      <c r="F42" s="3"/>
      <c r="G42" s="3"/>
      <c r="H42" s="9"/>
      <c r="I42" s="3"/>
      <c r="R42" s="3"/>
    </row>
    <row r="43" spans="1:18" x14ac:dyDescent="0.2">
      <c r="A43" s="14"/>
      <c r="B43" s="4"/>
      <c r="C43" s="4"/>
      <c r="D43" s="4"/>
      <c r="E43" s="3"/>
      <c r="F43" s="3"/>
      <c r="G43" s="3"/>
      <c r="H43" s="9"/>
      <c r="I43" s="3"/>
      <c r="R43" s="3"/>
    </row>
    <row r="44" spans="1:18" x14ac:dyDescent="0.2">
      <c r="A44" s="3"/>
      <c r="B44" s="4"/>
      <c r="C44" s="4"/>
      <c r="D44" s="4"/>
      <c r="E44" s="3"/>
      <c r="F44" s="3"/>
      <c r="G44" s="3"/>
      <c r="H44" s="9"/>
      <c r="I44" s="3"/>
      <c r="R44" s="3"/>
    </row>
    <row r="45" spans="1:18" x14ac:dyDescent="0.2">
      <c r="A45" s="3"/>
      <c r="B45" s="4"/>
      <c r="C45" s="4"/>
      <c r="D45" s="4"/>
      <c r="E45" s="3"/>
      <c r="F45" s="3"/>
      <c r="G45" s="3"/>
      <c r="H45" s="9"/>
      <c r="I45" s="3"/>
      <c r="R45" s="3"/>
    </row>
    <row r="46" spans="1:18" x14ac:dyDescent="0.2">
      <c r="A46" s="14"/>
      <c r="B46" s="4"/>
      <c r="C46" s="4"/>
      <c r="D46" s="4"/>
      <c r="E46" s="3"/>
      <c r="F46" s="3"/>
      <c r="G46" s="3"/>
      <c r="H46" s="9"/>
      <c r="I46" s="3"/>
      <c r="R46" s="3"/>
    </row>
    <row r="47" spans="1:18" x14ac:dyDescent="0.2">
      <c r="A47" s="3"/>
      <c r="B47" s="4"/>
      <c r="C47" s="4"/>
      <c r="D47" s="4"/>
      <c r="E47" s="3"/>
      <c r="F47" s="3"/>
      <c r="G47" s="3"/>
      <c r="H47" s="9"/>
      <c r="I47" s="3"/>
      <c r="R47" s="3"/>
    </row>
    <row r="48" spans="1:18" x14ac:dyDescent="0.2">
      <c r="A48" s="3"/>
      <c r="B48" s="4"/>
      <c r="C48" s="4"/>
      <c r="D48" s="4"/>
      <c r="E48" s="3"/>
      <c r="F48" s="3"/>
      <c r="G48" s="3"/>
      <c r="H48" s="9"/>
      <c r="I48" s="3"/>
      <c r="R48" s="3"/>
    </row>
    <row r="49" spans="1:18" x14ac:dyDescent="0.2">
      <c r="A49" s="14"/>
      <c r="B49" s="4"/>
      <c r="C49" s="4"/>
      <c r="D49" s="4"/>
      <c r="E49" s="3"/>
      <c r="F49" s="3"/>
      <c r="G49" s="3"/>
      <c r="H49" s="9"/>
      <c r="I49" s="3"/>
      <c r="R49" s="3"/>
    </row>
    <row r="50" spans="1:18" x14ac:dyDescent="0.2">
      <c r="A50" s="3"/>
      <c r="B50" s="4"/>
      <c r="C50" s="4"/>
      <c r="D50" s="4"/>
      <c r="E50" s="3"/>
      <c r="F50" s="3"/>
      <c r="G50" s="3"/>
      <c r="H50" s="9"/>
      <c r="I50" s="3"/>
      <c r="R50" s="3"/>
    </row>
    <row r="51" spans="1:18" x14ac:dyDescent="0.2">
      <c r="A51" s="3"/>
      <c r="B51" s="4"/>
      <c r="C51" s="4"/>
      <c r="D51" s="4"/>
      <c r="E51" s="3"/>
      <c r="F51" s="3"/>
      <c r="G51" s="3"/>
      <c r="H51" s="9"/>
      <c r="I51" s="3"/>
      <c r="R51" s="3"/>
    </row>
    <row r="52" spans="1:18" x14ac:dyDescent="0.2">
      <c r="A52" s="14"/>
      <c r="B52" s="4"/>
      <c r="C52" s="4"/>
      <c r="D52" s="4"/>
      <c r="E52" s="3"/>
      <c r="F52" s="3"/>
      <c r="G52" s="3"/>
      <c r="H52" s="9"/>
      <c r="I52" s="3"/>
      <c r="R52" s="3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BC4F-4FA9-A94D-BF63-329E5B1EEEA8}">
  <dimension ref="A1:S52"/>
  <sheetViews>
    <sheetView zoomScale="92" zoomScaleNormal="121" workbookViewId="0">
      <selection activeCell="A2" sqref="A2:XFD10"/>
    </sheetView>
  </sheetViews>
  <sheetFormatPr baseColWidth="10" defaultRowHeight="16" x14ac:dyDescent="0.2"/>
  <cols>
    <col min="1" max="1" width="16.5" bestFit="1" customWidth="1"/>
    <col min="9" max="9" width="20.33203125" bestFit="1" customWidth="1"/>
    <col min="10" max="10" width="22.83203125" bestFit="1" customWidth="1"/>
    <col min="11" max="11" width="11.6640625" bestFit="1" customWidth="1"/>
    <col min="14" max="14" width="27.6640625" bestFit="1" customWidth="1"/>
    <col min="18" max="18" width="30" bestFit="1" customWidth="1"/>
    <col min="19" max="19" width="17.6640625" bestFit="1" customWidth="1"/>
  </cols>
  <sheetData>
    <row r="1" spans="1:19" s="2" customFormat="1" ht="22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2">
      <c r="A2" s="3" t="s">
        <v>18</v>
      </c>
      <c r="B2" s="4">
        <v>-46.700099999999999</v>
      </c>
      <c r="C2" s="4">
        <v>-70.750299999999996</v>
      </c>
      <c r="D2" s="4">
        <v>530</v>
      </c>
      <c r="E2" s="3">
        <v>1.5</v>
      </c>
      <c r="F2" s="3">
        <v>2.42</v>
      </c>
      <c r="G2" s="3">
        <v>1</v>
      </c>
      <c r="H2" s="3">
        <v>0</v>
      </c>
      <c r="I2" s="3">
        <v>0</v>
      </c>
      <c r="J2" s="5">
        <v>24300000</v>
      </c>
      <c r="K2" s="5">
        <v>400000</v>
      </c>
      <c r="M2">
        <v>3</v>
      </c>
      <c r="N2">
        <v>0</v>
      </c>
      <c r="O2">
        <v>0</v>
      </c>
      <c r="P2">
        <v>1</v>
      </c>
      <c r="Q2">
        <v>4</v>
      </c>
      <c r="R2" s="3">
        <v>0</v>
      </c>
      <c r="S2">
        <v>0</v>
      </c>
    </row>
    <row r="3" spans="1:19" x14ac:dyDescent="0.2">
      <c r="A3" s="3" t="s">
        <v>19</v>
      </c>
      <c r="B3" s="4">
        <v>-46.700299999999999</v>
      </c>
      <c r="C3" s="4">
        <v>-70.746799999999993</v>
      </c>
      <c r="D3" s="6">
        <v>530</v>
      </c>
      <c r="E3" s="7">
        <v>1.8</v>
      </c>
      <c r="F3" s="8">
        <v>2.31</v>
      </c>
      <c r="G3" s="3">
        <v>1</v>
      </c>
      <c r="H3" s="3">
        <v>0</v>
      </c>
      <c r="I3" s="3">
        <v>0</v>
      </c>
      <c r="J3" s="5">
        <v>25100000</v>
      </c>
      <c r="K3" s="5">
        <v>300000</v>
      </c>
      <c r="R3" s="3">
        <v>0</v>
      </c>
    </row>
    <row r="4" spans="1:19" x14ac:dyDescent="0.2">
      <c r="A4" s="3" t="s">
        <v>20</v>
      </c>
      <c r="B4" s="4">
        <v>-46.619900000000001</v>
      </c>
      <c r="C4" s="4">
        <v>-70.796700000000001</v>
      </c>
      <c r="D4" s="8">
        <v>400</v>
      </c>
      <c r="E4" s="7">
        <v>1.8</v>
      </c>
      <c r="F4" s="8">
        <v>2.2200000000000002</v>
      </c>
      <c r="G4" s="3">
        <v>1</v>
      </c>
      <c r="H4" s="3">
        <v>0</v>
      </c>
      <c r="I4" s="3">
        <v>0</v>
      </c>
      <c r="J4" s="5">
        <v>21800000</v>
      </c>
      <c r="K4" s="5">
        <v>200000</v>
      </c>
      <c r="R4" s="3">
        <v>0</v>
      </c>
    </row>
    <row r="5" spans="1:19" x14ac:dyDescent="0.2">
      <c r="A5" s="3" t="s">
        <v>21</v>
      </c>
      <c r="B5" s="4">
        <v>-46.619599999999998</v>
      </c>
      <c r="C5" s="4">
        <v>-70.795199999999994</v>
      </c>
      <c r="D5" s="4">
        <v>400</v>
      </c>
      <c r="E5" s="7">
        <v>2.2999999999999998</v>
      </c>
      <c r="F5" s="8">
        <v>2.34</v>
      </c>
      <c r="G5" s="3">
        <v>1</v>
      </c>
      <c r="H5" s="3">
        <v>0</v>
      </c>
      <c r="I5" s="3">
        <v>0</v>
      </c>
      <c r="J5" s="5">
        <v>22000000</v>
      </c>
      <c r="K5" s="5">
        <v>600000</v>
      </c>
      <c r="R5" s="3">
        <v>0</v>
      </c>
    </row>
    <row r="6" spans="1:19" x14ac:dyDescent="0.2">
      <c r="A6" s="3" t="s">
        <v>22</v>
      </c>
      <c r="B6" s="4">
        <v>-46.5914</v>
      </c>
      <c r="C6" s="4">
        <v>-70.675200000000004</v>
      </c>
      <c r="D6" s="6">
        <v>380</v>
      </c>
      <c r="E6" s="7">
        <v>4</v>
      </c>
      <c r="F6" s="8">
        <v>2.2999999999999998</v>
      </c>
      <c r="G6" s="3">
        <v>1</v>
      </c>
      <c r="H6" s="3">
        <v>0</v>
      </c>
      <c r="I6" s="3">
        <v>0</v>
      </c>
      <c r="J6" s="5">
        <v>21500000</v>
      </c>
      <c r="K6" s="5">
        <v>1000000</v>
      </c>
      <c r="R6" s="3">
        <v>0</v>
      </c>
    </row>
    <row r="7" spans="1:19" x14ac:dyDescent="0.2">
      <c r="A7" s="3" t="s">
        <v>23</v>
      </c>
      <c r="B7" s="4">
        <v>-47.067999999999998</v>
      </c>
      <c r="C7" s="4">
        <v>-70.896699999999996</v>
      </c>
      <c r="D7" s="8">
        <v>900</v>
      </c>
      <c r="E7" s="7">
        <v>2</v>
      </c>
      <c r="F7" s="8">
        <v>2.2999999999999998</v>
      </c>
      <c r="G7" s="3">
        <v>1</v>
      </c>
      <c r="H7" s="3">
        <v>0</v>
      </c>
      <c r="I7" s="3">
        <v>0</v>
      </c>
      <c r="J7" s="5">
        <v>19500000</v>
      </c>
      <c r="K7" s="5">
        <v>300000</v>
      </c>
      <c r="R7" s="3">
        <v>0</v>
      </c>
    </row>
    <row r="8" spans="1:19" x14ac:dyDescent="0.2">
      <c r="A8" s="3" t="s">
        <v>23</v>
      </c>
      <c r="B8" s="4">
        <v>-47.067999999999998</v>
      </c>
      <c r="C8" s="4">
        <v>-70.896699999999996</v>
      </c>
      <c r="D8" s="4">
        <v>900</v>
      </c>
      <c r="E8" s="7">
        <v>2</v>
      </c>
      <c r="F8" s="8">
        <v>2.2999999999999998</v>
      </c>
      <c r="G8" s="3">
        <v>1</v>
      </c>
      <c r="H8" s="3">
        <v>0</v>
      </c>
      <c r="I8" s="3">
        <v>0</v>
      </c>
      <c r="J8" s="5">
        <v>19100000</v>
      </c>
      <c r="K8" s="5">
        <v>200000</v>
      </c>
      <c r="R8" s="3">
        <v>0</v>
      </c>
    </row>
    <row r="9" spans="1:19" x14ac:dyDescent="0.2">
      <c r="A9" s="3" t="s">
        <v>24</v>
      </c>
      <c r="B9" s="4">
        <v>-47.067999999999998</v>
      </c>
      <c r="C9" s="4">
        <v>-70.896699999999996</v>
      </c>
      <c r="D9" s="6">
        <v>905</v>
      </c>
      <c r="E9" s="7">
        <v>3.5</v>
      </c>
      <c r="F9" s="8">
        <v>2.2999999999999998</v>
      </c>
      <c r="G9" s="3">
        <v>1</v>
      </c>
      <c r="H9" s="3">
        <v>0</v>
      </c>
      <c r="I9" s="3">
        <v>0</v>
      </c>
      <c r="J9" s="5">
        <v>20500000</v>
      </c>
      <c r="K9" s="5">
        <v>300000</v>
      </c>
      <c r="R9" s="3">
        <v>0</v>
      </c>
    </row>
    <row r="10" spans="1:19" x14ac:dyDescent="0.2">
      <c r="A10" s="3" t="s">
        <v>25</v>
      </c>
      <c r="B10" s="4">
        <v>-47.067999999999998</v>
      </c>
      <c r="C10" s="4">
        <v>-70.896699999999996</v>
      </c>
      <c r="D10" s="8">
        <v>905</v>
      </c>
      <c r="E10" s="7">
        <v>3.5</v>
      </c>
      <c r="F10" s="8">
        <v>2.2999999999999998</v>
      </c>
      <c r="G10" s="3">
        <v>1</v>
      </c>
      <c r="H10" s="3">
        <v>0</v>
      </c>
      <c r="I10" s="3">
        <v>0</v>
      </c>
      <c r="J10" s="5">
        <v>18800000</v>
      </c>
      <c r="K10" s="5">
        <v>300000</v>
      </c>
      <c r="R10" s="3">
        <v>0</v>
      </c>
    </row>
    <row r="11" spans="1:19" x14ac:dyDescent="0.2">
      <c r="A11" s="3"/>
      <c r="B11" s="4"/>
      <c r="C11" s="4"/>
      <c r="D11" s="4"/>
      <c r="E11" s="6"/>
      <c r="F11" s="7"/>
      <c r="G11" s="8"/>
      <c r="H11" s="9"/>
      <c r="I11" s="3"/>
      <c r="J11" s="5"/>
      <c r="K11" s="5"/>
      <c r="R11" s="3"/>
    </row>
    <row r="12" spans="1:19" x14ac:dyDescent="0.2">
      <c r="A12" s="3"/>
      <c r="B12" s="4"/>
      <c r="C12" s="4"/>
      <c r="D12" s="6"/>
      <c r="E12" s="6"/>
      <c r="F12" s="7"/>
      <c r="G12" s="8"/>
      <c r="H12" s="9"/>
      <c r="I12" s="3"/>
      <c r="J12" s="5"/>
      <c r="K12" s="5"/>
      <c r="R12" s="3"/>
    </row>
    <row r="13" spans="1:19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1"/>
    </row>
    <row r="14" spans="1:19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1"/>
    </row>
    <row r="15" spans="1:19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1"/>
    </row>
    <row r="16" spans="1:19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1"/>
    </row>
    <row r="17" spans="1:11" x14ac:dyDescent="0.2">
      <c r="A17" s="12"/>
      <c r="B17" s="12"/>
      <c r="C17" s="12"/>
      <c r="D17" s="12"/>
      <c r="E17" s="10"/>
      <c r="F17" s="12"/>
      <c r="G17" s="10"/>
      <c r="H17" s="10"/>
      <c r="I17" s="10"/>
      <c r="J17" s="12"/>
      <c r="K17" s="13"/>
    </row>
    <row r="28" spans="1:11" x14ac:dyDescent="0.2">
      <c r="E28" s="3"/>
      <c r="H28" s="3"/>
      <c r="I28" s="3"/>
    </row>
    <row r="29" spans="1:11" x14ac:dyDescent="0.2">
      <c r="E29" s="3"/>
      <c r="H29" s="3"/>
      <c r="I29" s="3"/>
    </row>
    <row r="30" spans="1:11" x14ac:dyDescent="0.2">
      <c r="E30" s="3"/>
      <c r="H30" s="3"/>
      <c r="I30" s="3"/>
    </row>
    <row r="31" spans="1:11" x14ac:dyDescent="0.2">
      <c r="E31" s="3"/>
      <c r="H31" s="3"/>
      <c r="I31" s="3"/>
    </row>
    <row r="32" spans="1:11" x14ac:dyDescent="0.2">
      <c r="E32" s="3"/>
      <c r="H32" s="3"/>
      <c r="I32" s="3"/>
    </row>
    <row r="33" spans="1:18" x14ac:dyDescent="0.2">
      <c r="E33" s="3"/>
      <c r="H33" s="3"/>
      <c r="I33" s="3"/>
    </row>
    <row r="34" spans="1:18" x14ac:dyDescent="0.2">
      <c r="E34" s="3"/>
      <c r="H34" s="3"/>
      <c r="I34" s="3"/>
    </row>
    <row r="35" spans="1:18" x14ac:dyDescent="0.2">
      <c r="E35" s="3"/>
      <c r="H35" s="3"/>
      <c r="I35" s="3"/>
    </row>
    <row r="36" spans="1:18" x14ac:dyDescent="0.2">
      <c r="A36" s="3"/>
      <c r="B36" s="4"/>
      <c r="C36" s="4"/>
      <c r="D36" s="4"/>
      <c r="E36" s="3"/>
      <c r="F36" s="3"/>
      <c r="G36" s="3"/>
      <c r="H36" s="9"/>
      <c r="I36" s="3"/>
      <c r="R36" s="3"/>
    </row>
    <row r="37" spans="1:18" x14ac:dyDescent="0.2">
      <c r="A37" s="14"/>
      <c r="B37" s="4"/>
      <c r="C37" s="4"/>
      <c r="D37" s="4"/>
      <c r="E37" s="3"/>
      <c r="F37" s="3"/>
      <c r="G37" s="3"/>
      <c r="H37" s="9"/>
      <c r="I37" s="3"/>
      <c r="R37" s="3"/>
    </row>
    <row r="38" spans="1:18" x14ac:dyDescent="0.2">
      <c r="A38" s="3"/>
      <c r="B38" s="4"/>
      <c r="C38" s="4"/>
      <c r="D38" s="4"/>
      <c r="E38" s="3"/>
      <c r="F38" s="3"/>
      <c r="G38" s="3"/>
      <c r="H38" s="9"/>
      <c r="I38" s="3"/>
      <c r="R38" s="3"/>
    </row>
    <row r="39" spans="1:18" x14ac:dyDescent="0.2">
      <c r="A39" s="3"/>
      <c r="B39" s="4"/>
      <c r="C39" s="4"/>
      <c r="D39" s="4"/>
      <c r="E39" s="3"/>
      <c r="F39" s="3"/>
      <c r="G39" s="3"/>
      <c r="H39" s="9"/>
      <c r="I39" s="3"/>
      <c r="R39" s="3"/>
    </row>
    <row r="40" spans="1:18" x14ac:dyDescent="0.2">
      <c r="A40" s="14"/>
      <c r="B40" s="4"/>
      <c r="C40" s="4"/>
      <c r="D40" s="4"/>
      <c r="E40" s="3"/>
      <c r="F40" s="3"/>
      <c r="G40" s="3"/>
      <c r="H40" s="9"/>
      <c r="I40" s="3"/>
      <c r="R40" s="3"/>
    </row>
    <row r="41" spans="1:18" x14ac:dyDescent="0.2">
      <c r="A41" s="3"/>
      <c r="B41" s="4"/>
      <c r="C41" s="4"/>
      <c r="D41" s="4"/>
      <c r="E41" s="3"/>
      <c r="F41" s="3"/>
      <c r="G41" s="3"/>
      <c r="H41" s="9"/>
      <c r="I41" s="3"/>
      <c r="R41" s="3"/>
    </row>
    <row r="42" spans="1:18" x14ac:dyDescent="0.2">
      <c r="A42" s="3"/>
      <c r="B42" s="4"/>
      <c r="C42" s="4"/>
      <c r="D42" s="4"/>
      <c r="E42" s="3"/>
      <c r="F42" s="3"/>
      <c r="G42" s="3"/>
      <c r="H42" s="9"/>
      <c r="I42" s="3"/>
      <c r="R42" s="3"/>
    </row>
    <row r="43" spans="1:18" x14ac:dyDescent="0.2">
      <c r="A43" s="14"/>
      <c r="B43" s="4"/>
      <c r="C43" s="4"/>
      <c r="D43" s="4"/>
      <c r="E43" s="3"/>
      <c r="F43" s="3"/>
      <c r="G43" s="3"/>
      <c r="H43" s="9"/>
      <c r="I43" s="3"/>
      <c r="R43" s="3"/>
    </row>
    <row r="44" spans="1:18" x14ac:dyDescent="0.2">
      <c r="A44" s="3"/>
      <c r="B44" s="4"/>
      <c r="C44" s="4"/>
      <c r="D44" s="4"/>
      <c r="E44" s="3"/>
      <c r="F44" s="3"/>
      <c r="G44" s="3"/>
      <c r="H44" s="9"/>
      <c r="I44" s="3"/>
      <c r="R44" s="3"/>
    </row>
    <row r="45" spans="1:18" x14ac:dyDescent="0.2">
      <c r="A45" s="3"/>
      <c r="B45" s="4"/>
      <c r="C45" s="4"/>
      <c r="D45" s="4"/>
      <c r="E45" s="3"/>
      <c r="F45" s="3"/>
      <c r="G45" s="3"/>
      <c r="H45" s="9"/>
      <c r="I45" s="3"/>
      <c r="R45" s="3"/>
    </row>
    <row r="46" spans="1:18" x14ac:dyDescent="0.2">
      <c r="A46" s="14"/>
      <c r="B46" s="4"/>
      <c r="C46" s="4"/>
      <c r="D46" s="4"/>
      <c r="E46" s="3"/>
      <c r="F46" s="3"/>
      <c r="G46" s="3"/>
      <c r="H46" s="9"/>
      <c r="I46" s="3"/>
      <c r="R46" s="3"/>
    </row>
    <row r="47" spans="1:18" x14ac:dyDescent="0.2">
      <c r="A47" s="3"/>
      <c r="B47" s="4"/>
      <c r="C47" s="4"/>
      <c r="D47" s="4"/>
      <c r="E47" s="3"/>
      <c r="F47" s="3"/>
      <c r="G47" s="3"/>
      <c r="H47" s="9"/>
      <c r="I47" s="3"/>
      <c r="R47" s="3"/>
    </row>
    <row r="48" spans="1:18" x14ac:dyDescent="0.2">
      <c r="A48" s="3"/>
      <c r="B48" s="4"/>
      <c r="C48" s="4"/>
      <c r="D48" s="4"/>
      <c r="E48" s="3"/>
      <c r="F48" s="3"/>
      <c r="G48" s="3"/>
      <c r="H48" s="9"/>
      <c r="I48" s="3"/>
      <c r="R48" s="3"/>
    </row>
    <row r="49" spans="1:18" x14ac:dyDescent="0.2">
      <c r="A49" s="14"/>
      <c r="B49" s="4"/>
      <c r="C49" s="4"/>
      <c r="D49" s="4"/>
      <c r="E49" s="3"/>
      <c r="F49" s="3"/>
      <c r="G49" s="3"/>
      <c r="H49" s="9"/>
      <c r="I49" s="3"/>
      <c r="R49" s="3"/>
    </row>
    <row r="50" spans="1:18" x14ac:dyDescent="0.2">
      <c r="A50" s="3"/>
      <c r="B50" s="4"/>
      <c r="C50" s="4"/>
      <c r="D50" s="4"/>
      <c r="E50" s="3"/>
      <c r="F50" s="3"/>
      <c r="G50" s="3"/>
      <c r="H50" s="9"/>
      <c r="I50" s="3"/>
      <c r="R50" s="3"/>
    </row>
    <row r="51" spans="1:18" x14ac:dyDescent="0.2">
      <c r="A51" s="3"/>
      <c r="B51" s="4"/>
      <c r="C51" s="4"/>
      <c r="D51" s="4"/>
      <c r="E51" s="3"/>
      <c r="F51" s="3"/>
      <c r="G51" s="3"/>
      <c r="H51" s="9"/>
      <c r="I51" s="3"/>
      <c r="R51" s="3"/>
    </row>
    <row r="52" spans="1:18" x14ac:dyDescent="0.2">
      <c r="A52" s="14"/>
      <c r="B52" s="4"/>
      <c r="C52" s="4"/>
      <c r="D52" s="4"/>
      <c r="E52" s="3"/>
      <c r="F52" s="3"/>
      <c r="G52" s="3"/>
      <c r="H52" s="9"/>
      <c r="I52" s="3"/>
      <c r="R5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9F5E-B2B5-204F-B0E0-43BE2999DDC2}">
  <dimension ref="A1:S28"/>
  <sheetViews>
    <sheetView topLeftCell="I1" workbookViewId="0">
      <selection activeCell="F20" sqref="F20"/>
    </sheetView>
  </sheetViews>
  <sheetFormatPr baseColWidth="10" defaultRowHeight="16" x14ac:dyDescent="0.2"/>
  <cols>
    <col min="1" max="1" width="22" style="20" customWidth="1"/>
    <col min="2" max="2" width="33.5" style="20" customWidth="1"/>
    <col min="3" max="3" width="31.5" style="20" bestFit="1" customWidth="1"/>
    <col min="4" max="4" width="18.83203125" style="20" bestFit="1" customWidth="1"/>
    <col min="5" max="5" width="20.33203125" style="20" bestFit="1" customWidth="1"/>
    <col min="6" max="6" width="18.1640625" style="20" bestFit="1" customWidth="1"/>
    <col min="7" max="7" width="39.5" style="20" customWidth="1"/>
    <col min="8" max="8" width="21.83203125" style="20" customWidth="1"/>
    <col min="9" max="9" width="30.6640625" style="20" bestFit="1" customWidth="1"/>
    <col min="10" max="10" width="25.6640625" style="20" bestFit="1" customWidth="1"/>
    <col min="11" max="11" width="23" style="20" bestFit="1" customWidth="1"/>
    <col min="12" max="12" width="5.6640625" style="20" bestFit="1" customWidth="1"/>
    <col min="13" max="13" width="17.6640625" style="20" customWidth="1"/>
    <col min="14" max="14" width="27.6640625" style="20" bestFit="1" customWidth="1"/>
    <col min="15" max="15" width="22.6640625" style="20" customWidth="1"/>
    <col min="16" max="16" width="21.6640625" style="20" customWidth="1"/>
    <col min="17" max="17" width="18.5" style="20" bestFit="1" customWidth="1"/>
    <col min="18" max="18" width="30" style="20" bestFit="1" customWidth="1"/>
    <col min="19" max="19" width="23.5" style="20" customWidth="1"/>
    <col min="20" max="16384" width="10.83203125" style="20"/>
  </cols>
  <sheetData>
    <row r="1" spans="1:19" s="2" customFormat="1" ht="22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26</v>
      </c>
      <c r="H1" s="2" t="s">
        <v>7</v>
      </c>
      <c r="I1" s="2" t="s">
        <v>8</v>
      </c>
      <c r="J1" s="2" t="s">
        <v>9</v>
      </c>
      <c r="K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s="15" customFormat="1" ht="21" x14ac:dyDescent="0.25">
      <c r="A2" s="15" t="s">
        <v>27</v>
      </c>
      <c r="B2" s="15" t="s">
        <v>28</v>
      </c>
      <c r="C2" s="16" t="s">
        <v>29</v>
      </c>
      <c r="D2" s="15" t="s">
        <v>30</v>
      </c>
      <c r="E2" s="15" t="s">
        <v>30</v>
      </c>
      <c r="F2" s="15" t="s">
        <v>30</v>
      </c>
      <c r="G2" s="15" t="s">
        <v>31</v>
      </c>
      <c r="H2" s="17" t="s">
        <v>30</v>
      </c>
      <c r="I2" s="17" t="s">
        <v>32</v>
      </c>
      <c r="J2" s="15" t="s">
        <v>30</v>
      </c>
      <c r="K2" s="15" t="s">
        <v>30</v>
      </c>
      <c r="L2" s="18"/>
      <c r="M2" s="15" t="s">
        <v>33</v>
      </c>
      <c r="N2" s="19" t="s">
        <v>34</v>
      </c>
      <c r="O2" s="15" t="s">
        <v>35</v>
      </c>
      <c r="P2" s="15" t="s">
        <v>35</v>
      </c>
      <c r="Q2" s="15" t="s">
        <v>36</v>
      </c>
      <c r="R2" s="15" t="s">
        <v>30</v>
      </c>
      <c r="S2" s="15" t="s">
        <v>37</v>
      </c>
    </row>
    <row r="3" spans="1:19" s="15" customFormat="1" ht="21" x14ac:dyDescent="0.25">
      <c r="B3" s="16"/>
      <c r="C3" s="16"/>
      <c r="H3" s="17"/>
      <c r="I3" s="17" t="s">
        <v>38</v>
      </c>
      <c r="K3" s="18"/>
      <c r="L3" s="18"/>
    </row>
    <row r="4" spans="1:19" s="15" customFormat="1" ht="21" x14ac:dyDescent="0.25">
      <c r="B4" s="16"/>
      <c r="C4" s="16"/>
      <c r="H4" s="17"/>
      <c r="I4" s="17"/>
      <c r="K4" s="18"/>
      <c r="L4" s="18"/>
    </row>
    <row r="5" spans="1:19" s="15" customFormat="1" ht="21" x14ac:dyDescent="0.25">
      <c r="B5" s="16"/>
      <c r="C5" s="16"/>
      <c r="H5" s="17"/>
      <c r="I5" s="17"/>
      <c r="K5" s="18"/>
      <c r="L5" s="18"/>
    </row>
    <row r="6" spans="1:19" x14ac:dyDescent="0.2">
      <c r="B6" s="21"/>
      <c r="C6" s="21"/>
      <c r="H6" s="22"/>
      <c r="I6" s="22"/>
      <c r="K6" s="23"/>
      <c r="L6" s="23"/>
    </row>
    <row r="7" spans="1:19" x14ac:dyDescent="0.2">
      <c r="B7" s="21"/>
      <c r="C7" s="21"/>
      <c r="D7" s="21"/>
      <c r="H7" s="22"/>
      <c r="I7" s="22"/>
      <c r="K7" s="23"/>
      <c r="L7" s="23"/>
    </row>
    <row r="8" spans="1:19" x14ac:dyDescent="0.2">
      <c r="B8" s="21"/>
      <c r="C8" s="21"/>
      <c r="D8" s="21"/>
      <c r="H8" s="22"/>
      <c r="I8" s="22"/>
      <c r="K8" s="23"/>
      <c r="L8" s="23"/>
    </row>
    <row r="9" spans="1:19" x14ac:dyDescent="0.2">
      <c r="B9" s="21"/>
      <c r="C9" s="21"/>
      <c r="D9" s="21"/>
      <c r="H9" s="22"/>
      <c r="I9" s="22"/>
      <c r="K9" s="23"/>
      <c r="L9" s="23"/>
    </row>
    <row r="10" spans="1:19" x14ac:dyDescent="0.2">
      <c r="B10" s="21"/>
      <c r="C10" s="21"/>
      <c r="D10" s="21"/>
      <c r="H10" s="22"/>
      <c r="I10" s="22"/>
      <c r="J10" s="23"/>
      <c r="K10" s="23"/>
    </row>
    <row r="11" spans="1:19" x14ac:dyDescent="0.2">
      <c r="B11" s="21"/>
      <c r="C11" s="21"/>
      <c r="D11" s="21"/>
      <c r="H11" s="22"/>
      <c r="I11" s="22"/>
      <c r="J11" s="23"/>
      <c r="K11" s="23"/>
    </row>
    <row r="12" spans="1:19" x14ac:dyDescent="0.2">
      <c r="B12" s="21"/>
      <c r="C12" s="21"/>
      <c r="H12" s="22"/>
      <c r="I12" s="22"/>
      <c r="J12" s="23"/>
      <c r="K12" s="23"/>
    </row>
    <row r="13" spans="1:19" x14ac:dyDescent="0.2">
      <c r="B13" s="21"/>
      <c r="C13" s="21"/>
      <c r="H13" s="22"/>
      <c r="I13" s="22"/>
      <c r="J13" s="23"/>
      <c r="K13" s="23"/>
      <c r="M13" s="24"/>
    </row>
    <row r="14" spans="1:19" x14ac:dyDescent="0.2">
      <c r="B14" s="21"/>
      <c r="C14" s="21"/>
      <c r="H14" s="22"/>
      <c r="I14" s="22"/>
      <c r="J14" s="23"/>
      <c r="K14" s="23"/>
    </row>
    <row r="15" spans="1:19" ht="21" customHeight="1" x14ac:dyDescent="0.25">
      <c r="A15" s="86" t="s">
        <v>39</v>
      </c>
      <c r="B15" s="94" t="s">
        <v>40</v>
      </c>
      <c r="C15" s="94" t="s">
        <v>41</v>
      </c>
      <c r="D15" s="86" t="s">
        <v>42</v>
      </c>
      <c r="E15" s="86" t="s">
        <v>43</v>
      </c>
      <c r="F15" s="95" t="s">
        <v>44</v>
      </c>
      <c r="G15" s="25" t="s">
        <v>45</v>
      </c>
      <c r="H15" s="96" t="s">
        <v>46</v>
      </c>
      <c r="I15" s="97" t="s">
        <v>47</v>
      </c>
      <c r="J15" s="99" t="s">
        <v>48</v>
      </c>
      <c r="K15" s="99" t="s">
        <v>48</v>
      </c>
      <c r="M15" s="25" t="s">
        <v>49</v>
      </c>
      <c r="N15" s="26" t="s">
        <v>50</v>
      </c>
      <c r="O15" s="25" t="s">
        <v>51</v>
      </c>
      <c r="P15" s="26" t="s">
        <v>51</v>
      </c>
      <c r="Q15" s="25" t="s">
        <v>52</v>
      </c>
      <c r="R15" s="27" t="s">
        <v>43</v>
      </c>
      <c r="S15" s="28" t="s">
        <v>53</v>
      </c>
    </row>
    <row r="16" spans="1:19" ht="16" customHeight="1" x14ac:dyDescent="0.25">
      <c r="A16" s="86"/>
      <c r="B16" s="94"/>
      <c r="C16" s="94"/>
      <c r="D16" s="86"/>
      <c r="E16" s="86"/>
      <c r="F16" s="95"/>
      <c r="G16" s="100" t="s">
        <v>54</v>
      </c>
      <c r="H16" s="96"/>
      <c r="I16" s="98"/>
      <c r="J16" s="99"/>
      <c r="K16" s="99"/>
      <c r="M16" s="29" t="s">
        <v>55</v>
      </c>
      <c r="N16" s="30" t="s">
        <v>56</v>
      </c>
      <c r="O16" s="29"/>
      <c r="P16" s="31"/>
      <c r="Q16" s="29" t="s">
        <v>57</v>
      </c>
      <c r="S16" s="86" t="s">
        <v>58</v>
      </c>
    </row>
    <row r="17" spans="1:19" ht="16" customHeight="1" x14ac:dyDescent="0.25">
      <c r="A17" s="86"/>
      <c r="B17" s="94"/>
      <c r="C17" s="94"/>
      <c r="D17" s="86"/>
      <c r="E17" s="86"/>
      <c r="F17" s="95"/>
      <c r="G17" s="100"/>
      <c r="H17" s="96"/>
      <c r="I17" s="98"/>
      <c r="J17" s="99"/>
      <c r="K17" s="99"/>
      <c r="M17" s="29" t="s">
        <v>59</v>
      </c>
      <c r="N17" s="20" t="s">
        <v>60</v>
      </c>
      <c r="O17" s="87" t="s">
        <v>61</v>
      </c>
      <c r="P17" s="89" t="s">
        <v>62</v>
      </c>
      <c r="Q17" s="29" t="s">
        <v>63</v>
      </c>
      <c r="S17" s="86"/>
    </row>
    <row r="18" spans="1:19" ht="16" customHeight="1" x14ac:dyDescent="0.25">
      <c r="A18" s="86"/>
      <c r="B18" s="94"/>
      <c r="C18" s="94"/>
      <c r="D18" s="86"/>
      <c r="E18" s="86"/>
      <c r="F18" s="95"/>
      <c r="G18" s="100"/>
      <c r="H18" s="96"/>
      <c r="I18" s="98"/>
      <c r="J18" s="99"/>
      <c r="K18" s="99"/>
      <c r="M18" s="32" t="s">
        <v>64</v>
      </c>
      <c r="O18" s="87"/>
      <c r="P18" s="89"/>
      <c r="Q18" s="29" t="s">
        <v>65</v>
      </c>
      <c r="S18" s="86"/>
    </row>
    <row r="19" spans="1:19" ht="19" x14ac:dyDescent="0.25">
      <c r="G19" s="101"/>
      <c r="H19" s="97"/>
      <c r="I19" s="98"/>
      <c r="J19" s="99"/>
      <c r="K19" s="99"/>
      <c r="O19" s="88"/>
      <c r="P19" s="90"/>
      <c r="Q19" s="29" t="s">
        <v>66</v>
      </c>
      <c r="S19" s="86"/>
    </row>
    <row r="20" spans="1:19" ht="19" x14ac:dyDescent="0.25">
      <c r="H20" s="33"/>
      <c r="I20" s="34"/>
      <c r="P20" s="91" t="s">
        <v>67</v>
      </c>
      <c r="Q20" s="35" t="s">
        <v>68</v>
      </c>
      <c r="S20" s="86"/>
    </row>
    <row r="21" spans="1:19" ht="19" x14ac:dyDescent="0.25">
      <c r="H21" s="34"/>
      <c r="I21" s="34"/>
      <c r="P21" s="92"/>
      <c r="Q21" s="35" t="s">
        <v>69</v>
      </c>
    </row>
    <row r="22" spans="1:19" ht="19" x14ac:dyDescent="0.25">
      <c r="H22" s="34"/>
      <c r="I22" s="34"/>
      <c r="P22" s="92"/>
      <c r="Q22" s="36" t="s">
        <v>70</v>
      </c>
    </row>
    <row r="23" spans="1:19" ht="16" customHeight="1" x14ac:dyDescent="0.2">
      <c r="H23" s="34"/>
      <c r="I23" s="34"/>
      <c r="P23" s="92"/>
    </row>
    <row r="24" spans="1:19" ht="16" customHeight="1" x14ac:dyDescent="0.2">
      <c r="H24" s="34"/>
      <c r="I24" s="34"/>
      <c r="P24" s="92"/>
    </row>
    <row r="25" spans="1:19" ht="16" customHeight="1" x14ac:dyDescent="0.2">
      <c r="H25" s="34"/>
      <c r="I25" s="34"/>
      <c r="P25" s="92"/>
    </row>
    <row r="26" spans="1:19" ht="16" customHeight="1" x14ac:dyDescent="0.2">
      <c r="H26" s="34"/>
      <c r="I26" s="34"/>
      <c r="P26" s="92"/>
    </row>
    <row r="27" spans="1:19" ht="16" customHeight="1" x14ac:dyDescent="0.2">
      <c r="H27" s="34"/>
      <c r="I27" s="34"/>
      <c r="P27" s="92"/>
    </row>
    <row r="28" spans="1:19" x14ac:dyDescent="0.2">
      <c r="P28" s="93"/>
    </row>
  </sheetData>
  <mergeCells count="15">
    <mergeCell ref="S16:S20"/>
    <mergeCell ref="O17:O19"/>
    <mergeCell ref="P17:P19"/>
    <mergeCell ref="P20:P28"/>
    <mergeCell ref="A15:A18"/>
    <mergeCell ref="B15:B18"/>
    <mergeCell ref="C15:C18"/>
    <mergeCell ref="D15:D18"/>
    <mergeCell ref="E15:E18"/>
    <mergeCell ref="F15:F18"/>
    <mergeCell ref="H15:H19"/>
    <mergeCell ref="I15:I19"/>
    <mergeCell ref="J15:J19"/>
    <mergeCell ref="K15:K19"/>
    <mergeCell ref="G16:G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9813-DC72-5448-BF3A-2FDD43092B2B}">
  <dimension ref="A1:S52"/>
  <sheetViews>
    <sheetView topLeftCell="M1" zoomScale="121" zoomScaleNormal="121" workbookViewId="0">
      <selection activeCell="F20" sqref="F20"/>
    </sheetView>
  </sheetViews>
  <sheetFormatPr baseColWidth="10" defaultRowHeight="16" x14ac:dyDescent="0.2"/>
  <cols>
    <col min="1" max="1" width="16.5" bestFit="1" customWidth="1"/>
    <col min="9" max="9" width="20.33203125" bestFit="1" customWidth="1"/>
    <col min="10" max="10" width="22.83203125" bestFit="1" customWidth="1"/>
    <col min="11" max="11" width="11.6640625" bestFit="1" customWidth="1"/>
    <col min="14" max="14" width="27.6640625" bestFit="1" customWidth="1"/>
    <col min="18" max="18" width="30" bestFit="1" customWidth="1"/>
    <col min="19" max="19" width="17.6640625" bestFit="1" customWidth="1"/>
  </cols>
  <sheetData>
    <row r="1" spans="1:19" s="2" customFormat="1" ht="22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2">
      <c r="A2" t="s">
        <v>71</v>
      </c>
      <c r="B2">
        <v>65</v>
      </c>
      <c r="C2">
        <v>-130</v>
      </c>
      <c r="D2">
        <v>0</v>
      </c>
      <c r="M2">
        <v>2</v>
      </c>
      <c r="N2">
        <v>2</v>
      </c>
      <c r="O2">
        <v>65</v>
      </c>
      <c r="P2">
        <v>70</v>
      </c>
      <c r="Q2">
        <v>8</v>
      </c>
      <c r="R2">
        <v>0</v>
      </c>
      <c r="S2">
        <v>0</v>
      </c>
    </row>
    <row r="3" spans="1:19" x14ac:dyDescent="0.2">
      <c r="A3" t="s">
        <v>71</v>
      </c>
      <c r="B3">
        <v>65</v>
      </c>
      <c r="C3">
        <v>-130</v>
      </c>
      <c r="D3">
        <v>500</v>
      </c>
      <c r="R3">
        <v>0</v>
      </c>
    </row>
    <row r="4" spans="1:19" x14ac:dyDescent="0.2">
      <c r="A4" t="s">
        <v>71</v>
      </c>
      <c r="B4">
        <v>65</v>
      </c>
      <c r="C4">
        <v>-130</v>
      </c>
      <c r="D4">
        <v>1000</v>
      </c>
      <c r="R4">
        <v>0</v>
      </c>
    </row>
    <row r="5" spans="1:19" x14ac:dyDescent="0.2">
      <c r="A5" t="s">
        <v>71</v>
      </c>
      <c r="B5">
        <v>65</v>
      </c>
      <c r="C5">
        <v>-130</v>
      </c>
      <c r="D5">
        <v>1500</v>
      </c>
      <c r="R5">
        <v>0</v>
      </c>
    </row>
    <row r="6" spans="1:19" x14ac:dyDescent="0.2">
      <c r="A6" t="s">
        <v>71</v>
      </c>
      <c r="B6">
        <v>65</v>
      </c>
      <c r="C6">
        <v>-130</v>
      </c>
      <c r="D6">
        <v>2000</v>
      </c>
      <c r="R6">
        <v>0</v>
      </c>
    </row>
    <row r="7" spans="1:19" x14ac:dyDescent="0.2">
      <c r="A7" t="s">
        <v>71</v>
      </c>
      <c r="B7">
        <v>65</v>
      </c>
      <c r="C7">
        <v>-130</v>
      </c>
      <c r="D7">
        <v>2500</v>
      </c>
      <c r="R7">
        <v>0</v>
      </c>
    </row>
    <row r="8" spans="1:19" x14ac:dyDescent="0.2">
      <c r="A8" t="s">
        <v>71</v>
      </c>
      <c r="B8">
        <v>65</v>
      </c>
      <c r="C8">
        <v>-130</v>
      </c>
      <c r="D8">
        <v>3000</v>
      </c>
      <c r="R8">
        <v>0</v>
      </c>
    </row>
    <row r="9" spans="1:19" x14ac:dyDescent="0.2">
      <c r="A9" t="s">
        <v>71</v>
      </c>
      <c r="B9">
        <v>65</v>
      </c>
      <c r="C9">
        <v>-130</v>
      </c>
      <c r="D9">
        <v>3500</v>
      </c>
      <c r="R9">
        <v>0</v>
      </c>
    </row>
    <row r="10" spans="1:19" x14ac:dyDescent="0.2">
      <c r="A10" t="s">
        <v>71</v>
      </c>
      <c r="B10">
        <v>65</v>
      </c>
      <c r="C10">
        <v>-130</v>
      </c>
      <c r="D10">
        <v>4000</v>
      </c>
      <c r="R10">
        <v>0</v>
      </c>
    </row>
    <row r="11" spans="1:19" x14ac:dyDescent="0.2">
      <c r="A11" t="s">
        <v>71</v>
      </c>
      <c r="B11">
        <v>65</v>
      </c>
      <c r="C11">
        <v>-130</v>
      </c>
      <c r="D11">
        <v>4500</v>
      </c>
      <c r="R11">
        <v>0</v>
      </c>
    </row>
    <row r="12" spans="1:19" x14ac:dyDescent="0.2">
      <c r="A12" t="s">
        <v>71</v>
      </c>
      <c r="B12">
        <v>65</v>
      </c>
      <c r="C12">
        <v>-130</v>
      </c>
      <c r="D12">
        <v>5000</v>
      </c>
      <c r="R12">
        <v>0</v>
      </c>
    </row>
    <row r="13" spans="1:19" x14ac:dyDescent="0.2">
      <c r="A13" t="s">
        <v>71</v>
      </c>
      <c r="B13">
        <v>65</v>
      </c>
      <c r="C13">
        <v>-130</v>
      </c>
      <c r="D13">
        <v>5500</v>
      </c>
      <c r="R13">
        <v>0</v>
      </c>
    </row>
    <row r="14" spans="1:19" x14ac:dyDescent="0.2">
      <c r="A14" t="s">
        <v>71</v>
      </c>
      <c r="B14">
        <v>65</v>
      </c>
      <c r="C14">
        <v>-130</v>
      </c>
      <c r="D14">
        <v>6000</v>
      </c>
      <c r="R14">
        <v>0</v>
      </c>
    </row>
    <row r="15" spans="1:19" x14ac:dyDescent="0.2">
      <c r="A15" t="s">
        <v>71</v>
      </c>
      <c r="B15">
        <v>65</v>
      </c>
      <c r="C15">
        <v>-130</v>
      </c>
      <c r="D15">
        <v>6500</v>
      </c>
      <c r="R15">
        <v>0</v>
      </c>
    </row>
    <row r="16" spans="1:19" x14ac:dyDescent="0.2">
      <c r="A16" t="s">
        <v>71</v>
      </c>
      <c r="B16">
        <v>65</v>
      </c>
      <c r="C16">
        <v>-130</v>
      </c>
      <c r="D16">
        <v>7000</v>
      </c>
      <c r="R16">
        <v>0</v>
      </c>
    </row>
    <row r="17" spans="1:18" x14ac:dyDescent="0.2">
      <c r="A17" t="s">
        <v>71</v>
      </c>
      <c r="B17">
        <v>65</v>
      </c>
      <c r="C17">
        <v>-130</v>
      </c>
      <c r="D17">
        <v>7500</v>
      </c>
      <c r="R17">
        <v>0</v>
      </c>
    </row>
    <row r="18" spans="1:18" x14ac:dyDescent="0.2">
      <c r="A18" t="s">
        <v>71</v>
      </c>
      <c r="B18">
        <v>65</v>
      </c>
      <c r="C18">
        <v>-130</v>
      </c>
      <c r="D18">
        <v>8000</v>
      </c>
      <c r="R18">
        <v>0</v>
      </c>
    </row>
    <row r="19" spans="1:18" x14ac:dyDescent="0.2">
      <c r="A19" t="s">
        <v>72</v>
      </c>
      <c r="B19">
        <v>0</v>
      </c>
      <c r="C19">
        <v>-70</v>
      </c>
      <c r="D19">
        <v>0</v>
      </c>
      <c r="R19">
        <v>0</v>
      </c>
    </row>
    <row r="20" spans="1:18" x14ac:dyDescent="0.2">
      <c r="A20" t="s">
        <v>72</v>
      </c>
      <c r="B20">
        <v>0</v>
      </c>
      <c r="C20">
        <v>-70</v>
      </c>
      <c r="D20">
        <v>500</v>
      </c>
      <c r="R20">
        <v>0</v>
      </c>
    </row>
    <row r="21" spans="1:18" x14ac:dyDescent="0.2">
      <c r="A21" t="s">
        <v>72</v>
      </c>
      <c r="B21">
        <v>0</v>
      </c>
      <c r="C21">
        <v>-70</v>
      </c>
      <c r="D21">
        <v>1000</v>
      </c>
      <c r="R21">
        <v>0</v>
      </c>
    </row>
    <row r="22" spans="1:18" x14ac:dyDescent="0.2">
      <c r="A22" t="s">
        <v>72</v>
      </c>
      <c r="B22">
        <v>0</v>
      </c>
      <c r="C22">
        <v>-70</v>
      </c>
      <c r="D22">
        <v>1500</v>
      </c>
      <c r="R22">
        <v>0</v>
      </c>
    </row>
    <row r="23" spans="1:18" x14ac:dyDescent="0.2">
      <c r="A23" t="s">
        <v>72</v>
      </c>
      <c r="B23">
        <v>0</v>
      </c>
      <c r="C23">
        <v>-70</v>
      </c>
      <c r="D23">
        <v>2000</v>
      </c>
      <c r="R23">
        <v>0</v>
      </c>
    </row>
    <row r="24" spans="1:18" x14ac:dyDescent="0.2">
      <c r="A24" t="s">
        <v>72</v>
      </c>
      <c r="B24">
        <v>0</v>
      </c>
      <c r="C24">
        <v>-70</v>
      </c>
      <c r="D24">
        <v>2500</v>
      </c>
      <c r="R24">
        <v>0</v>
      </c>
    </row>
    <row r="25" spans="1:18" x14ac:dyDescent="0.2">
      <c r="A25" t="s">
        <v>72</v>
      </c>
      <c r="B25">
        <v>0</v>
      </c>
      <c r="C25">
        <v>-70</v>
      </c>
      <c r="D25">
        <v>3000</v>
      </c>
      <c r="R25">
        <v>0</v>
      </c>
    </row>
    <row r="26" spans="1:18" x14ac:dyDescent="0.2">
      <c r="A26" t="s">
        <v>72</v>
      </c>
      <c r="B26">
        <v>0</v>
      </c>
      <c r="C26">
        <v>-70</v>
      </c>
      <c r="D26">
        <v>3500</v>
      </c>
      <c r="R26">
        <v>0</v>
      </c>
    </row>
    <row r="27" spans="1:18" x14ac:dyDescent="0.2">
      <c r="A27" t="s">
        <v>72</v>
      </c>
      <c r="B27">
        <v>0</v>
      </c>
      <c r="C27">
        <v>-70</v>
      </c>
      <c r="D27">
        <v>4000</v>
      </c>
      <c r="R27">
        <v>0</v>
      </c>
    </row>
    <row r="28" spans="1:18" x14ac:dyDescent="0.2">
      <c r="A28" t="s">
        <v>72</v>
      </c>
      <c r="B28">
        <v>0</v>
      </c>
      <c r="C28">
        <v>-70</v>
      </c>
      <c r="D28">
        <v>4500</v>
      </c>
      <c r="E28" s="3"/>
      <c r="H28" s="3"/>
      <c r="I28" s="3"/>
      <c r="R28">
        <v>0</v>
      </c>
    </row>
    <row r="29" spans="1:18" x14ac:dyDescent="0.2">
      <c r="A29" t="s">
        <v>72</v>
      </c>
      <c r="B29">
        <v>0</v>
      </c>
      <c r="C29">
        <v>-70</v>
      </c>
      <c r="D29">
        <v>5000</v>
      </c>
      <c r="E29" s="3"/>
      <c r="H29" s="3"/>
      <c r="I29" s="3"/>
      <c r="R29">
        <v>0</v>
      </c>
    </row>
    <row r="30" spans="1:18" x14ac:dyDescent="0.2">
      <c r="A30" t="s">
        <v>72</v>
      </c>
      <c r="B30">
        <v>0</v>
      </c>
      <c r="C30">
        <v>-70</v>
      </c>
      <c r="D30">
        <v>5500</v>
      </c>
      <c r="E30" s="3"/>
      <c r="H30" s="3"/>
      <c r="I30" s="3"/>
      <c r="R30">
        <v>0</v>
      </c>
    </row>
    <row r="31" spans="1:18" x14ac:dyDescent="0.2">
      <c r="A31" t="s">
        <v>72</v>
      </c>
      <c r="B31">
        <v>0</v>
      </c>
      <c r="C31">
        <v>-70</v>
      </c>
      <c r="D31">
        <v>6000</v>
      </c>
      <c r="E31" s="3"/>
      <c r="H31" s="3"/>
      <c r="I31" s="3"/>
      <c r="R31">
        <v>0</v>
      </c>
    </row>
    <row r="32" spans="1:18" x14ac:dyDescent="0.2">
      <c r="A32" t="s">
        <v>72</v>
      </c>
      <c r="B32">
        <v>0</v>
      </c>
      <c r="C32">
        <v>-70</v>
      </c>
      <c r="D32">
        <v>6500</v>
      </c>
      <c r="E32" s="3"/>
      <c r="H32" s="3"/>
      <c r="I32" s="3"/>
      <c r="R32">
        <v>0</v>
      </c>
    </row>
    <row r="33" spans="1:18" x14ac:dyDescent="0.2">
      <c r="A33" t="s">
        <v>72</v>
      </c>
      <c r="B33">
        <v>0</v>
      </c>
      <c r="C33">
        <v>-70</v>
      </c>
      <c r="D33">
        <v>7000</v>
      </c>
      <c r="E33" s="3"/>
      <c r="H33" s="3"/>
      <c r="I33" s="3"/>
      <c r="R33">
        <v>0</v>
      </c>
    </row>
    <row r="34" spans="1:18" x14ac:dyDescent="0.2">
      <c r="A34" t="s">
        <v>72</v>
      </c>
      <c r="B34">
        <v>0</v>
      </c>
      <c r="C34">
        <v>-70</v>
      </c>
      <c r="D34">
        <v>7500</v>
      </c>
      <c r="E34" s="3"/>
      <c r="H34" s="3"/>
      <c r="I34" s="3"/>
      <c r="R34">
        <v>0</v>
      </c>
    </row>
    <row r="35" spans="1:18" x14ac:dyDescent="0.2">
      <c r="A35" t="s">
        <v>72</v>
      </c>
      <c r="B35">
        <v>0</v>
      </c>
      <c r="C35">
        <v>-70</v>
      </c>
      <c r="D35">
        <v>8000</v>
      </c>
      <c r="E35" s="3"/>
      <c r="H35" s="3"/>
      <c r="I35" s="3"/>
      <c r="R35">
        <v>0</v>
      </c>
    </row>
    <row r="36" spans="1:18" x14ac:dyDescent="0.2">
      <c r="A36" s="3"/>
      <c r="B36" s="4"/>
      <c r="C36" s="4"/>
      <c r="D36" s="4"/>
      <c r="E36" s="3"/>
      <c r="F36" s="3"/>
      <c r="G36" s="3"/>
      <c r="H36" s="9"/>
      <c r="I36" s="3"/>
      <c r="R36" s="3"/>
    </row>
    <row r="37" spans="1:18" x14ac:dyDescent="0.2">
      <c r="A37" s="14"/>
      <c r="B37" s="4"/>
      <c r="C37" s="4"/>
      <c r="D37" s="4"/>
      <c r="E37" s="3"/>
      <c r="F37" s="3"/>
      <c r="G37" s="3"/>
      <c r="H37" s="9"/>
      <c r="I37" s="3"/>
      <c r="R37" s="3"/>
    </row>
    <row r="38" spans="1:18" x14ac:dyDescent="0.2">
      <c r="A38" s="3"/>
      <c r="B38" s="4"/>
      <c r="C38" s="4"/>
      <c r="D38" s="4"/>
      <c r="E38" s="3"/>
      <c r="F38" s="3"/>
      <c r="G38" s="3"/>
      <c r="H38" s="9"/>
      <c r="I38" s="3"/>
      <c r="R38" s="3"/>
    </row>
    <row r="39" spans="1:18" x14ac:dyDescent="0.2">
      <c r="A39" s="3"/>
      <c r="B39" s="4"/>
      <c r="C39" s="4"/>
      <c r="D39" s="4"/>
      <c r="E39" s="3"/>
      <c r="F39" s="3"/>
      <c r="G39" s="3"/>
      <c r="H39" s="9"/>
      <c r="I39" s="3"/>
      <c r="R39" s="3"/>
    </row>
    <row r="40" spans="1:18" x14ac:dyDescent="0.2">
      <c r="A40" s="14"/>
      <c r="B40" s="4"/>
      <c r="C40" s="4"/>
      <c r="D40" s="4"/>
      <c r="E40" s="3"/>
      <c r="F40" s="3"/>
      <c r="G40" s="3"/>
      <c r="H40" s="9"/>
      <c r="I40" s="3"/>
      <c r="R40" s="3"/>
    </row>
    <row r="41" spans="1:18" x14ac:dyDescent="0.2">
      <c r="A41" s="3"/>
      <c r="B41" s="4"/>
      <c r="C41" s="4"/>
      <c r="D41" s="4"/>
      <c r="E41" s="3"/>
      <c r="F41" s="3"/>
      <c r="G41" s="3"/>
      <c r="H41" s="9"/>
      <c r="I41" s="3"/>
      <c r="R41" s="3"/>
    </row>
    <row r="42" spans="1:18" x14ac:dyDescent="0.2">
      <c r="A42" s="3"/>
      <c r="B42" s="4"/>
      <c r="C42" s="4"/>
      <c r="D42" s="4"/>
      <c r="E42" s="3"/>
      <c r="F42" s="3"/>
      <c r="G42" s="3"/>
      <c r="H42" s="9"/>
      <c r="I42" s="3"/>
      <c r="R42" s="3"/>
    </row>
    <row r="43" spans="1:18" x14ac:dyDescent="0.2">
      <c r="A43" s="14"/>
      <c r="B43" s="4"/>
      <c r="C43" s="4"/>
      <c r="D43" s="4"/>
      <c r="E43" s="3"/>
      <c r="F43" s="3"/>
      <c r="G43" s="3"/>
      <c r="H43" s="9"/>
      <c r="I43" s="3"/>
      <c r="R43" s="3"/>
    </row>
    <row r="44" spans="1:18" x14ac:dyDescent="0.2">
      <c r="A44" s="3"/>
      <c r="B44" s="4"/>
      <c r="C44" s="4"/>
      <c r="D44" s="4"/>
      <c r="E44" s="3"/>
      <c r="F44" s="3"/>
      <c r="G44" s="3"/>
      <c r="H44" s="9"/>
      <c r="I44" s="3"/>
      <c r="R44" s="3"/>
    </row>
    <row r="45" spans="1:18" x14ac:dyDescent="0.2">
      <c r="A45" s="3"/>
      <c r="B45" s="4"/>
      <c r="C45" s="4"/>
      <c r="D45" s="4"/>
      <c r="E45" s="3"/>
      <c r="F45" s="3"/>
      <c r="G45" s="3"/>
      <c r="H45" s="9"/>
      <c r="I45" s="3"/>
      <c r="R45" s="3"/>
    </row>
    <row r="46" spans="1:18" x14ac:dyDescent="0.2">
      <c r="A46" s="14"/>
      <c r="B46" s="4"/>
      <c r="C46" s="4"/>
      <c r="D46" s="4"/>
      <c r="E46" s="3"/>
      <c r="F46" s="3"/>
      <c r="G46" s="3"/>
      <c r="H46" s="9"/>
      <c r="I46" s="3"/>
      <c r="R46" s="3"/>
    </row>
    <row r="47" spans="1:18" x14ac:dyDescent="0.2">
      <c r="A47" s="3"/>
      <c r="B47" s="4"/>
      <c r="C47" s="4"/>
      <c r="D47" s="4"/>
      <c r="E47" s="3"/>
      <c r="F47" s="3"/>
      <c r="G47" s="3"/>
      <c r="H47" s="9"/>
      <c r="I47" s="3"/>
      <c r="R47" s="3"/>
    </row>
    <row r="48" spans="1:18" x14ac:dyDescent="0.2">
      <c r="A48" s="3"/>
      <c r="B48" s="4"/>
      <c r="C48" s="4"/>
      <c r="D48" s="4"/>
      <c r="E48" s="3"/>
      <c r="F48" s="3"/>
      <c r="G48" s="3"/>
      <c r="H48" s="9"/>
      <c r="I48" s="3"/>
      <c r="R48" s="3"/>
    </row>
    <row r="49" spans="1:18" x14ac:dyDescent="0.2">
      <c r="A49" s="14"/>
      <c r="B49" s="4"/>
      <c r="C49" s="4"/>
      <c r="D49" s="4"/>
      <c r="E49" s="3"/>
      <c r="F49" s="3"/>
      <c r="G49" s="3"/>
      <c r="H49" s="9"/>
      <c r="I49" s="3"/>
      <c r="R49" s="3"/>
    </row>
    <row r="50" spans="1:18" x14ac:dyDescent="0.2">
      <c r="A50" s="3"/>
      <c r="B50" s="4"/>
      <c r="C50" s="4"/>
      <c r="D50" s="4"/>
      <c r="E50" s="3"/>
      <c r="F50" s="3"/>
      <c r="G50" s="3"/>
      <c r="H50" s="9"/>
      <c r="I50" s="3"/>
      <c r="R50" s="3"/>
    </row>
    <row r="51" spans="1:18" x14ac:dyDescent="0.2">
      <c r="A51" s="3"/>
      <c r="B51" s="4"/>
      <c r="C51" s="4"/>
      <c r="D51" s="4"/>
      <c r="E51" s="3"/>
      <c r="F51" s="3"/>
      <c r="G51" s="3"/>
      <c r="H51" s="9"/>
      <c r="I51" s="3"/>
      <c r="R51" s="3"/>
    </row>
    <row r="52" spans="1:18" x14ac:dyDescent="0.2">
      <c r="A52" s="14"/>
      <c r="B52" s="4"/>
      <c r="C52" s="4"/>
      <c r="D52" s="4"/>
      <c r="E52" s="3"/>
      <c r="F52" s="3"/>
      <c r="G52" s="3"/>
      <c r="H52" s="9"/>
      <c r="I52" s="3"/>
      <c r="R5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4BBD-1342-BF43-980B-E86CB83C72BE}">
  <dimension ref="A1:S52"/>
  <sheetViews>
    <sheetView zoomScale="121" zoomScaleNormal="121" workbookViewId="0">
      <selection activeCell="F20" sqref="F20"/>
    </sheetView>
  </sheetViews>
  <sheetFormatPr baseColWidth="10" defaultRowHeight="16" x14ac:dyDescent="0.2"/>
  <cols>
    <col min="1" max="1" width="16.5" bestFit="1" customWidth="1"/>
    <col min="9" max="9" width="20.33203125" bestFit="1" customWidth="1"/>
    <col min="10" max="10" width="22.83203125" bestFit="1" customWidth="1"/>
    <col min="11" max="11" width="11.6640625" bestFit="1" customWidth="1"/>
    <col min="14" max="14" width="27.6640625" bestFit="1" customWidth="1"/>
    <col min="18" max="18" width="30" bestFit="1" customWidth="1"/>
    <col min="19" max="19" width="17.6640625" bestFit="1" customWidth="1"/>
  </cols>
  <sheetData>
    <row r="1" spans="1:19" s="2" customFormat="1" ht="22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2">
      <c r="A2" s="3" t="s">
        <v>73</v>
      </c>
      <c r="B2" s="4">
        <v>-20</v>
      </c>
      <c r="C2" s="4">
        <v>73</v>
      </c>
      <c r="D2" s="4">
        <v>0</v>
      </c>
      <c r="E2" s="3">
        <v>1</v>
      </c>
      <c r="F2" s="3">
        <v>2.8</v>
      </c>
      <c r="G2" s="3">
        <v>1</v>
      </c>
      <c r="H2" s="9">
        <v>0</v>
      </c>
      <c r="I2" s="3">
        <v>0</v>
      </c>
      <c r="J2" s="5">
        <v>2000000</v>
      </c>
      <c r="K2" s="5">
        <v>0</v>
      </c>
      <c r="M2">
        <v>2</v>
      </c>
      <c r="N2">
        <v>0</v>
      </c>
      <c r="O2">
        <v>0</v>
      </c>
      <c r="P2">
        <v>3</v>
      </c>
      <c r="Q2">
        <v>4</v>
      </c>
      <c r="R2" s="3">
        <v>0</v>
      </c>
      <c r="S2">
        <v>0</v>
      </c>
    </row>
    <row r="3" spans="1:19" x14ac:dyDescent="0.2">
      <c r="A3" s="3" t="s">
        <v>73</v>
      </c>
      <c r="B3" s="4">
        <v>-20</v>
      </c>
      <c r="C3" s="4">
        <v>73</v>
      </c>
      <c r="D3" s="6">
        <v>500</v>
      </c>
      <c r="E3" s="6"/>
      <c r="F3" s="7"/>
      <c r="G3" s="8"/>
      <c r="H3" s="9">
        <v>0</v>
      </c>
      <c r="I3" s="3">
        <v>0</v>
      </c>
      <c r="J3" s="5">
        <v>2000000</v>
      </c>
      <c r="K3" s="5">
        <v>0</v>
      </c>
      <c r="R3" s="3">
        <v>0</v>
      </c>
    </row>
    <row r="4" spans="1:19" x14ac:dyDescent="0.2">
      <c r="A4" s="3" t="s">
        <v>73</v>
      </c>
      <c r="B4" s="4">
        <v>-20</v>
      </c>
      <c r="C4" s="4">
        <v>73</v>
      </c>
      <c r="D4" s="8">
        <v>1000</v>
      </c>
      <c r="E4" s="6"/>
      <c r="F4" s="7"/>
      <c r="G4" s="8"/>
      <c r="H4" s="9">
        <v>0</v>
      </c>
      <c r="I4" s="3">
        <v>0</v>
      </c>
      <c r="J4" s="5">
        <v>2000000</v>
      </c>
      <c r="K4" s="5">
        <v>0</v>
      </c>
      <c r="R4" s="3">
        <v>0</v>
      </c>
    </row>
    <row r="5" spans="1:19" x14ac:dyDescent="0.2">
      <c r="A5" s="3" t="s">
        <v>73</v>
      </c>
      <c r="B5" s="4">
        <v>-20</v>
      </c>
      <c r="C5" s="4">
        <v>73</v>
      </c>
      <c r="D5" s="4">
        <v>1500</v>
      </c>
      <c r="E5" s="6"/>
      <c r="F5" s="7"/>
      <c r="G5" s="8"/>
      <c r="H5" s="9">
        <v>0</v>
      </c>
      <c r="I5" s="3">
        <v>0</v>
      </c>
      <c r="J5" s="5">
        <v>2000000</v>
      </c>
      <c r="K5" s="5">
        <v>0</v>
      </c>
      <c r="R5" s="3">
        <v>0</v>
      </c>
    </row>
    <row r="6" spans="1:19" x14ac:dyDescent="0.2">
      <c r="A6" s="3" t="s">
        <v>73</v>
      </c>
      <c r="B6" s="4">
        <v>-20</v>
      </c>
      <c r="C6" s="4">
        <v>73</v>
      </c>
      <c r="D6" s="6">
        <v>2000</v>
      </c>
      <c r="E6" s="6"/>
      <c r="F6" s="7"/>
      <c r="G6" s="8"/>
      <c r="H6" s="9">
        <v>0</v>
      </c>
      <c r="I6" s="3">
        <v>0</v>
      </c>
      <c r="J6" s="5">
        <v>2000000</v>
      </c>
      <c r="K6" s="5">
        <v>0</v>
      </c>
      <c r="R6" s="3">
        <v>0</v>
      </c>
    </row>
    <row r="7" spans="1:19" x14ac:dyDescent="0.2">
      <c r="A7" s="3" t="s">
        <v>73</v>
      </c>
      <c r="B7" s="4">
        <v>-20</v>
      </c>
      <c r="C7" s="4">
        <v>73</v>
      </c>
      <c r="D7" s="8">
        <v>2500</v>
      </c>
      <c r="E7" s="6"/>
      <c r="F7" s="7"/>
      <c r="G7" s="8"/>
      <c r="H7" s="9">
        <v>0</v>
      </c>
      <c r="I7" s="3">
        <v>0</v>
      </c>
      <c r="J7" s="5">
        <v>2000000</v>
      </c>
      <c r="K7" s="5">
        <v>0</v>
      </c>
      <c r="R7" s="3">
        <v>0</v>
      </c>
    </row>
    <row r="8" spans="1:19" x14ac:dyDescent="0.2">
      <c r="A8" s="3" t="s">
        <v>73</v>
      </c>
      <c r="B8" s="4">
        <v>-20</v>
      </c>
      <c r="C8" s="4">
        <v>73</v>
      </c>
      <c r="D8" s="4">
        <v>3000</v>
      </c>
      <c r="E8" s="6"/>
      <c r="F8" s="7"/>
      <c r="G8" s="8"/>
      <c r="H8" s="9">
        <v>0</v>
      </c>
      <c r="I8" s="3">
        <v>0</v>
      </c>
      <c r="J8" s="5">
        <v>2000000</v>
      </c>
      <c r="K8" s="5">
        <v>0</v>
      </c>
      <c r="R8" s="3">
        <v>0</v>
      </c>
    </row>
    <row r="9" spans="1:19" x14ac:dyDescent="0.2">
      <c r="A9" s="3" t="s">
        <v>73</v>
      </c>
      <c r="B9" s="4">
        <v>-20</v>
      </c>
      <c r="C9" s="4">
        <v>73</v>
      </c>
      <c r="D9" s="6">
        <v>3500</v>
      </c>
      <c r="E9" s="6"/>
      <c r="F9" s="7"/>
      <c r="G9" s="8"/>
      <c r="H9" s="9">
        <v>0</v>
      </c>
      <c r="I9" s="3">
        <v>0</v>
      </c>
      <c r="J9" s="5">
        <v>2000000</v>
      </c>
      <c r="K9" s="5">
        <v>0</v>
      </c>
      <c r="R9" s="3">
        <v>0</v>
      </c>
    </row>
    <row r="10" spans="1:19" x14ac:dyDescent="0.2">
      <c r="A10" s="3" t="s">
        <v>73</v>
      </c>
      <c r="B10" s="4">
        <v>-20</v>
      </c>
      <c r="C10" s="4">
        <v>73</v>
      </c>
      <c r="D10" s="8">
        <v>4000</v>
      </c>
      <c r="E10" s="6"/>
      <c r="F10" s="7"/>
      <c r="G10" s="8"/>
      <c r="H10" s="9">
        <v>0</v>
      </c>
      <c r="I10" s="3">
        <v>0</v>
      </c>
      <c r="J10" s="5">
        <v>2000000</v>
      </c>
      <c r="K10" s="5">
        <v>0</v>
      </c>
      <c r="R10" s="3">
        <v>0</v>
      </c>
    </row>
    <row r="11" spans="1:19" x14ac:dyDescent="0.2">
      <c r="A11" s="3" t="s">
        <v>73</v>
      </c>
      <c r="B11" s="4">
        <v>-20</v>
      </c>
      <c r="C11" s="4">
        <v>73</v>
      </c>
      <c r="D11" s="4">
        <v>4500</v>
      </c>
      <c r="E11" s="6"/>
      <c r="F11" s="7"/>
      <c r="G11" s="8"/>
      <c r="H11" s="9">
        <v>0</v>
      </c>
      <c r="I11" s="3">
        <v>0</v>
      </c>
      <c r="J11" s="5">
        <v>2000000</v>
      </c>
      <c r="K11" s="5">
        <v>0</v>
      </c>
      <c r="R11" s="3">
        <v>0</v>
      </c>
    </row>
    <row r="12" spans="1:19" x14ac:dyDescent="0.2">
      <c r="A12" s="3" t="s">
        <v>73</v>
      </c>
      <c r="B12" s="4">
        <v>-20</v>
      </c>
      <c r="C12" s="4">
        <v>73</v>
      </c>
      <c r="D12" s="6">
        <v>5000</v>
      </c>
      <c r="E12" s="6"/>
      <c r="F12" s="7"/>
      <c r="G12" s="8"/>
      <c r="H12" s="9">
        <v>0</v>
      </c>
      <c r="I12" s="3">
        <v>0</v>
      </c>
      <c r="J12" s="5">
        <v>2000000</v>
      </c>
      <c r="K12" s="5">
        <v>0</v>
      </c>
      <c r="R12" s="3">
        <v>0</v>
      </c>
    </row>
    <row r="13" spans="1:19" x14ac:dyDescent="0.2">
      <c r="A13" s="6"/>
      <c r="B13" s="6"/>
      <c r="C13" s="6"/>
      <c r="D13" s="8"/>
      <c r="E13" s="6"/>
      <c r="F13" s="7"/>
      <c r="G13" s="8"/>
      <c r="H13" s="8"/>
      <c r="I13" s="8"/>
      <c r="J13" s="37"/>
      <c r="K13" s="37"/>
    </row>
    <row r="14" spans="1:19" x14ac:dyDescent="0.2">
      <c r="A14" s="6"/>
      <c r="B14" s="6"/>
      <c r="C14" s="6"/>
      <c r="D14" s="6"/>
      <c r="E14" s="6"/>
      <c r="F14" s="7"/>
      <c r="G14" s="8"/>
      <c r="H14" s="8"/>
      <c r="I14" s="8"/>
      <c r="J14" s="37"/>
      <c r="K14" s="37"/>
    </row>
    <row r="15" spans="1:19" x14ac:dyDescent="0.2">
      <c r="A15" s="6"/>
      <c r="B15" s="6"/>
      <c r="C15" s="6"/>
      <c r="D15" s="6"/>
      <c r="E15" s="6"/>
      <c r="F15" s="7"/>
      <c r="G15" s="8"/>
      <c r="H15" s="8"/>
      <c r="I15" s="8"/>
      <c r="J15" s="37"/>
      <c r="K15" s="37"/>
    </row>
    <row r="16" spans="1:19" x14ac:dyDescent="0.2">
      <c r="A16" s="6"/>
      <c r="B16" s="6"/>
      <c r="C16" s="6"/>
      <c r="D16" s="8"/>
      <c r="E16" s="6"/>
      <c r="F16" s="7"/>
      <c r="G16" s="8"/>
      <c r="H16" s="8"/>
      <c r="I16" s="8"/>
      <c r="J16" s="37"/>
      <c r="K16" s="37"/>
    </row>
    <row r="17" spans="1:18" x14ac:dyDescent="0.2">
      <c r="A17" s="6"/>
      <c r="B17" s="6"/>
      <c r="C17" s="6"/>
      <c r="D17" s="8"/>
      <c r="E17" s="6"/>
      <c r="F17" s="7"/>
      <c r="G17" s="8"/>
      <c r="H17" s="8"/>
      <c r="I17" s="8"/>
      <c r="J17" s="37"/>
      <c r="K17" s="37"/>
    </row>
    <row r="18" spans="1:18" x14ac:dyDescent="0.2">
      <c r="A18" s="6"/>
      <c r="B18" s="6"/>
      <c r="C18" s="6"/>
      <c r="D18" s="6"/>
      <c r="E18" s="6"/>
      <c r="F18" s="7"/>
      <c r="G18" s="8"/>
      <c r="H18" s="8"/>
      <c r="I18" s="8"/>
      <c r="J18" s="37"/>
      <c r="K18" s="37"/>
    </row>
    <row r="19" spans="1:18" x14ac:dyDescent="0.2">
      <c r="A19" s="38"/>
      <c r="B19" s="38"/>
      <c r="C19" s="38"/>
      <c r="D19" s="38"/>
      <c r="E19" s="39"/>
      <c r="F19" s="3"/>
      <c r="G19" s="39"/>
      <c r="H19" s="39"/>
      <c r="I19" s="39"/>
      <c r="J19" s="40"/>
      <c r="K19" s="40"/>
    </row>
    <row r="20" spans="1:18" x14ac:dyDescent="0.2">
      <c r="A20" s="38"/>
      <c r="B20" s="38"/>
      <c r="C20" s="38"/>
      <c r="D20" s="38"/>
      <c r="E20" s="39"/>
      <c r="F20" s="3"/>
      <c r="G20" s="39"/>
      <c r="H20" s="39"/>
      <c r="I20" s="39"/>
      <c r="J20" s="40"/>
      <c r="K20" s="40"/>
    </row>
    <row r="21" spans="1:18" x14ac:dyDescent="0.2">
      <c r="A21" s="41"/>
      <c r="B21" s="38"/>
      <c r="C21" s="38"/>
      <c r="D21" s="38"/>
      <c r="E21" s="38"/>
      <c r="F21" s="3"/>
      <c r="G21" s="39"/>
      <c r="H21" s="39"/>
      <c r="I21" s="39"/>
      <c r="J21" s="42"/>
      <c r="K21" s="40"/>
    </row>
    <row r="22" spans="1:18" x14ac:dyDescent="0.2">
      <c r="A22" s="38"/>
      <c r="B22" s="38"/>
      <c r="C22" s="38"/>
      <c r="D22" s="38"/>
      <c r="E22" s="39"/>
      <c r="F22" s="3"/>
      <c r="G22" s="39"/>
      <c r="H22" s="39"/>
      <c r="I22" s="39"/>
      <c r="J22" s="40"/>
      <c r="K22" s="40"/>
    </row>
    <row r="23" spans="1:18" x14ac:dyDescent="0.2">
      <c r="A23" s="38"/>
      <c r="B23" s="38"/>
      <c r="C23" s="38"/>
      <c r="D23" s="38"/>
      <c r="E23" s="39"/>
      <c r="F23" s="3"/>
      <c r="G23" s="39"/>
      <c r="H23" s="39"/>
      <c r="I23" s="39"/>
      <c r="J23" s="40"/>
      <c r="K23" s="40"/>
    </row>
    <row r="24" spans="1:18" x14ac:dyDescent="0.2">
      <c r="A24" s="38"/>
      <c r="B24" s="38"/>
      <c r="C24" s="38"/>
      <c r="D24" s="38"/>
      <c r="E24" s="38"/>
      <c r="F24" s="43"/>
      <c r="G24" s="39"/>
      <c r="H24" s="39"/>
      <c r="I24" s="39"/>
      <c r="J24" s="40"/>
      <c r="K24" s="40"/>
    </row>
    <row r="25" spans="1:18" x14ac:dyDescent="0.2">
      <c r="A25" s="39"/>
      <c r="B25" s="39"/>
      <c r="C25" s="39"/>
      <c r="D25" s="39"/>
      <c r="E25" s="39"/>
      <c r="F25" s="3"/>
      <c r="G25" s="39"/>
      <c r="H25" s="39"/>
      <c r="I25" s="39"/>
      <c r="J25" s="44"/>
      <c r="K25" s="44"/>
    </row>
    <row r="26" spans="1:18" x14ac:dyDescent="0.2">
      <c r="A26" s="39"/>
      <c r="B26" s="39"/>
      <c r="C26" s="39"/>
      <c r="D26" s="39"/>
      <c r="E26" s="39"/>
      <c r="F26" s="3"/>
      <c r="G26" s="39"/>
      <c r="H26" s="39"/>
      <c r="I26" s="39"/>
      <c r="J26" s="44"/>
      <c r="K26" s="44"/>
    </row>
    <row r="27" spans="1:18" x14ac:dyDescent="0.2">
      <c r="A27" s="45"/>
      <c r="B27" s="39"/>
      <c r="C27" s="39"/>
      <c r="D27" s="39"/>
      <c r="E27" s="38"/>
      <c r="F27" s="3"/>
      <c r="G27" s="39"/>
      <c r="H27" s="39"/>
      <c r="I27" s="39"/>
      <c r="J27" s="44"/>
      <c r="K27" s="44"/>
    </row>
    <row r="28" spans="1:18" x14ac:dyDescent="0.2">
      <c r="A28" s="39"/>
      <c r="B28" s="39"/>
      <c r="C28" s="39"/>
      <c r="D28" s="39"/>
      <c r="E28" s="39"/>
      <c r="F28" s="3"/>
      <c r="G28" s="39"/>
      <c r="H28" s="39"/>
      <c r="I28" s="39"/>
      <c r="J28" s="44"/>
      <c r="K28" s="44"/>
    </row>
    <row r="29" spans="1:18" x14ac:dyDescent="0.2">
      <c r="A29" s="39"/>
      <c r="B29" s="39"/>
      <c r="C29" s="39"/>
      <c r="D29" s="39"/>
      <c r="E29" s="39"/>
      <c r="F29" s="3"/>
      <c r="G29" s="39"/>
      <c r="H29" s="39"/>
      <c r="I29" s="39"/>
      <c r="J29" s="44"/>
      <c r="K29" s="44"/>
    </row>
    <row r="30" spans="1:18" x14ac:dyDescent="0.2">
      <c r="A30" s="3"/>
      <c r="B30" s="4"/>
      <c r="C30" s="4"/>
      <c r="D30" s="4"/>
      <c r="E30" s="3"/>
      <c r="F30" s="3"/>
      <c r="G30" s="3"/>
      <c r="H30" s="9"/>
      <c r="I30" s="3"/>
      <c r="R30" s="3"/>
    </row>
    <row r="31" spans="1:18" x14ac:dyDescent="0.2">
      <c r="A31" s="14"/>
      <c r="B31" s="4"/>
      <c r="C31" s="4"/>
      <c r="D31" s="4"/>
      <c r="E31" s="3"/>
      <c r="F31" s="3"/>
      <c r="G31" s="3"/>
      <c r="H31" s="9"/>
      <c r="I31" s="3"/>
      <c r="R31" s="3"/>
    </row>
    <row r="32" spans="1:18" x14ac:dyDescent="0.2">
      <c r="A32" s="3"/>
      <c r="B32" s="4"/>
      <c r="C32" s="4"/>
      <c r="D32" s="4"/>
      <c r="E32" s="3"/>
      <c r="F32" s="3"/>
      <c r="G32" s="3"/>
      <c r="H32" s="9"/>
      <c r="I32" s="3"/>
      <c r="R32" s="3"/>
    </row>
    <row r="33" spans="1:18" x14ac:dyDescent="0.2">
      <c r="A33" s="3"/>
      <c r="B33" s="4"/>
      <c r="C33" s="4"/>
      <c r="D33" s="4"/>
      <c r="E33" s="3"/>
      <c r="F33" s="3"/>
      <c r="G33" s="3"/>
      <c r="H33" s="9"/>
      <c r="I33" s="3"/>
      <c r="R33" s="3"/>
    </row>
    <row r="34" spans="1:18" x14ac:dyDescent="0.2">
      <c r="A34" s="14"/>
      <c r="B34" s="4"/>
      <c r="C34" s="4"/>
      <c r="D34" s="4"/>
      <c r="E34" s="3"/>
      <c r="F34" s="3"/>
      <c r="G34" s="3"/>
      <c r="H34" s="9"/>
      <c r="I34" s="3"/>
      <c r="R34" s="3"/>
    </row>
    <row r="35" spans="1:18" x14ac:dyDescent="0.2">
      <c r="A35" s="3"/>
      <c r="B35" s="4"/>
      <c r="C35" s="4"/>
      <c r="D35" s="4"/>
      <c r="E35" s="3"/>
      <c r="F35" s="3"/>
      <c r="G35" s="3"/>
      <c r="H35" s="9"/>
      <c r="I35" s="3"/>
      <c r="R35" s="3"/>
    </row>
    <row r="36" spans="1:18" x14ac:dyDescent="0.2">
      <c r="A36" s="3"/>
      <c r="B36" s="4"/>
      <c r="C36" s="4"/>
      <c r="D36" s="4"/>
      <c r="E36" s="3"/>
      <c r="F36" s="3"/>
      <c r="G36" s="3"/>
      <c r="H36" s="9"/>
      <c r="I36" s="3"/>
      <c r="R36" s="3"/>
    </row>
    <row r="37" spans="1:18" x14ac:dyDescent="0.2">
      <c r="A37" s="14"/>
      <c r="B37" s="4"/>
      <c r="C37" s="4"/>
      <c r="D37" s="4"/>
      <c r="E37" s="3"/>
      <c r="F37" s="3"/>
      <c r="G37" s="3"/>
      <c r="H37" s="9"/>
      <c r="I37" s="3"/>
      <c r="R37" s="3"/>
    </row>
    <row r="38" spans="1:18" x14ac:dyDescent="0.2">
      <c r="A38" s="3"/>
      <c r="B38" s="4"/>
      <c r="C38" s="4"/>
      <c r="D38" s="4"/>
      <c r="E38" s="3"/>
      <c r="F38" s="3"/>
      <c r="G38" s="3"/>
      <c r="H38" s="9"/>
      <c r="I38" s="3"/>
      <c r="R38" s="3"/>
    </row>
    <row r="39" spans="1:18" x14ac:dyDescent="0.2">
      <c r="A39" s="3"/>
      <c r="B39" s="4"/>
      <c r="C39" s="4"/>
      <c r="D39" s="4"/>
      <c r="E39" s="3"/>
      <c r="F39" s="3"/>
      <c r="G39" s="3"/>
      <c r="H39" s="9"/>
      <c r="I39" s="3"/>
      <c r="R39" s="3"/>
    </row>
    <row r="40" spans="1:18" x14ac:dyDescent="0.2">
      <c r="A40" s="14"/>
      <c r="B40" s="4"/>
      <c r="C40" s="4"/>
      <c r="D40" s="4"/>
      <c r="E40" s="3"/>
      <c r="F40" s="3"/>
      <c r="G40" s="3"/>
      <c r="H40" s="9"/>
      <c r="I40" s="3"/>
      <c r="R40" s="3"/>
    </row>
    <row r="41" spans="1:18" x14ac:dyDescent="0.2">
      <c r="A41" s="3"/>
      <c r="B41" s="4"/>
      <c r="C41" s="4"/>
      <c r="D41" s="4"/>
      <c r="E41" s="3"/>
      <c r="F41" s="3"/>
      <c r="G41" s="3"/>
      <c r="H41" s="9"/>
      <c r="I41" s="3"/>
      <c r="R41" s="3"/>
    </row>
    <row r="42" spans="1:18" x14ac:dyDescent="0.2">
      <c r="A42" s="3"/>
      <c r="B42" s="4"/>
      <c r="C42" s="4"/>
      <c r="D42" s="4"/>
      <c r="E42" s="3"/>
      <c r="F42" s="3"/>
      <c r="G42" s="3"/>
      <c r="H42" s="9"/>
      <c r="I42" s="3"/>
      <c r="R42" s="3"/>
    </row>
    <row r="43" spans="1:18" x14ac:dyDescent="0.2">
      <c r="A43" s="14"/>
      <c r="B43" s="4"/>
      <c r="C43" s="4"/>
      <c r="D43" s="4"/>
      <c r="E43" s="3"/>
      <c r="F43" s="3"/>
      <c r="G43" s="3"/>
      <c r="H43" s="9"/>
      <c r="I43" s="3"/>
      <c r="R43" s="3"/>
    </row>
    <row r="44" spans="1:18" x14ac:dyDescent="0.2">
      <c r="A44" s="3"/>
      <c r="B44" s="4"/>
      <c r="C44" s="4"/>
      <c r="D44" s="4"/>
      <c r="E44" s="3"/>
      <c r="F44" s="3"/>
      <c r="G44" s="3"/>
      <c r="H44" s="9"/>
      <c r="I44" s="3"/>
      <c r="R44" s="3"/>
    </row>
    <row r="45" spans="1:18" x14ac:dyDescent="0.2">
      <c r="A45" s="3"/>
      <c r="B45" s="4"/>
      <c r="C45" s="4"/>
      <c r="D45" s="4"/>
      <c r="E45" s="3"/>
      <c r="F45" s="3"/>
      <c r="G45" s="3"/>
      <c r="H45" s="9"/>
      <c r="I45" s="3"/>
      <c r="R45" s="3"/>
    </row>
    <row r="46" spans="1:18" x14ac:dyDescent="0.2">
      <c r="A46" s="14"/>
      <c r="B46" s="4"/>
      <c r="C46" s="4"/>
      <c r="D46" s="4"/>
      <c r="E46" s="3"/>
      <c r="F46" s="3"/>
      <c r="G46" s="3"/>
      <c r="H46" s="9"/>
      <c r="I46" s="3"/>
      <c r="R46" s="3"/>
    </row>
    <row r="47" spans="1:18" x14ac:dyDescent="0.2">
      <c r="A47" s="3"/>
      <c r="B47" s="4"/>
      <c r="C47" s="4"/>
      <c r="D47" s="4"/>
      <c r="E47" s="3"/>
      <c r="F47" s="3"/>
      <c r="G47" s="3"/>
      <c r="H47" s="9"/>
      <c r="I47" s="3"/>
      <c r="R47" s="3"/>
    </row>
    <row r="48" spans="1:18" x14ac:dyDescent="0.2">
      <c r="A48" s="3"/>
      <c r="B48" s="4"/>
      <c r="C48" s="4"/>
      <c r="D48" s="4"/>
      <c r="E48" s="3"/>
      <c r="F48" s="3"/>
      <c r="G48" s="3"/>
      <c r="H48" s="9"/>
      <c r="I48" s="3"/>
      <c r="R48" s="3"/>
    </row>
    <row r="49" spans="1:18" x14ac:dyDescent="0.2">
      <c r="A49" s="14"/>
      <c r="B49" s="4"/>
      <c r="C49" s="4"/>
      <c r="D49" s="4"/>
      <c r="E49" s="3"/>
      <c r="F49" s="3"/>
      <c r="G49" s="3"/>
      <c r="H49" s="9"/>
      <c r="I49" s="3"/>
      <c r="R49" s="3"/>
    </row>
    <row r="50" spans="1:18" x14ac:dyDescent="0.2">
      <c r="A50" s="3"/>
      <c r="B50" s="4"/>
      <c r="C50" s="4"/>
      <c r="D50" s="4"/>
      <c r="E50" s="3"/>
      <c r="F50" s="3"/>
      <c r="G50" s="3"/>
      <c r="H50" s="9"/>
      <c r="I50" s="3"/>
      <c r="R50" s="3"/>
    </row>
    <row r="51" spans="1:18" x14ac:dyDescent="0.2">
      <c r="A51" s="3"/>
      <c r="B51" s="4"/>
      <c r="C51" s="4"/>
      <c r="D51" s="4"/>
      <c r="E51" s="3"/>
      <c r="F51" s="3"/>
      <c r="G51" s="3"/>
      <c r="H51" s="9"/>
      <c r="I51" s="3"/>
      <c r="R51" s="3"/>
    </row>
    <row r="52" spans="1:18" x14ac:dyDescent="0.2">
      <c r="A52" s="14"/>
      <c r="B52" s="4"/>
      <c r="C52" s="4"/>
      <c r="D52" s="4"/>
      <c r="E52" s="3"/>
      <c r="F52" s="3"/>
      <c r="G52" s="3"/>
      <c r="H52" s="9"/>
      <c r="I52" s="3"/>
      <c r="R5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F48C-A71C-1149-8811-D140B5CF8883}">
  <dimension ref="A1:S52"/>
  <sheetViews>
    <sheetView workbookViewId="0">
      <selection activeCell="F20" sqref="F20"/>
    </sheetView>
  </sheetViews>
  <sheetFormatPr baseColWidth="10" defaultRowHeight="16" x14ac:dyDescent="0.2"/>
  <cols>
    <col min="1" max="1" width="16.5" bestFit="1" customWidth="1"/>
    <col min="9" max="9" width="20.33203125" bestFit="1" customWidth="1"/>
    <col min="10" max="10" width="22.83203125" bestFit="1" customWidth="1"/>
    <col min="11" max="11" width="11.6640625" bestFit="1" customWidth="1"/>
    <col min="14" max="14" width="27.6640625" bestFit="1" customWidth="1"/>
    <col min="18" max="18" width="30" bestFit="1" customWidth="1"/>
    <col min="19" max="19" width="17.6640625" bestFit="1" customWidth="1"/>
  </cols>
  <sheetData>
    <row r="1" spans="1:19" s="2" customFormat="1" ht="22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2" t="s">
        <v>11</v>
      </c>
      <c r="N1" s="2" t="s">
        <v>12</v>
      </c>
      <c r="O1" s="2" t="s">
        <v>74</v>
      </c>
      <c r="P1" s="2" t="s">
        <v>75</v>
      </c>
      <c r="Q1" s="2" t="s">
        <v>15</v>
      </c>
      <c r="R1" s="2" t="s">
        <v>16</v>
      </c>
      <c r="S1" s="2" t="s">
        <v>17</v>
      </c>
    </row>
    <row r="2" spans="1:19" x14ac:dyDescent="0.2">
      <c r="A2" s="6" t="s">
        <v>76</v>
      </c>
      <c r="B2" s="6">
        <v>40</v>
      </c>
      <c r="C2" s="6">
        <v>-110</v>
      </c>
      <c r="D2" s="6">
        <v>0</v>
      </c>
      <c r="E2" s="6">
        <v>5</v>
      </c>
      <c r="F2" s="7">
        <v>3.2</v>
      </c>
      <c r="G2" s="8">
        <v>1</v>
      </c>
      <c r="H2" s="8">
        <v>0</v>
      </c>
      <c r="I2" s="8">
        <v>0</v>
      </c>
      <c r="J2" s="37">
        <f>3.23*10^7</f>
        <v>32300000</v>
      </c>
      <c r="K2" s="37">
        <v>4900000</v>
      </c>
      <c r="M2">
        <v>4</v>
      </c>
      <c r="N2">
        <v>2</v>
      </c>
      <c r="O2">
        <v>0</v>
      </c>
      <c r="P2">
        <v>25</v>
      </c>
      <c r="Q2">
        <v>1</v>
      </c>
      <c r="R2">
        <v>0</v>
      </c>
      <c r="S2">
        <v>0</v>
      </c>
    </row>
    <row r="3" spans="1:19" x14ac:dyDescent="0.2">
      <c r="A3" s="6" t="s">
        <v>76</v>
      </c>
      <c r="B3" s="6">
        <v>40</v>
      </c>
      <c r="C3" s="6">
        <v>-110</v>
      </c>
      <c r="D3" s="6">
        <v>500</v>
      </c>
      <c r="E3" s="6">
        <v>5</v>
      </c>
      <c r="F3" s="7">
        <v>3.2</v>
      </c>
      <c r="G3" s="8">
        <v>1</v>
      </c>
      <c r="H3" s="8">
        <v>0</v>
      </c>
      <c r="I3" s="8">
        <v>0</v>
      </c>
      <c r="J3" s="37">
        <f>3.23*10^7</f>
        <v>32300000</v>
      </c>
      <c r="K3" s="37">
        <v>4900000</v>
      </c>
    </row>
    <row r="4" spans="1:19" x14ac:dyDescent="0.2">
      <c r="A4" s="6" t="s">
        <v>76</v>
      </c>
      <c r="B4" s="6">
        <v>40</v>
      </c>
      <c r="C4" s="6">
        <v>-110</v>
      </c>
      <c r="D4" s="8">
        <v>1000</v>
      </c>
      <c r="E4" s="6">
        <v>5</v>
      </c>
      <c r="F4" s="7">
        <v>3.2</v>
      </c>
      <c r="G4" s="8">
        <v>1</v>
      </c>
      <c r="H4" s="8">
        <v>0</v>
      </c>
      <c r="I4" s="8">
        <v>0</v>
      </c>
      <c r="J4" s="37">
        <f t="shared" ref="J4:J18" si="0">3.23*10^7</f>
        <v>32300000</v>
      </c>
      <c r="K4" s="37">
        <v>4900000</v>
      </c>
    </row>
    <row r="5" spans="1:19" x14ac:dyDescent="0.2">
      <c r="A5" s="6" t="s">
        <v>76</v>
      </c>
      <c r="B5" s="6">
        <v>40</v>
      </c>
      <c r="C5" s="6">
        <v>-110</v>
      </c>
      <c r="D5" s="8">
        <v>1500</v>
      </c>
      <c r="E5" s="6">
        <v>5</v>
      </c>
      <c r="F5" s="7">
        <v>3.2</v>
      </c>
      <c r="G5" s="8">
        <v>1</v>
      </c>
      <c r="H5" s="8">
        <v>0</v>
      </c>
      <c r="I5" s="8">
        <v>0</v>
      </c>
      <c r="J5" s="37">
        <f t="shared" si="0"/>
        <v>32300000</v>
      </c>
      <c r="K5" s="37">
        <v>4900000</v>
      </c>
    </row>
    <row r="6" spans="1:19" x14ac:dyDescent="0.2">
      <c r="A6" s="6" t="s">
        <v>76</v>
      </c>
      <c r="B6" s="6">
        <v>40</v>
      </c>
      <c r="C6" s="6">
        <v>-110</v>
      </c>
      <c r="D6" s="6">
        <v>2000</v>
      </c>
      <c r="E6" s="6">
        <v>5</v>
      </c>
      <c r="F6" s="7">
        <v>3.2</v>
      </c>
      <c r="G6" s="8">
        <v>1</v>
      </c>
      <c r="H6" s="8">
        <v>0</v>
      </c>
      <c r="I6" s="8">
        <v>0</v>
      </c>
      <c r="J6" s="37">
        <f t="shared" si="0"/>
        <v>32300000</v>
      </c>
      <c r="K6" s="37">
        <v>4900000</v>
      </c>
    </row>
    <row r="7" spans="1:19" x14ac:dyDescent="0.2">
      <c r="A7" s="6" t="s">
        <v>76</v>
      </c>
      <c r="B7" s="6">
        <v>40</v>
      </c>
      <c r="C7" s="6">
        <v>-110</v>
      </c>
      <c r="D7" s="6">
        <v>2500</v>
      </c>
      <c r="E7" s="6">
        <v>5</v>
      </c>
      <c r="F7" s="7">
        <v>3.2</v>
      </c>
      <c r="G7" s="8">
        <v>1</v>
      </c>
      <c r="H7" s="8">
        <v>0</v>
      </c>
      <c r="I7" s="8">
        <v>0</v>
      </c>
      <c r="J7" s="37">
        <f t="shared" si="0"/>
        <v>32300000</v>
      </c>
      <c r="K7" s="37">
        <v>4900000</v>
      </c>
    </row>
    <row r="8" spans="1:19" x14ac:dyDescent="0.2">
      <c r="A8" s="6" t="s">
        <v>76</v>
      </c>
      <c r="B8" s="6">
        <v>40</v>
      </c>
      <c r="C8" s="6">
        <v>-110</v>
      </c>
      <c r="D8" s="8">
        <v>3000</v>
      </c>
      <c r="E8" s="6">
        <v>5</v>
      </c>
      <c r="F8" s="7">
        <v>3.2</v>
      </c>
      <c r="G8" s="8">
        <v>1</v>
      </c>
      <c r="H8" s="8">
        <v>0</v>
      </c>
      <c r="I8" s="8">
        <v>0</v>
      </c>
      <c r="J8" s="37">
        <f t="shared" si="0"/>
        <v>32300000</v>
      </c>
      <c r="K8" s="37">
        <v>4900000</v>
      </c>
    </row>
    <row r="9" spans="1:19" x14ac:dyDescent="0.2">
      <c r="A9" s="6" t="s">
        <v>76</v>
      </c>
      <c r="B9" s="6">
        <v>40</v>
      </c>
      <c r="C9" s="6">
        <v>-110</v>
      </c>
      <c r="D9" s="8">
        <v>3500</v>
      </c>
      <c r="E9" s="6">
        <v>5</v>
      </c>
      <c r="F9" s="7">
        <v>3.2</v>
      </c>
      <c r="G9" s="8">
        <v>1</v>
      </c>
      <c r="H9" s="8">
        <v>0</v>
      </c>
      <c r="I9" s="8">
        <v>0</v>
      </c>
      <c r="J9" s="37">
        <f t="shared" si="0"/>
        <v>32300000</v>
      </c>
      <c r="K9" s="37">
        <v>4900000</v>
      </c>
    </row>
    <row r="10" spans="1:19" x14ac:dyDescent="0.2">
      <c r="A10" s="6" t="s">
        <v>76</v>
      </c>
      <c r="B10" s="6">
        <v>40</v>
      </c>
      <c r="C10" s="6">
        <v>-110</v>
      </c>
      <c r="D10" s="6">
        <v>4000</v>
      </c>
      <c r="E10" s="6">
        <v>5</v>
      </c>
      <c r="F10" s="7">
        <v>3.2</v>
      </c>
      <c r="G10" s="8">
        <v>1</v>
      </c>
      <c r="H10" s="8">
        <v>0</v>
      </c>
      <c r="I10" s="8">
        <v>0</v>
      </c>
      <c r="J10" s="37">
        <f t="shared" si="0"/>
        <v>32300000</v>
      </c>
      <c r="K10" s="37">
        <v>4900000</v>
      </c>
    </row>
    <row r="11" spans="1:19" x14ac:dyDescent="0.2">
      <c r="A11" s="6" t="s">
        <v>76</v>
      </c>
      <c r="B11" s="6">
        <v>40</v>
      </c>
      <c r="C11" s="6">
        <v>-110</v>
      </c>
      <c r="D11" s="6">
        <v>4500</v>
      </c>
      <c r="E11" s="6">
        <v>5</v>
      </c>
      <c r="F11" s="7">
        <v>3.2</v>
      </c>
      <c r="G11" s="8">
        <v>1</v>
      </c>
      <c r="H11" s="8">
        <v>0</v>
      </c>
      <c r="I11" s="8">
        <v>0</v>
      </c>
      <c r="J11" s="37">
        <f t="shared" si="0"/>
        <v>32300000</v>
      </c>
      <c r="K11" s="37">
        <v>4900000</v>
      </c>
    </row>
    <row r="12" spans="1:19" x14ac:dyDescent="0.2">
      <c r="A12" s="6" t="s">
        <v>76</v>
      </c>
      <c r="B12" s="6">
        <v>40</v>
      </c>
      <c r="C12" s="6">
        <v>-110</v>
      </c>
      <c r="D12" s="8">
        <v>5000</v>
      </c>
      <c r="E12" s="6">
        <v>5</v>
      </c>
      <c r="F12" s="7">
        <v>3.2</v>
      </c>
      <c r="G12" s="8">
        <v>1</v>
      </c>
      <c r="H12" s="8">
        <v>0</v>
      </c>
      <c r="I12" s="8">
        <v>0</v>
      </c>
      <c r="J12" s="37">
        <f t="shared" si="0"/>
        <v>32300000</v>
      </c>
      <c r="K12" s="37">
        <v>4900000</v>
      </c>
    </row>
    <row r="13" spans="1:19" x14ac:dyDescent="0.2">
      <c r="A13" s="6" t="s">
        <v>76</v>
      </c>
      <c r="B13" s="6">
        <v>40</v>
      </c>
      <c r="C13" s="6">
        <v>-110</v>
      </c>
      <c r="D13" s="8">
        <v>5500</v>
      </c>
      <c r="E13" s="6">
        <v>5</v>
      </c>
      <c r="F13" s="7">
        <v>3.2</v>
      </c>
      <c r="G13" s="8">
        <v>1</v>
      </c>
      <c r="H13" s="8">
        <v>0</v>
      </c>
      <c r="I13" s="8">
        <v>0</v>
      </c>
      <c r="J13" s="37">
        <f t="shared" si="0"/>
        <v>32300000</v>
      </c>
      <c r="K13" s="37">
        <v>4900000</v>
      </c>
    </row>
    <row r="14" spans="1:19" x14ac:dyDescent="0.2">
      <c r="A14" s="6" t="s">
        <v>76</v>
      </c>
      <c r="B14" s="6">
        <v>40</v>
      </c>
      <c r="C14" s="6">
        <v>-110</v>
      </c>
      <c r="D14" s="6">
        <v>6000</v>
      </c>
      <c r="E14" s="6">
        <v>5</v>
      </c>
      <c r="F14" s="7">
        <v>3.2</v>
      </c>
      <c r="G14" s="8">
        <v>1</v>
      </c>
      <c r="H14" s="8">
        <v>0</v>
      </c>
      <c r="I14" s="8">
        <v>0</v>
      </c>
      <c r="J14" s="37">
        <f t="shared" si="0"/>
        <v>32300000</v>
      </c>
      <c r="K14" s="37">
        <v>4900000</v>
      </c>
    </row>
    <row r="15" spans="1:19" x14ac:dyDescent="0.2">
      <c r="A15" s="6" t="s">
        <v>76</v>
      </c>
      <c r="B15" s="6">
        <v>40</v>
      </c>
      <c r="C15" s="6">
        <v>-110</v>
      </c>
      <c r="D15" s="6">
        <v>6500</v>
      </c>
      <c r="E15" s="6">
        <v>5</v>
      </c>
      <c r="F15" s="7">
        <v>3.2</v>
      </c>
      <c r="G15" s="8">
        <v>1</v>
      </c>
      <c r="H15" s="8">
        <v>0</v>
      </c>
      <c r="I15" s="8">
        <v>0</v>
      </c>
      <c r="J15" s="37">
        <f t="shared" si="0"/>
        <v>32300000</v>
      </c>
      <c r="K15" s="37">
        <v>4900000</v>
      </c>
    </row>
    <row r="16" spans="1:19" x14ac:dyDescent="0.2">
      <c r="A16" s="6" t="s">
        <v>76</v>
      </c>
      <c r="B16" s="6">
        <v>40</v>
      </c>
      <c r="C16" s="6">
        <v>-110</v>
      </c>
      <c r="D16" s="8">
        <v>7000</v>
      </c>
      <c r="E16" s="6">
        <v>5</v>
      </c>
      <c r="F16" s="7">
        <v>3.2</v>
      </c>
      <c r="G16" s="8">
        <v>1</v>
      </c>
      <c r="H16" s="8">
        <v>0</v>
      </c>
      <c r="I16" s="8">
        <v>0</v>
      </c>
      <c r="J16" s="37">
        <f t="shared" si="0"/>
        <v>32300000</v>
      </c>
      <c r="K16" s="37">
        <v>4900000</v>
      </c>
    </row>
    <row r="17" spans="1:11" x14ac:dyDescent="0.2">
      <c r="A17" s="6" t="s">
        <v>76</v>
      </c>
      <c r="B17" s="6">
        <v>40</v>
      </c>
      <c r="C17" s="6">
        <v>-110</v>
      </c>
      <c r="D17" s="8">
        <v>7500</v>
      </c>
      <c r="E17" s="6">
        <v>5</v>
      </c>
      <c r="F17" s="7">
        <v>3.2</v>
      </c>
      <c r="G17" s="8">
        <v>1</v>
      </c>
      <c r="H17" s="8">
        <v>0</v>
      </c>
      <c r="I17" s="8">
        <v>0</v>
      </c>
      <c r="J17" s="37">
        <f t="shared" si="0"/>
        <v>32300000</v>
      </c>
      <c r="K17" s="37">
        <v>4900000</v>
      </c>
    </row>
    <row r="18" spans="1:11" x14ac:dyDescent="0.2">
      <c r="A18" s="6" t="s">
        <v>76</v>
      </c>
      <c r="B18" s="6">
        <v>40</v>
      </c>
      <c r="C18" s="6">
        <v>-110</v>
      </c>
      <c r="D18" s="6">
        <v>8000</v>
      </c>
      <c r="E18" s="6">
        <v>5</v>
      </c>
      <c r="F18" s="7">
        <v>3.2</v>
      </c>
      <c r="G18" s="8">
        <v>1</v>
      </c>
      <c r="H18" s="8">
        <v>0</v>
      </c>
      <c r="I18" s="8">
        <v>0</v>
      </c>
      <c r="J18" s="37">
        <f t="shared" si="0"/>
        <v>32300000</v>
      </c>
      <c r="K18" s="37">
        <v>4900000</v>
      </c>
    </row>
    <row r="19" spans="1:11" x14ac:dyDescent="0.2">
      <c r="A19" s="46"/>
      <c r="B19" s="46"/>
      <c r="C19" s="46"/>
      <c r="D19" s="46"/>
      <c r="E19" s="8"/>
      <c r="F19" s="7"/>
      <c r="G19" s="8"/>
      <c r="H19" s="8"/>
      <c r="I19" s="8"/>
      <c r="J19" s="37"/>
      <c r="K19" s="37"/>
    </row>
    <row r="20" spans="1:11" x14ac:dyDescent="0.2">
      <c r="A20" s="47"/>
      <c r="B20" s="47"/>
      <c r="C20" s="47"/>
      <c r="D20" s="47"/>
      <c r="E20" s="6"/>
      <c r="F20" s="48"/>
      <c r="G20" s="8"/>
      <c r="H20" s="8"/>
      <c r="I20" s="8"/>
      <c r="J20" s="49"/>
      <c r="K20" s="49"/>
    </row>
    <row r="21" spans="1:11" x14ac:dyDescent="0.2">
      <c r="A21" s="50"/>
      <c r="B21" s="47"/>
      <c r="C21" s="47"/>
      <c r="D21" s="47"/>
      <c r="E21" s="47"/>
      <c r="F21" s="48"/>
      <c r="G21" s="8"/>
      <c r="H21" s="8"/>
      <c r="I21" s="8"/>
      <c r="J21" s="51"/>
      <c r="K21" s="49"/>
    </row>
    <row r="22" spans="1:11" x14ac:dyDescent="0.2">
      <c r="A22" s="47"/>
      <c r="B22" s="47"/>
      <c r="C22" s="47"/>
      <c r="D22" s="47"/>
      <c r="E22" s="8"/>
      <c r="F22" s="48"/>
      <c r="G22" s="8"/>
      <c r="H22" s="8"/>
      <c r="I22" s="8"/>
      <c r="J22" s="49"/>
      <c r="K22" s="49"/>
    </row>
    <row r="23" spans="1:11" x14ac:dyDescent="0.2">
      <c r="A23" s="47"/>
      <c r="B23" s="47"/>
      <c r="C23" s="47"/>
      <c r="D23" s="47"/>
      <c r="E23" s="6"/>
      <c r="F23" s="48"/>
      <c r="G23" s="8"/>
      <c r="H23" s="8"/>
      <c r="I23" s="8"/>
      <c r="J23" s="49"/>
      <c r="K23" s="49"/>
    </row>
    <row r="24" spans="1:11" x14ac:dyDescent="0.2">
      <c r="A24" s="47"/>
      <c r="B24" s="47"/>
      <c r="C24" s="47"/>
      <c r="D24" s="47"/>
      <c r="E24" s="47"/>
      <c r="F24" s="52"/>
      <c r="G24" s="8"/>
      <c r="H24" s="8"/>
      <c r="I24" s="8"/>
      <c r="J24" s="49"/>
      <c r="K24" s="49"/>
    </row>
    <row r="25" spans="1:11" x14ac:dyDescent="0.2">
      <c r="A25" s="53"/>
      <c r="B25" s="53"/>
      <c r="C25" s="53"/>
      <c r="D25" s="53"/>
      <c r="E25" s="8"/>
      <c r="F25" s="48"/>
      <c r="G25" s="8"/>
      <c r="H25" s="8"/>
      <c r="I25" s="8"/>
      <c r="J25" s="54"/>
      <c r="K25" s="54"/>
    </row>
    <row r="26" spans="1:11" x14ac:dyDescent="0.2">
      <c r="A26" s="53"/>
      <c r="B26" s="53"/>
      <c r="C26" s="53"/>
      <c r="D26" s="53"/>
      <c r="E26" s="6"/>
      <c r="F26" s="48"/>
      <c r="G26" s="8"/>
      <c r="H26" s="8"/>
      <c r="I26" s="8"/>
      <c r="J26" s="54"/>
      <c r="K26" s="54"/>
    </row>
    <row r="27" spans="1:11" x14ac:dyDescent="0.2">
      <c r="A27" s="55"/>
      <c r="B27" s="56"/>
      <c r="C27" s="56"/>
      <c r="D27" s="56"/>
      <c r="E27" s="47"/>
      <c r="F27" s="57"/>
      <c r="G27" s="8"/>
      <c r="H27" s="8"/>
      <c r="I27" s="8"/>
      <c r="J27" s="58"/>
      <c r="K27" s="58"/>
    </row>
    <row r="28" spans="1:11" x14ac:dyDescent="0.2">
      <c r="A28" s="59"/>
      <c r="B28" s="59"/>
      <c r="C28" s="59"/>
      <c r="D28" s="59"/>
      <c r="E28" s="8"/>
      <c r="F28" s="7"/>
      <c r="G28" s="8"/>
      <c r="H28" s="8"/>
      <c r="I28" s="8"/>
      <c r="J28" s="60"/>
      <c r="K28" s="60"/>
    </row>
    <row r="29" spans="1:11" x14ac:dyDescent="0.2">
      <c r="A29" s="56"/>
      <c r="B29" s="56"/>
      <c r="C29" s="56"/>
      <c r="D29" s="56"/>
      <c r="E29" s="6"/>
      <c r="F29" s="57"/>
      <c r="G29" s="8"/>
      <c r="H29" s="8"/>
      <c r="I29" s="8"/>
      <c r="J29" s="58"/>
      <c r="K29" s="58"/>
    </row>
    <row r="30" spans="1:11" x14ac:dyDescent="0.2">
      <c r="E30" s="3"/>
      <c r="H30" s="3"/>
      <c r="I30" s="3"/>
      <c r="J30" s="3"/>
    </row>
    <row r="31" spans="1:11" x14ac:dyDescent="0.2">
      <c r="E31" s="3"/>
      <c r="H31" s="3"/>
      <c r="I31" s="3"/>
      <c r="J31" s="3"/>
    </row>
    <row r="32" spans="1:11" x14ac:dyDescent="0.2">
      <c r="E32" s="3"/>
      <c r="H32" s="3"/>
      <c r="I32" s="3"/>
      <c r="J32" s="3"/>
    </row>
    <row r="33" spans="1:18" x14ac:dyDescent="0.2">
      <c r="E33" s="3"/>
      <c r="H33" s="3"/>
      <c r="I33" s="3"/>
      <c r="J33" s="3"/>
    </row>
    <row r="34" spans="1:18" x14ac:dyDescent="0.2">
      <c r="E34" s="3"/>
      <c r="H34" s="3"/>
      <c r="I34" s="3"/>
      <c r="J34" s="3"/>
    </row>
    <row r="35" spans="1:18" x14ac:dyDescent="0.2">
      <c r="E35" s="3"/>
      <c r="H35" s="3"/>
      <c r="I35" s="3"/>
      <c r="J35" s="3"/>
    </row>
    <row r="36" spans="1:18" x14ac:dyDescent="0.2">
      <c r="E36" s="3"/>
      <c r="H36" s="3"/>
      <c r="I36" s="3"/>
      <c r="J36" s="3"/>
    </row>
    <row r="37" spans="1:18" x14ac:dyDescent="0.2">
      <c r="E37" s="3"/>
      <c r="H37" s="3"/>
      <c r="I37" s="3"/>
      <c r="J37" s="3"/>
    </row>
    <row r="38" spans="1:18" x14ac:dyDescent="0.2">
      <c r="E38" s="3"/>
      <c r="H38" s="3"/>
      <c r="I38" s="3"/>
      <c r="J38" s="3"/>
    </row>
    <row r="48" spans="1:18" x14ac:dyDescent="0.2">
      <c r="A48" s="3"/>
      <c r="E48" s="3"/>
      <c r="F48" s="3"/>
      <c r="G48" s="3"/>
      <c r="R48" s="3"/>
    </row>
    <row r="49" spans="1:18" x14ac:dyDescent="0.2">
      <c r="A49" s="14"/>
      <c r="E49" s="3"/>
      <c r="F49" s="3"/>
      <c r="G49" s="3"/>
      <c r="R49" s="3"/>
    </row>
    <row r="50" spans="1:18" x14ac:dyDescent="0.2">
      <c r="A50" s="3"/>
      <c r="E50" s="3"/>
      <c r="F50" s="3"/>
      <c r="G50" s="3"/>
      <c r="R50" s="3"/>
    </row>
    <row r="51" spans="1:18" x14ac:dyDescent="0.2">
      <c r="A51" s="3"/>
      <c r="E51" s="3"/>
      <c r="F51" s="3"/>
      <c r="G51" s="3"/>
      <c r="R51" s="3"/>
    </row>
    <row r="52" spans="1:18" x14ac:dyDescent="0.2">
      <c r="A52" s="14"/>
      <c r="E52" s="3"/>
      <c r="F52" s="3"/>
      <c r="G52" s="3"/>
      <c r="R5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6F33-A059-5C4D-809A-436496E2C772}">
  <dimension ref="A2:S4"/>
  <sheetViews>
    <sheetView workbookViewId="0">
      <selection activeCell="F20" sqref="F20"/>
    </sheetView>
  </sheetViews>
  <sheetFormatPr baseColWidth="10" defaultRowHeight="16" x14ac:dyDescent="0.2"/>
  <sheetData>
    <row r="2" spans="1:19" x14ac:dyDescent="0.2">
      <c r="A2" s="3" t="s">
        <v>73</v>
      </c>
      <c r="B2" s="4">
        <v>45</v>
      </c>
      <c r="C2" s="4">
        <v>-120</v>
      </c>
      <c r="D2" s="4">
        <v>0</v>
      </c>
      <c r="E2" s="3">
        <v>1</v>
      </c>
      <c r="F2" s="3">
        <v>2.8</v>
      </c>
      <c r="G2" s="3">
        <v>1</v>
      </c>
      <c r="H2" s="9">
        <v>0</v>
      </c>
      <c r="I2" s="5">
        <v>0</v>
      </c>
      <c r="J2" s="5"/>
      <c r="M2">
        <v>2</v>
      </c>
      <c r="N2">
        <v>1</v>
      </c>
      <c r="O2">
        <v>0</v>
      </c>
      <c r="P2">
        <v>70</v>
      </c>
      <c r="Q2" s="3">
        <v>2</v>
      </c>
      <c r="R2">
        <v>0</v>
      </c>
      <c r="S2">
        <v>0</v>
      </c>
    </row>
    <row r="3" spans="1:19" x14ac:dyDescent="0.2">
      <c r="B3">
        <v>90</v>
      </c>
      <c r="C3">
        <v>0</v>
      </c>
      <c r="D3">
        <v>0</v>
      </c>
      <c r="E3" s="3">
        <v>1</v>
      </c>
      <c r="F3" s="3">
        <v>2.8</v>
      </c>
      <c r="H3" s="9">
        <v>1</v>
      </c>
      <c r="I3" s="5">
        <v>0</v>
      </c>
    </row>
    <row r="4" spans="1:19" x14ac:dyDescent="0.2">
      <c r="B4">
        <v>0</v>
      </c>
      <c r="C4">
        <v>0</v>
      </c>
      <c r="D4">
        <v>0</v>
      </c>
      <c r="E4" s="3">
        <v>1</v>
      </c>
      <c r="F4" s="3">
        <v>2.8</v>
      </c>
      <c r="H4" s="9">
        <v>2</v>
      </c>
      <c r="I4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43C8B-038A-6B47-8849-6A051C8479A9}">
  <dimension ref="A1:S54"/>
  <sheetViews>
    <sheetView workbookViewId="0">
      <selection activeCell="F20" sqref="F20"/>
    </sheetView>
  </sheetViews>
  <sheetFormatPr baseColWidth="10" defaultRowHeight="16" x14ac:dyDescent="0.2"/>
  <cols>
    <col min="1" max="1" width="16.5" bestFit="1" customWidth="1"/>
    <col min="9" max="9" width="22.83203125" bestFit="1" customWidth="1"/>
    <col min="13" max="13" width="27.6640625" bestFit="1" customWidth="1"/>
    <col min="17" max="17" width="30" bestFit="1" customWidth="1"/>
    <col min="18" max="18" width="17.6640625" bestFit="1" customWidth="1"/>
  </cols>
  <sheetData>
    <row r="1" spans="1:19" s="2" customFormat="1" ht="22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L1" s="2" t="s">
        <v>11</v>
      </c>
      <c r="M1" s="2" t="s">
        <v>12</v>
      </c>
      <c r="N1" s="2" t="s">
        <v>74</v>
      </c>
      <c r="O1" s="2" t="s">
        <v>75</v>
      </c>
      <c r="P1" s="2" t="s">
        <v>15</v>
      </c>
      <c r="Q1" s="2" t="s">
        <v>16</v>
      </c>
      <c r="R1" s="2" t="s">
        <v>17</v>
      </c>
      <c r="S1" s="2" t="s">
        <v>77</v>
      </c>
    </row>
    <row r="2" spans="1:19" x14ac:dyDescent="0.2">
      <c r="A2" s="3" t="s">
        <v>73</v>
      </c>
      <c r="B2" s="4">
        <v>45</v>
      </c>
      <c r="C2" s="4">
        <v>-120</v>
      </c>
      <c r="D2" s="4">
        <v>500</v>
      </c>
      <c r="E2" s="3">
        <v>1</v>
      </c>
      <c r="F2" s="3">
        <v>2.8</v>
      </c>
      <c r="G2" s="3">
        <v>1</v>
      </c>
      <c r="H2" s="9">
        <v>0</v>
      </c>
      <c r="I2" s="5">
        <v>2000000</v>
      </c>
      <c r="J2" s="5">
        <v>0</v>
      </c>
      <c r="L2">
        <v>2</v>
      </c>
      <c r="M2">
        <v>1</v>
      </c>
      <c r="N2">
        <v>15.9</v>
      </c>
      <c r="O2">
        <v>16.7</v>
      </c>
      <c r="P2">
        <v>1</v>
      </c>
      <c r="Q2" s="3">
        <v>0</v>
      </c>
      <c r="R2">
        <v>1</v>
      </c>
    </row>
    <row r="3" spans="1:19" x14ac:dyDescent="0.2">
      <c r="A3" s="3"/>
      <c r="B3" s="4"/>
      <c r="C3" s="4"/>
      <c r="D3" s="4"/>
      <c r="E3" s="3"/>
      <c r="F3" s="3"/>
      <c r="G3" s="3"/>
      <c r="H3" s="9"/>
      <c r="I3" s="5"/>
      <c r="J3" s="61"/>
      <c r="Q3" s="3"/>
    </row>
    <row r="4" spans="1:19" x14ac:dyDescent="0.2">
      <c r="A4" s="62"/>
      <c r="B4" s="4"/>
      <c r="C4" s="4"/>
      <c r="D4" s="4"/>
      <c r="E4" s="3"/>
      <c r="F4" s="3"/>
      <c r="G4" s="3"/>
      <c r="H4" s="9"/>
      <c r="I4" s="5"/>
      <c r="J4" s="61"/>
      <c r="Q4" s="3"/>
    </row>
    <row r="5" spans="1:19" x14ac:dyDescent="0.2">
      <c r="A5" s="62"/>
      <c r="B5" s="4"/>
      <c r="C5" s="4"/>
      <c r="D5" s="4"/>
      <c r="E5" s="3"/>
      <c r="F5" s="3"/>
      <c r="G5" s="3"/>
      <c r="H5" s="9"/>
      <c r="I5" s="5"/>
      <c r="J5" s="61"/>
      <c r="Q5" s="3"/>
    </row>
    <row r="6" spans="1:19" x14ac:dyDescent="0.2">
      <c r="A6" s="62"/>
      <c r="B6" s="4"/>
      <c r="C6" s="4"/>
      <c r="D6" s="4"/>
      <c r="E6" s="3"/>
      <c r="F6" s="3"/>
      <c r="G6" s="3"/>
      <c r="H6" s="9"/>
      <c r="I6" s="5"/>
      <c r="J6" s="61"/>
      <c r="Q6" s="3"/>
    </row>
    <row r="7" spans="1:19" x14ac:dyDescent="0.2">
      <c r="A7" s="62"/>
      <c r="B7" s="4"/>
      <c r="C7" s="4"/>
      <c r="D7" s="4"/>
      <c r="E7" s="3"/>
      <c r="F7" s="3"/>
      <c r="G7" s="3"/>
      <c r="H7" s="9"/>
      <c r="I7" s="5"/>
      <c r="J7" s="61"/>
      <c r="Q7" s="3"/>
    </row>
    <row r="8" spans="1:19" x14ac:dyDescent="0.2">
      <c r="A8" s="63"/>
      <c r="B8" s="4"/>
      <c r="C8" s="4"/>
      <c r="D8" s="4"/>
      <c r="E8" s="3"/>
      <c r="F8" s="3"/>
      <c r="G8" s="3"/>
      <c r="H8" s="9"/>
      <c r="I8" s="5"/>
      <c r="J8" s="61"/>
      <c r="Q8" s="3"/>
    </row>
    <row r="9" spans="1:19" x14ac:dyDescent="0.2">
      <c r="A9" s="3"/>
      <c r="B9" s="4"/>
      <c r="C9" s="4"/>
      <c r="D9" s="4"/>
      <c r="E9" s="3"/>
      <c r="F9" s="3"/>
      <c r="G9" s="3"/>
      <c r="Q9" s="3"/>
    </row>
    <row r="10" spans="1:19" x14ac:dyDescent="0.2">
      <c r="A10" s="14"/>
      <c r="B10" s="4"/>
      <c r="C10" s="4"/>
      <c r="D10" s="4"/>
      <c r="E10" s="3"/>
      <c r="F10" s="3"/>
      <c r="G10" s="3"/>
      <c r="Q10" s="3"/>
    </row>
    <row r="11" spans="1:19" x14ac:dyDescent="0.2">
      <c r="A11" s="3"/>
      <c r="B11" s="4"/>
      <c r="C11" s="4"/>
      <c r="D11" s="4"/>
      <c r="E11" s="3"/>
      <c r="F11" s="3"/>
      <c r="G11" s="3"/>
      <c r="Q11" s="3"/>
    </row>
    <row r="12" spans="1:19" x14ac:dyDescent="0.2">
      <c r="A12" s="3"/>
      <c r="B12" s="4"/>
      <c r="C12" s="4"/>
      <c r="D12" s="4"/>
      <c r="E12" s="3"/>
      <c r="F12" s="3"/>
      <c r="G12" s="3"/>
      <c r="Q12" s="3"/>
    </row>
    <row r="13" spans="1:19" x14ac:dyDescent="0.2">
      <c r="A13" s="14"/>
      <c r="B13" s="4"/>
      <c r="C13" s="4"/>
      <c r="D13" s="4"/>
      <c r="E13" s="3"/>
      <c r="F13" s="3"/>
      <c r="G13" s="3"/>
      <c r="Q13" s="3"/>
    </row>
    <row r="14" spans="1:19" x14ac:dyDescent="0.2">
      <c r="A14" s="3"/>
      <c r="B14" s="4"/>
      <c r="C14" s="4"/>
      <c r="D14" s="4"/>
      <c r="E14" s="3"/>
      <c r="F14" s="3"/>
      <c r="G14" s="3"/>
      <c r="Q14" s="3"/>
    </row>
    <row r="15" spans="1:19" x14ac:dyDescent="0.2">
      <c r="A15" s="3"/>
      <c r="B15" s="4"/>
      <c r="C15" s="4"/>
      <c r="D15" s="4"/>
      <c r="E15" s="3"/>
      <c r="F15" s="3"/>
      <c r="G15" s="3"/>
      <c r="Q15" s="3"/>
    </row>
    <row r="16" spans="1:19" x14ac:dyDescent="0.2">
      <c r="A16" s="14"/>
      <c r="B16" s="4"/>
      <c r="C16" s="4"/>
      <c r="D16" s="4"/>
      <c r="E16" s="3"/>
      <c r="F16" s="3"/>
      <c r="G16" s="3"/>
      <c r="Q16" s="3"/>
    </row>
    <row r="17" spans="1:17" x14ac:dyDescent="0.2">
      <c r="A17" s="3"/>
      <c r="B17" s="4"/>
      <c r="C17" s="4"/>
      <c r="D17" s="4"/>
      <c r="E17" s="3"/>
      <c r="F17" s="3"/>
      <c r="G17" s="3"/>
      <c r="Q17" s="3"/>
    </row>
    <row r="18" spans="1:17" x14ac:dyDescent="0.2">
      <c r="A18" s="3"/>
      <c r="B18" s="4"/>
      <c r="C18" s="4"/>
      <c r="D18" s="4"/>
      <c r="E18" s="3"/>
      <c r="F18" s="3"/>
      <c r="G18" s="3"/>
      <c r="Q18" s="3"/>
    </row>
    <row r="19" spans="1:17" x14ac:dyDescent="0.2">
      <c r="A19" s="14"/>
      <c r="B19" s="4"/>
      <c r="C19" s="4"/>
      <c r="D19" s="4"/>
      <c r="E19" s="3"/>
      <c r="F19" s="3"/>
      <c r="G19" s="3"/>
      <c r="Q19" s="3"/>
    </row>
    <row r="20" spans="1:17" x14ac:dyDescent="0.2">
      <c r="A20" s="3"/>
      <c r="B20" s="4"/>
      <c r="C20" s="4"/>
      <c r="D20" s="4"/>
      <c r="E20" s="3"/>
      <c r="F20" s="3"/>
      <c r="G20" s="3"/>
      <c r="Q20" s="3"/>
    </row>
    <row r="21" spans="1:17" x14ac:dyDescent="0.2">
      <c r="A21" s="3"/>
      <c r="B21" s="4"/>
      <c r="C21" s="4"/>
      <c r="D21" s="4"/>
      <c r="E21" s="3"/>
      <c r="F21" s="3"/>
      <c r="G21" s="3"/>
      <c r="Q21" s="3"/>
    </row>
    <row r="22" spans="1:17" x14ac:dyDescent="0.2">
      <c r="A22" s="14"/>
      <c r="B22" s="4"/>
      <c r="C22" s="4"/>
      <c r="D22" s="4"/>
      <c r="E22" s="3"/>
      <c r="F22" s="3"/>
      <c r="G22" s="3"/>
      <c r="Q22" s="3"/>
    </row>
    <row r="23" spans="1:17" x14ac:dyDescent="0.2">
      <c r="A23" s="3"/>
      <c r="B23" s="4"/>
      <c r="C23" s="4"/>
      <c r="D23" s="4"/>
      <c r="E23" s="3"/>
      <c r="F23" s="3"/>
      <c r="G23" s="3"/>
      <c r="Q23" s="3"/>
    </row>
    <row r="24" spans="1:17" x14ac:dyDescent="0.2">
      <c r="A24" s="3"/>
      <c r="B24" s="4"/>
      <c r="C24" s="4"/>
      <c r="D24" s="4"/>
      <c r="E24" s="3"/>
      <c r="F24" s="3"/>
      <c r="G24" s="3"/>
      <c r="Q24" s="3"/>
    </row>
    <row r="25" spans="1:17" x14ac:dyDescent="0.2">
      <c r="A25" s="14"/>
      <c r="B25" s="4"/>
      <c r="C25" s="4"/>
      <c r="D25" s="4"/>
      <c r="E25" s="3"/>
      <c r="F25" s="3"/>
      <c r="G25" s="3"/>
      <c r="Q25" s="3"/>
    </row>
    <row r="26" spans="1:17" x14ac:dyDescent="0.2">
      <c r="A26" s="3"/>
      <c r="B26" s="4"/>
      <c r="C26" s="4"/>
      <c r="D26" s="4"/>
      <c r="E26" s="3"/>
      <c r="F26" s="3"/>
      <c r="G26" s="3"/>
      <c r="Q26" s="3"/>
    </row>
    <row r="27" spans="1:17" x14ac:dyDescent="0.2">
      <c r="A27" s="3"/>
      <c r="B27" s="4"/>
      <c r="C27" s="4"/>
      <c r="D27" s="4"/>
      <c r="E27" s="3"/>
      <c r="F27" s="3"/>
      <c r="G27" s="3"/>
      <c r="Q27" s="3"/>
    </row>
    <row r="28" spans="1:17" x14ac:dyDescent="0.2">
      <c r="A28" s="14"/>
      <c r="B28" s="4"/>
      <c r="C28" s="4"/>
      <c r="D28" s="4"/>
      <c r="E28" s="3"/>
      <c r="F28" s="3"/>
      <c r="G28" s="3"/>
      <c r="Q28" s="3"/>
    </row>
    <row r="29" spans="1:17" x14ac:dyDescent="0.2">
      <c r="A29" s="3"/>
      <c r="B29" s="4"/>
      <c r="C29" s="4"/>
      <c r="D29" s="4"/>
      <c r="E29" s="3"/>
      <c r="F29" s="3"/>
      <c r="G29" s="3"/>
      <c r="Q29" s="3"/>
    </row>
    <row r="30" spans="1:17" x14ac:dyDescent="0.2">
      <c r="A30" s="3"/>
      <c r="B30" s="4"/>
      <c r="C30" s="4"/>
      <c r="D30" s="4"/>
      <c r="E30" s="3"/>
      <c r="F30" s="3"/>
      <c r="G30" s="3"/>
      <c r="Q30" s="3"/>
    </row>
    <row r="31" spans="1:17" x14ac:dyDescent="0.2">
      <c r="A31" s="14"/>
      <c r="B31" s="4"/>
      <c r="C31" s="4"/>
      <c r="D31" s="4"/>
      <c r="E31" s="3"/>
      <c r="F31" s="3"/>
      <c r="G31" s="3"/>
      <c r="Q31" s="3"/>
    </row>
    <row r="32" spans="1:17" x14ac:dyDescent="0.2">
      <c r="A32" s="3"/>
      <c r="B32" s="4"/>
      <c r="C32" s="4"/>
      <c r="D32" s="4"/>
      <c r="E32" s="3"/>
      <c r="F32" s="3"/>
      <c r="G32" s="3"/>
      <c r="Q32" s="3"/>
    </row>
    <row r="33" spans="1:17" x14ac:dyDescent="0.2">
      <c r="A33" s="3"/>
      <c r="B33" s="4"/>
      <c r="C33" s="4"/>
      <c r="D33" s="4"/>
      <c r="E33" s="3"/>
      <c r="F33" s="3"/>
      <c r="G33" s="3"/>
      <c r="Q33" s="3"/>
    </row>
    <row r="34" spans="1:17" x14ac:dyDescent="0.2">
      <c r="A34" s="14"/>
      <c r="B34" s="4"/>
      <c r="C34" s="4"/>
      <c r="D34" s="4"/>
      <c r="E34" s="3"/>
      <c r="F34" s="3"/>
      <c r="G34" s="3"/>
      <c r="Q34" s="3"/>
    </row>
    <row r="35" spans="1:17" x14ac:dyDescent="0.2">
      <c r="A35" s="3"/>
      <c r="B35" s="4"/>
      <c r="C35" s="4"/>
      <c r="D35" s="4"/>
      <c r="E35" s="3"/>
      <c r="F35" s="3"/>
      <c r="G35" s="3"/>
      <c r="Q35" s="3"/>
    </row>
    <row r="36" spans="1:17" x14ac:dyDescent="0.2">
      <c r="A36" s="3"/>
      <c r="B36" s="4"/>
      <c r="C36" s="4"/>
      <c r="D36" s="4"/>
      <c r="E36" s="3"/>
      <c r="F36" s="3"/>
      <c r="G36" s="3"/>
      <c r="Q36" s="3"/>
    </row>
    <row r="37" spans="1:17" x14ac:dyDescent="0.2">
      <c r="A37" s="14"/>
      <c r="B37" s="4"/>
      <c r="C37" s="4"/>
      <c r="D37" s="4"/>
      <c r="E37" s="3"/>
      <c r="F37" s="3"/>
      <c r="G37" s="3"/>
      <c r="Q37" s="3"/>
    </row>
    <row r="38" spans="1:17" x14ac:dyDescent="0.2">
      <c r="A38" s="3"/>
      <c r="B38" s="4"/>
      <c r="C38" s="4"/>
      <c r="D38" s="4"/>
      <c r="E38" s="3"/>
      <c r="F38" s="3"/>
      <c r="G38" s="3"/>
      <c r="Q38" s="3"/>
    </row>
    <row r="39" spans="1:17" x14ac:dyDescent="0.2">
      <c r="A39" s="3"/>
      <c r="B39" s="4"/>
      <c r="C39" s="4"/>
      <c r="D39" s="4"/>
      <c r="E39" s="3"/>
      <c r="F39" s="3"/>
      <c r="G39" s="3"/>
      <c r="Q39" s="3"/>
    </row>
    <row r="40" spans="1:17" x14ac:dyDescent="0.2">
      <c r="A40" s="14"/>
      <c r="B40" s="4"/>
      <c r="C40" s="4"/>
      <c r="D40" s="4"/>
      <c r="E40" s="3"/>
      <c r="F40" s="3"/>
      <c r="G40" s="3"/>
      <c r="Q40" s="3"/>
    </row>
    <row r="41" spans="1:17" x14ac:dyDescent="0.2">
      <c r="A41" s="3"/>
      <c r="B41" s="4"/>
      <c r="C41" s="4"/>
      <c r="D41" s="4"/>
      <c r="E41" s="3"/>
      <c r="F41" s="3"/>
      <c r="G41" s="3"/>
      <c r="Q41" s="3"/>
    </row>
    <row r="42" spans="1:17" x14ac:dyDescent="0.2">
      <c r="A42" s="3"/>
      <c r="B42" s="4"/>
      <c r="C42" s="4"/>
      <c r="D42" s="4"/>
      <c r="E42" s="3"/>
      <c r="F42" s="3"/>
      <c r="G42" s="3"/>
      <c r="Q42" s="3"/>
    </row>
    <row r="43" spans="1:17" x14ac:dyDescent="0.2">
      <c r="A43" s="14"/>
      <c r="B43" s="4"/>
      <c r="C43" s="4"/>
      <c r="D43" s="4"/>
      <c r="E43" s="3"/>
      <c r="F43" s="3"/>
      <c r="G43" s="3"/>
      <c r="Q43" s="3"/>
    </row>
    <row r="44" spans="1:17" x14ac:dyDescent="0.2">
      <c r="A44" s="3"/>
      <c r="B44" s="4"/>
      <c r="C44" s="4"/>
      <c r="D44" s="4"/>
      <c r="E44" s="3"/>
      <c r="F44" s="3"/>
      <c r="G44" s="3"/>
      <c r="Q44" s="3"/>
    </row>
    <row r="45" spans="1:17" x14ac:dyDescent="0.2">
      <c r="A45" s="3"/>
      <c r="B45" s="4"/>
      <c r="C45" s="4"/>
      <c r="D45" s="4"/>
      <c r="E45" s="3"/>
      <c r="F45" s="3"/>
      <c r="G45" s="3"/>
      <c r="Q45" s="3"/>
    </row>
    <row r="46" spans="1:17" x14ac:dyDescent="0.2">
      <c r="A46" s="14"/>
      <c r="B46" s="4"/>
      <c r="C46" s="4"/>
      <c r="D46" s="4"/>
      <c r="E46" s="3"/>
      <c r="F46" s="3"/>
      <c r="G46" s="3"/>
      <c r="Q46" s="3"/>
    </row>
    <row r="47" spans="1:17" x14ac:dyDescent="0.2">
      <c r="A47" s="3"/>
      <c r="B47" s="4"/>
      <c r="C47" s="4"/>
      <c r="D47" s="4"/>
      <c r="E47" s="3"/>
      <c r="F47" s="3"/>
      <c r="G47" s="3"/>
      <c r="Q47" s="3"/>
    </row>
    <row r="48" spans="1:17" x14ac:dyDescent="0.2">
      <c r="A48" s="3"/>
      <c r="B48" s="4"/>
      <c r="C48" s="4"/>
      <c r="D48" s="4"/>
      <c r="E48" s="3"/>
      <c r="F48" s="3"/>
      <c r="G48" s="3"/>
      <c r="Q48" s="3"/>
    </row>
    <row r="49" spans="1:17" x14ac:dyDescent="0.2">
      <c r="A49" s="14"/>
      <c r="B49" s="4"/>
      <c r="C49" s="4"/>
      <c r="D49" s="4"/>
      <c r="E49" s="3"/>
      <c r="F49" s="3"/>
      <c r="G49" s="3"/>
      <c r="Q49" s="3"/>
    </row>
    <row r="50" spans="1:17" x14ac:dyDescent="0.2">
      <c r="A50" s="3"/>
      <c r="B50" s="4"/>
      <c r="C50" s="4"/>
      <c r="D50" s="4"/>
      <c r="E50" s="3"/>
      <c r="F50" s="3"/>
      <c r="G50" s="3"/>
      <c r="Q50" s="3"/>
    </row>
    <row r="51" spans="1:17" x14ac:dyDescent="0.2">
      <c r="A51" s="3"/>
      <c r="B51" s="4"/>
      <c r="C51" s="4"/>
      <c r="D51" s="4"/>
      <c r="E51" s="3"/>
      <c r="F51" s="3"/>
      <c r="G51" s="3"/>
      <c r="Q51" s="3"/>
    </row>
    <row r="52" spans="1:17" x14ac:dyDescent="0.2">
      <c r="A52" s="14"/>
      <c r="B52" s="4"/>
      <c r="C52" s="4"/>
      <c r="D52" s="4"/>
      <c r="E52" s="3"/>
      <c r="F52" s="3"/>
      <c r="G52" s="3"/>
      <c r="Q52" s="3"/>
    </row>
    <row r="53" spans="1:17" x14ac:dyDescent="0.2">
      <c r="A53" s="14"/>
      <c r="B53" s="4"/>
      <c r="C53" s="4"/>
      <c r="D53" s="4"/>
      <c r="E53" s="3"/>
      <c r="F53" s="3"/>
      <c r="G53" s="3"/>
      <c r="Q53" s="3"/>
    </row>
    <row r="54" spans="1:17" x14ac:dyDescent="0.2">
      <c r="A54" s="14"/>
      <c r="B54" s="4"/>
      <c r="C54" s="4"/>
      <c r="D54" s="4"/>
      <c r="E54" s="3"/>
      <c r="F54" s="3"/>
      <c r="G54" s="3"/>
      <c r="Q5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6B1A8-B01A-5C4E-A718-19486483F5B4}">
  <dimension ref="A1:S54"/>
  <sheetViews>
    <sheetView workbookViewId="0">
      <selection activeCell="L15" sqref="L15"/>
    </sheetView>
  </sheetViews>
  <sheetFormatPr baseColWidth="10" defaultRowHeight="16" x14ac:dyDescent="0.2"/>
  <cols>
    <col min="1" max="1" width="16.5" bestFit="1" customWidth="1"/>
    <col min="9" max="9" width="22.83203125" bestFit="1" customWidth="1"/>
    <col min="13" max="13" width="27.6640625" bestFit="1" customWidth="1"/>
    <col min="17" max="17" width="30" bestFit="1" customWidth="1"/>
    <col min="18" max="18" width="17.6640625" bestFit="1" customWidth="1"/>
  </cols>
  <sheetData>
    <row r="1" spans="1:19" s="2" customFormat="1" ht="22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L1" s="2" t="s">
        <v>11</v>
      </c>
      <c r="M1" s="2" t="s">
        <v>12</v>
      </c>
      <c r="N1" s="2" t="s">
        <v>74</v>
      </c>
      <c r="O1" s="2" t="s">
        <v>75</v>
      </c>
      <c r="P1" s="2" t="s">
        <v>15</v>
      </c>
      <c r="Q1" s="2" t="s">
        <v>16</v>
      </c>
      <c r="R1" s="2" t="s">
        <v>17</v>
      </c>
      <c r="S1" s="2" t="s">
        <v>77</v>
      </c>
    </row>
    <row r="2" spans="1:19" x14ac:dyDescent="0.2">
      <c r="A2" s="3" t="s">
        <v>73</v>
      </c>
      <c r="B2" s="4">
        <v>20</v>
      </c>
      <c r="C2" s="4">
        <v>73</v>
      </c>
      <c r="D2" s="4">
        <v>500</v>
      </c>
      <c r="E2" s="3">
        <v>1</v>
      </c>
      <c r="F2" s="3">
        <v>2.8</v>
      </c>
      <c r="G2" s="3">
        <v>1</v>
      </c>
      <c r="H2" s="9">
        <v>0</v>
      </c>
      <c r="I2" s="5">
        <v>2000000</v>
      </c>
      <c r="J2" s="5">
        <v>0</v>
      </c>
      <c r="L2">
        <v>2</v>
      </c>
      <c r="M2">
        <v>1</v>
      </c>
      <c r="N2">
        <v>65.534999999999997</v>
      </c>
      <c r="O2">
        <v>66.2</v>
      </c>
      <c r="P2">
        <v>4</v>
      </c>
      <c r="Q2" s="3">
        <v>0</v>
      </c>
      <c r="R2">
        <v>1</v>
      </c>
    </row>
    <row r="3" spans="1:19" x14ac:dyDescent="0.2">
      <c r="A3" s="3"/>
      <c r="B3" s="4"/>
      <c r="C3" s="4"/>
      <c r="D3" s="4"/>
      <c r="E3" s="3"/>
      <c r="F3" s="3"/>
      <c r="G3" s="3"/>
      <c r="H3" s="9"/>
      <c r="I3" s="5"/>
      <c r="J3" s="61"/>
      <c r="Q3" s="3"/>
    </row>
    <row r="4" spans="1:19" x14ac:dyDescent="0.2">
      <c r="A4" s="62"/>
      <c r="B4" s="4"/>
      <c r="C4" s="4"/>
      <c r="D4" s="4"/>
      <c r="E4" s="3"/>
      <c r="F4" s="3"/>
      <c r="G4" s="3"/>
      <c r="H4" s="9"/>
      <c r="I4" s="5"/>
      <c r="J4" s="61"/>
      <c r="Q4" s="3"/>
    </row>
    <row r="5" spans="1:19" x14ac:dyDescent="0.2">
      <c r="A5" s="62"/>
      <c r="B5" s="4"/>
      <c r="C5" s="4"/>
      <c r="D5" s="4"/>
      <c r="E5" s="3"/>
      <c r="F5" s="3"/>
      <c r="G5" s="3"/>
      <c r="H5" s="9"/>
      <c r="I5" s="5"/>
      <c r="J5" s="61"/>
      <c r="Q5" s="3"/>
    </row>
    <row r="6" spans="1:19" x14ac:dyDescent="0.2">
      <c r="A6" s="62"/>
      <c r="B6" s="4"/>
      <c r="C6" s="4"/>
      <c r="D6" s="4"/>
      <c r="E6" s="3"/>
      <c r="F6" s="3"/>
      <c r="G6" s="3"/>
      <c r="H6" s="9"/>
      <c r="I6" s="5"/>
      <c r="J6" s="61"/>
      <c r="Q6" s="3"/>
    </row>
    <row r="7" spans="1:19" x14ac:dyDescent="0.2">
      <c r="A7" s="62"/>
      <c r="B7" s="4"/>
      <c r="C7" s="4"/>
      <c r="D7" s="4"/>
      <c r="E7" s="3"/>
      <c r="F7" s="3"/>
      <c r="G7" s="3"/>
      <c r="H7" s="9"/>
      <c r="I7" s="5"/>
      <c r="J7" s="61"/>
      <c r="Q7" s="3"/>
    </row>
    <row r="8" spans="1:19" x14ac:dyDescent="0.2">
      <c r="A8" s="63"/>
      <c r="B8" s="4"/>
      <c r="C8" s="4"/>
      <c r="D8" s="4"/>
      <c r="E8" s="3"/>
      <c r="F8" s="3"/>
      <c r="G8" s="3"/>
      <c r="H8" s="9"/>
      <c r="I8" s="5"/>
      <c r="J8" s="61"/>
      <c r="Q8" s="3"/>
    </row>
    <row r="9" spans="1:19" x14ac:dyDescent="0.2">
      <c r="A9" s="3"/>
      <c r="B9" s="4"/>
      <c r="C9" s="4"/>
      <c r="D9" s="4"/>
      <c r="E9" s="3"/>
      <c r="F9" s="3"/>
      <c r="G9" s="3"/>
      <c r="Q9" s="3"/>
    </row>
    <row r="10" spans="1:19" x14ac:dyDescent="0.2">
      <c r="A10" s="14"/>
      <c r="B10" s="4"/>
      <c r="C10" s="4"/>
      <c r="D10" s="4"/>
      <c r="E10" s="3"/>
      <c r="F10" s="3"/>
      <c r="G10" s="3"/>
      <c r="Q10" s="3"/>
    </row>
    <row r="11" spans="1:19" x14ac:dyDescent="0.2">
      <c r="A11" s="3"/>
      <c r="B11" s="4"/>
      <c r="C11" s="4"/>
      <c r="D11" s="4"/>
      <c r="E11" s="3"/>
      <c r="F11" s="3"/>
      <c r="G11" s="3"/>
      <c r="Q11" s="3"/>
    </row>
    <row r="12" spans="1:19" x14ac:dyDescent="0.2">
      <c r="A12" s="3"/>
      <c r="B12" s="4"/>
      <c r="C12" s="4"/>
      <c r="D12" s="4"/>
      <c r="E12" s="3"/>
      <c r="F12" s="3"/>
      <c r="G12" s="3"/>
      <c r="Q12" s="3"/>
    </row>
    <row r="13" spans="1:19" x14ac:dyDescent="0.2">
      <c r="A13" s="14"/>
      <c r="B13" s="4"/>
      <c r="C13" s="4"/>
      <c r="D13" s="4"/>
      <c r="E13" s="3"/>
      <c r="F13" s="3"/>
      <c r="G13" s="3"/>
      <c r="Q13" s="3"/>
    </row>
    <row r="14" spans="1:19" x14ac:dyDescent="0.2">
      <c r="A14" s="3"/>
      <c r="B14" s="4"/>
      <c r="C14" s="4"/>
      <c r="D14" s="4"/>
      <c r="E14" s="3"/>
      <c r="F14" s="3"/>
      <c r="G14" s="3"/>
      <c r="Q14" s="3"/>
    </row>
    <row r="15" spans="1:19" x14ac:dyDescent="0.2">
      <c r="A15" s="3"/>
      <c r="B15" s="4"/>
      <c r="C15" s="4"/>
      <c r="D15" s="4"/>
      <c r="E15" s="3"/>
      <c r="F15" s="3"/>
      <c r="G15" s="3"/>
      <c r="Q15" s="3"/>
    </row>
    <row r="16" spans="1:19" x14ac:dyDescent="0.2">
      <c r="A16" s="14"/>
      <c r="B16" s="4"/>
      <c r="C16" s="4"/>
      <c r="D16" s="4"/>
      <c r="E16" s="3"/>
      <c r="F16" s="3"/>
      <c r="G16" s="3"/>
      <c r="Q16" s="3"/>
    </row>
    <row r="17" spans="1:17" x14ac:dyDescent="0.2">
      <c r="A17" s="3"/>
      <c r="B17" s="4"/>
      <c r="C17" s="4"/>
      <c r="D17" s="4"/>
      <c r="E17" s="3"/>
      <c r="F17" s="3"/>
      <c r="G17" s="3"/>
      <c r="Q17" s="3"/>
    </row>
    <row r="18" spans="1:17" x14ac:dyDescent="0.2">
      <c r="A18" s="3"/>
      <c r="B18" s="4"/>
      <c r="C18" s="4"/>
      <c r="D18" s="4"/>
      <c r="E18" s="3"/>
      <c r="F18" s="3"/>
      <c r="G18" s="3"/>
      <c r="Q18" s="3"/>
    </row>
    <row r="19" spans="1:17" x14ac:dyDescent="0.2">
      <c r="A19" s="14"/>
      <c r="B19" s="4"/>
      <c r="C19" s="4"/>
      <c r="D19" s="4"/>
      <c r="E19" s="3"/>
      <c r="F19" s="3"/>
      <c r="G19" s="3"/>
      <c r="Q19" s="3"/>
    </row>
    <row r="20" spans="1:17" x14ac:dyDescent="0.2">
      <c r="A20" s="3"/>
      <c r="B20" s="4"/>
      <c r="C20" s="4"/>
      <c r="D20" s="4"/>
      <c r="E20" s="3"/>
      <c r="F20" s="3"/>
      <c r="G20" s="3"/>
      <c r="Q20" s="3"/>
    </row>
    <row r="21" spans="1:17" x14ac:dyDescent="0.2">
      <c r="A21" s="3"/>
      <c r="B21" s="4"/>
      <c r="C21" s="4"/>
      <c r="D21" s="4"/>
      <c r="E21" s="3"/>
      <c r="F21" s="3"/>
      <c r="G21" s="3"/>
      <c r="Q21" s="3"/>
    </row>
    <row r="22" spans="1:17" x14ac:dyDescent="0.2">
      <c r="A22" s="14"/>
      <c r="B22" s="4"/>
      <c r="C22" s="4"/>
      <c r="D22" s="4"/>
      <c r="E22" s="3"/>
      <c r="F22" s="3"/>
      <c r="G22" s="3"/>
      <c r="Q22" s="3"/>
    </row>
    <row r="23" spans="1:17" x14ac:dyDescent="0.2">
      <c r="A23" s="3"/>
      <c r="B23" s="4"/>
      <c r="C23" s="4"/>
      <c r="D23" s="4"/>
      <c r="E23" s="3"/>
      <c r="F23" s="3"/>
      <c r="G23" s="3"/>
      <c r="Q23" s="3"/>
    </row>
    <row r="24" spans="1:17" x14ac:dyDescent="0.2">
      <c r="A24" s="3"/>
      <c r="B24" s="4"/>
      <c r="C24" s="4"/>
      <c r="D24" s="4"/>
      <c r="E24" s="3"/>
      <c r="F24" s="3"/>
      <c r="G24" s="3"/>
      <c r="Q24" s="3"/>
    </row>
    <row r="25" spans="1:17" x14ac:dyDescent="0.2">
      <c r="A25" s="14"/>
      <c r="B25" s="4"/>
      <c r="C25" s="4"/>
      <c r="D25" s="4"/>
      <c r="E25" s="3"/>
      <c r="F25" s="3"/>
      <c r="G25" s="3"/>
      <c r="Q25" s="3"/>
    </row>
    <row r="26" spans="1:17" x14ac:dyDescent="0.2">
      <c r="A26" s="3"/>
      <c r="B26" s="4"/>
      <c r="C26" s="4"/>
      <c r="D26" s="4"/>
      <c r="E26" s="3"/>
      <c r="F26" s="3"/>
      <c r="G26" s="3"/>
      <c r="Q26" s="3"/>
    </row>
    <row r="27" spans="1:17" x14ac:dyDescent="0.2">
      <c r="A27" s="3"/>
      <c r="B27" s="4"/>
      <c r="C27" s="4"/>
      <c r="D27" s="4"/>
      <c r="E27" s="3"/>
      <c r="F27" s="3"/>
      <c r="G27" s="3"/>
      <c r="Q27" s="3"/>
    </row>
    <row r="28" spans="1:17" x14ac:dyDescent="0.2">
      <c r="A28" s="14"/>
      <c r="B28" s="4"/>
      <c r="C28" s="4"/>
      <c r="D28" s="4"/>
      <c r="E28" s="3"/>
      <c r="F28" s="3"/>
      <c r="G28" s="3"/>
      <c r="Q28" s="3"/>
    </row>
    <row r="29" spans="1:17" x14ac:dyDescent="0.2">
      <c r="A29" s="3"/>
      <c r="B29" s="4"/>
      <c r="C29" s="4"/>
      <c r="D29" s="4"/>
      <c r="E29" s="3"/>
      <c r="F29" s="3"/>
      <c r="G29" s="3"/>
      <c r="Q29" s="3"/>
    </row>
    <row r="30" spans="1:17" x14ac:dyDescent="0.2">
      <c r="A30" s="3"/>
      <c r="B30" s="4"/>
      <c r="C30" s="4"/>
      <c r="D30" s="4"/>
      <c r="E30" s="3"/>
      <c r="F30" s="3"/>
      <c r="G30" s="3"/>
      <c r="Q30" s="3"/>
    </row>
    <row r="31" spans="1:17" x14ac:dyDescent="0.2">
      <c r="A31" s="14"/>
      <c r="B31" s="4"/>
      <c r="C31" s="4"/>
      <c r="D31" s="4"/>
      <c r="E31" s="3"/>
      <c r="F31" s="3"/>
      <c r="G31" s="3"/>
      <c r="Q31" s="3"/>
    </row>
    <row r="32" spans="1:17" x14ac:dyDescent="0.2">
      <c r="A32" s="3"/>
      <c r="B32" s="4"/>
      <c r="C32" s="4"/>
      <c r="D32" s="4"/>
      <c r="E32" s="3"/>
      <c r="F32" s="3"/>
      <c r="G32" s="3"/>
      <c r="Q32" s="3"/>
    </row>
    <row r="33" spans="1:17" x14ac:dyDescent="0.2">
      <c r="A33" s="3"/>
      <c r="B33" s="4"/>
      <c r="C33" s="4"/>
      <c r="D33" s="4"/>
      <c r="E33" s="3"/>
      <c r="F33" s="3"/>
      <c r="G33" s="3"/>
      <c r="Q33" s="3"/>
    </row>
    <row r="34" spans="1:17" x14ac:dyDescent="0.2">
      <c r="A34" s="14"/>
      <c r="B34" s="4"/>
      <c r="C34" s="4"/>
      <c r="D34" s="4"/>
      <c r="E34" s="3"/>
      <c r="F34" s="3"/>
      <c r="G34" s="3"/>
      <c r="Q34" s="3"/>
    </row>
    <row r="35" spans="1:17" x14ac:dyDescent="0.2">
      <c r="A35" s="3"/>
      <c r="B35" s="4"/>
      <c r="C35" s="4"/>
      <c r="D35" s="4"/>
      <c r="E35" s="3"/>
      <c r="F35" s="3"/>
      <c r="G35" s="3"/>
      <c r="Q35" s="3"/>
    </row>
    <row r="36" spans="1:17" x14ac:dyDescent="0.2">
      <c r="A36" s="3"/>
      <c r="B36" s="4"/>
      <c r="C36" s="4"/>
      <c r="D36" s="4"/>
      <c r="E36" s="3"/>
      <c r="F36" s="3"/>
      <c r="G36" s="3"/>
      <c r="Q36" s="3"/>
    </row>
    <row r="37" spans="1:17" x14ac:dyDescent="0.2">
      <c r="A37" s="14"/>
      <c r="B37" s="4"/>
      <c r="C37" s="4"/>
      <c r="D37" s="4"/>
      <c r="E37" s="3"/>
      <c r="F37" s="3"/>
      <c r="G37" s="3"/>
      <c r="Q37" s="3"/>
    </row>
    <row r="38" spans="1:17" x14ac:dyDescent="0.2">
      <c r="A38" s="3"/>
      <c r="B38" s="4"/>
      <c r="C38" s="4"/>
      <c r="D38" s="4"/>
      <c r="E38" s="3"/>
      <c r="F38" s="3"/>
      <c r="G38" s="3"/>
      <c r="Q38" s="3"/>
    </row>
    <row r="39" spans="1:17" x14ac:dyDescent="0.2">
      <c r="A39" s="3"/>
      <c r="B39" s="4"/>
      <c r="C39" s="4"/>
      <c r="D39" s="4"/>
      <c r="E39" s="3"/>
      <c r="F39" s="3"/>
      <c r="G39" s="3"/>
      <c r="Q39" s="3"/>
    </row>
    <row r="40" spans="1:17" x14ac:dyDescent="0.2">
      <c r="A40" s="14"/>
      <c r="B40" s="4"/>
      <c r="C40" s="4"/>
      <c r="D40" s="4"/>
      <c r="E40" s="3"/>
      <c r="F40" s="3"/>
      <c r="G40" s="3"/>
      <c r="Q40" s="3"/>
    </row>
    <row r="41" spans="1:17" x14ac:dyDescent="0.2">
      <c r="A41" s="3"/>
      <c r="B41" s="4"/>
      <c r="C41" s="4"/>
      <c r="D41" s="4"/>
      <c r="E41" s="3"/>
      <c r="F41" s="3"/>
      <c r="G41" s="3"/>
      <c r="Q41" s="3"/>
    </row>
    <row r="42" spans="1:17" x14ac:dyDescent="0.2">
      <c r="A42" s="3"/>
      <c r="B42" s="4"/>
      <c r="C42" s="4"/>
      <c r="D42" s="4"/>
      <c r="E42" s="3"/>
      <c r="F42" s="3"/>
      <c r="G42" s="3"/>
      <c r="Q42" s="3"/>
    </row>
    <row r="43" spans="1:17" x14ac:dyDescent="0.2">
      <c r="A43" s="14"/>
      <c r="B43" s="4"/>
      <c r="C43" s="4"/>
      <c r="D43" s="4"/>
      <c r="E43" s="3"/>
      <c r="F43" s="3"/>
      <c r="G43" s="3"/>
      <c r="Q43" s="3"/>
    </row>
    <row r="44" spans="1:17" x14ac:dyDescent="0.2">
      <c r="A44" s="3"/>
      <c r="B44" s="4"/>
      <c r="C44" s="4"/>
      <c r="D44" s="4"/>
      <c r="E44" s="3"/>
      <c r="F44" s="3"/>
      <c r="G44" s="3"/>
      <c r="Q44" s="3"/>
    </row>
    <row r="45" spans="1:17" x14ac:dyDescent="0.2">
      <c r="A45" s="3"/>
      <c r="B45" s="4"/>
      <c r="C45" s="4"/>
      <c r="D45" s="4"/>
      <c r="E45" s="3"/>
      <c r="F45" s="3"/>
      <c r="G45" s="3"/>
      <c r="Q45" s="3"/>
    </row>
    <row r="46" spans="1:17" x14ac:dyDescent="0.2">
      <c r="A46" s="14"/>
      <c r="B46" s="4"/>
      <c r="C46" s="4"/>
      <c r="D46" s="4"/>
      <c r="E46" s="3"/>
      <c r="F46" s="3"/>
      <c r="G46" s="3"/>
      <c r="Q46" s="3"/>
    </row>
    <row r="47" spans="1:17" x14ac:dyDescent="0.2">
      <c r="A47" s="3"/>
      <c r="B47" s="4"/>
      <c r="C47" s="4"/>
      <c r="D47" s="4"/>
      <c r="E47" s="3"/>
      <c r="F47" s="3"/>
      <c r="G47" s="3"/>
      <c r="Q47" s="3"/>
    </row>
    <row r="48" spans="1:17" x14ac:dyDescent="0.2">
      <c r="A48" s="3"/>
      <c r="B48" s="4"/>
      <c r="C48" s="4"/>
      <c r="D48" s="4"/>
      <c r="E48" s="3"/>
      <c r="F48" s="3"/>
      <c r="G48" s="3"/>
      <c r="Q48" s="3"/>
    </row>
    <row r="49" spans="1:17" x14ac:dyDescent="0.2">
      <c r="A49" s="14"/>
      <c r="B49" s="4"/>
      <c r="C49" s="4"/>
      <c r="D49" s="4"/>
      <c r="E49" s="3"/>
      <c r="F49" s="3"/>
      <c r="G49" s="3"/>
      <c r="Q49" s="3"/>
    </row>
    <row r="50" spans="1:17" x14ac:dyDescent="0.2">
      <c r="A50" s="3"/>
      <c r="B50" s="4"/>
      <c r="C50" s="4"/>
      <c r="D50" s="4"/>
      <c r="E50" s="3"/>
      <c r="F50" s="3"/>
      <c r="G50" s="3"/>
      <c r="Q50" s="3"/>
    </row>
    <row r="51" spans="1:17" x14ac:dyDescent="0.2">
      <c r="A51" s="3"/>
      <c r="B51" s="4"/>
      <c r="C51" s="4"/>
      <c r="D51" s="4"/>
      <c r="E51" s="3"/>
      <c r="F51" s="3"/>
      <c r="G51" s="3"/>
      <c r="Q51" s="3"/>
    </row>
    <row r="52" spans="1:17" x14ac:dyDescent="0.2">
      <c r="A52" s="14"/>
      <c r="B52" s="4"/>
      <c r="C52" s="4"/>
      <c r="D52" s="4"/>
      <c r="E52" s="3"/>
      <c r="F52" s="3"/>
      <c r="G52" s="3"/>
      <c r="Q52" s="3"/>
    </row>
    <row r="53" spans="1:17" x14ac:dyDescent="0.2">
      <c r="A53" s="14"/>
      <c r="B53" s="4"/>
      <c r="C53" s="4"/>
      <c r="D53" s="4"/>
      <c r="E53" s="3"/>
      <c r="F53" s="3"/>
      <c r="G53" s="3"/>
      <c r="Q53" s="3"/>
    </row>
    <row r="54" spans="1:17" x14ac:dyDescent="0.2">
      <c r="A54" s="14"/>
      <c r="B54" s="4"/>
      <c r="C54" s="4"/>
      <c r="D54" s="4"/>
      <c r="E54" s="3"/>
      <c r="F54" s="3"/>
      <c r="G54" s="3"/>
      <c r="Q54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2E81C-41B8-DF4F-81F5-070095826519}">
  <dimension ref="A1:R13"/>
  <sheetViews>
    <sheetView workbookViewId="0">
      <selection activeCell="F20" sqref="F20"/>
    </sheetView>
  </sheetViews>
  <sheetFormatPr baseColWidth="10" defaultRowHeight="16" x14ac:dyDescent="0.2"/>
  <sheetData>
    <row r="1" spans="1:18" s="2" customFormat="1" ht="22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L1" s="2" t="s">
        <v>11</v>
      </c>
      <c r="M1" s="2" t="s">
        <v>12</v>
      </c>
      <c r="N1" s="2" t="s">
        <v>74</v>
      </c>
      <c r="O1" s="2" t="s">
        <v>75</v>
      </c>
      <c r="P1" s="2" t="s">
        <v>15</v>
      </c>
      <c r="Q1" s="2" t="s">
        <v>16</v>
      </c>
      <c r="R1" s="2" t="s">
        <v>17</v>
      </c>
    </row>
    <row r="2" spans="1:18" x14ac:dyDescent="0.2">
      <c r="A2" s="3" t="s">
        <v>78</v>
      </c>
      <c r="B2" s="64">
        <v>90</v>
      </c>
      <c r="C2" s="64">
        <v>0</v>
      </c>
      <c r="D2" s="64">
        <v>0</v>
      </c>
      <c r="E2" s="3">
        <v>5</v>
      </c>
      <c r="F2" s="3">
        <v>2.89</v>
      </c>
      <c r="G2" s="3">
        <v>1</v>
      </c>
      <c r="H2" s="9"/>
      <c r="I2" s="3"/>
      <c r="J2" s="3"/>
      <c r="K2" s="3"/>
      <c r="L2">
        <v>2</v>
      </c>
      <c r="M2">
        <v>1</v>
      </c>
      <c r="N2">
        <v>0</v>
      </c>
      <c r="O2">
        <v>0.25</v>
      </c>
      <c r="P2">
        <v>1</v>
      </c>
      <c r="Q2">
        <v>0</v>
      </c>
      <c r="R2">
        <v>0</v>
      </c>
    </row>
    <row r="3" spans="1:18" x14ac:dyDescent="0.2">
      <c r="A3" s="3" t="s">
        <v>79</v>
      </c>
      <c r="B3" s="4">
        <v>0</v>
      </c>
      <c r="C3" s="4">
        <v>0</v>
      </c>
      <c r="D3" s="4">
        <v>0</v>
      </c>
      <c r="E3" s="3">
        <v>5</v>
      </c>
      <c r="F3" s="3">
        <v>2.89</v>
      </c>
      <c r="G3" s="3">
        <v>1</v>
      </c>
      <c r="H3" s="9"/>
      <c r="I3" s="3"/>
      <c r="J3" s="5"/>
      <c r="K3" s="5"/>
    </row>
    <row r="4" spans="1:18" x14ac:dyDescent="0.2">
      <c r="A4" s="3" t="s">
        <v>80</v>
      </c>
      <c r="B4" s="4">
        <v>90</v>
      </c>
      <c r="C4" s="4">
        <v>0</v>
      </c>
      <c r="D4" s="4">
        <v>1000</v>
      </c>
      <c r="E4" s="3">
        <v>5</v>
      </c>
      <c r="F4" s="3">
        <v>2.89</v>
      </c>
      <c r="G4" s="3">
        <v>1</v>
      </c>
      <c r="H4" s="9"/>
      <c r="I4" s="3"/>
      <c r="J4" s="5"/>
      <c r="K4" s="5"/>
    </row>
    <row r="5" spans="1:18" x14ac:dyDescent="0.2">
      <c r="A5" s="3" t="s">
        <v>81</v>
      </c>
      <c r="B5" s="4">
        <v>0</v>
      </c>
      <c r="C5" s="4">
        <v>0</v>
      </c>
      <c r="D5" s="4">
        <v>1000</v>
      </c>
      <c r="E5" s="3">
        <v>5</v>
      </c>
      <c r="F5" s="3">
        <v>2.89</v>
      </c>
      <c r="G5" s="3">
        <v>1</v>
      </c>
      <c r="H5" s="9"/>
      <c r="I5" s="3"/>
      <c r="J5" s="5"/>
      <c r="K5" s="5"/>
    </row>
    <row r="6" spans="1:18" x14ac:dyDescent="0.2">
      <c r="A6" s="3" t="s">
        <v>82</v>
      </c>
      <c r="B6" s="64">
        <v>90</v>
      </c>
      <c r="C6" s="64">
        <v>0</v>
      </c>
      <c r="D6" s="3">
        <v>2000</v>
      </c>
      <c r="E6" s="3">
        <v>5</v>
      </c>
      <c r="F6" s="3">
        <v>2.89</v>
      </c>
      <c r="G6" s="3">
        <v>1</v>
      </c>
      <c r="H6" s="9"/>
    </row>
    <row r="7" spans="1:18" x14ac:dyDescent="0.2">
      <c r="A7" s="3" t="s">
        <v>83</v>
      </c>
      <c r="B7" s="4">
        <v>0</v>
      </c>
      <c r="C7" s="4">
        <v>0</v>
      </c>
      <c r="D7" s="3">
        <v>2000</v>
      </c>
      <c r="E7" s="3">
        <v>5</v>
      </c>
      <c r="F7" s="3">
        <v>2.89</v>
      </c>
      <c r="G7" s="3">
        <v>1</v>
      </c>
      <c r="H7" s="9"/>
    </row>
    <row r="8" spans="1:18" x14ac:dyDescent="0.2">
      <c r="A8" s="3" t="s">
        <v>84</v>
      </c>
      <c r="B8" s="4">
        <v>90</v>
      </c>
      <c r="C8" s="4">
        <v>0</v>
      </c>
      <c r="D8" s="3">
        <v>4000</v>
      </c>
      <c r="E8" s="3">
        <v>5</v>
      </c>
      <c r="F8" s="3">
        <v>2.89</v>
      </c>
      <c r="G8" s="3">
        <v>1</v>
      </c>
      <c r="H8" s="9"/>
    </row>
    <row r="9" spans="1:18" x14ac:dyDescent="0.2">
      <c r="A9" s="3" t="s">
        <v>85</v>
      </c>
      <c r="B9" s="4">
        <v>0</v>
      </c>
      <c r="C9" s="4">
        <v>0</v>
      </c>
      <c r="D9" s="3">
        <v>4000</v>
      </c>
      <c r="E9" s="3">
        <v>5</v>
      </c>
      <c r="F9" s="3">
        <v>2.89</v>
      </c>
      <c r="G9" s="3">
        <v>1</v>
      </c>
      <c r="H9" s="9"/>
    </row>
    <row r="10" spans="1:18" x14ac:dyDescent="0.2">
      <c r="A10" s="3" t="s">
        <v>86</v>
      </c>
      <c r="B10" s="64">
        <v>90</v>
      </c>
      <c r="C10" s="64">
        <v>0</v>
      </c>
      <c r="D10" s="3">
        <v>6000</v>
      </c>
      <c r="E10" s="3">
        <v>5</v>
      </c>
      <c r="F10" s="3">
        <v>2.89</v>
      </c>
      <c r="G10" s="3">
        <v>1</v>
      </c>
      <c r="H10" s="9"/>
    </row>
    <row r="11" spans="1:18" x14ac:dyDescent="0.2">
      <c r="A11" s="3" t="s">
        <v>81</v>
      </c>
      <c r="B11" s="4">
        <v>0</v>
      </c>
      <c r="C11" s="4">
        <v>0</v>
      </c>
      <c r="D11" s="3">
        <v>6000</v>
      </c>
      <c r="E11" s="3">
        <v>5</v>
      </c>
      <c r="F11" s="3">
        <v>2.89</v>
      </c>
      <c r="G11" s="3">
        <v>1</v>
      </c>
      <c r="H11" s="9"/>
    </row>
    <row r="12" spans="1:18" x14ac:dyDescent="0.2">
      <c r="B12" s="4"/>
      <c r="C12" s="4"/>
    </row>
    <row r="13" spans="1:18" x14ac:dyDescent="0.2">
      <c r="B13" s="4"/>
      <c r="C13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94DA-E359-FA4E-8F8C-EC53DC9D45CB}">
  <dimension ref="A1:R52"/>
  <sheetViews>
    <sheetView workbookViewId="0">
      <selection activeCell="F20" sqref="F20"/>
    </sheetView>
  </sheetViews>
  <sheetFormatPr baseColWidth="10" defaultRowHeight="16" x14ac:dyDescent="0.2"/>
  <cols>
    <col min="1" max="1" width="16.5" bestFit="1" customWidth="1"/>
    <col min="3" max="3" width="11.83203125" bestFit="1" customWidth="1"/>
    <col min="4" max="4" width="11.1640625" bestFit="1" customWidth="1"/>
    <col min="5" max="5" width="20.33203125" bestFit="1" customWidth="1"/>
    <col min="6" max="6" width="18" bestFit="1" customWidth="1"/>
    <col min="7" max="7" width="38" bestFit="1" customWidth="1"/>
    <col min="8" max="8" width="9.1640625" bestFit="1" customWidth="1"/>
    <col min="9" max="9" width="25.6640625" bestFit="1" customWidth="1"/>
    <col min="10" max="10" width="23" bestFit="1" customWidth="1"/>
    <col min="11" max="11" width="12.6640625" bestFit="1" customWidth="1"/>
    <col min="12" max="12" width="9.33203125" bestFit="1" customWidth="1"/>
    <col min="13" max="13" width="27.6640625" bestFit="1" customWidth="1"/>
    <col min="14" max="14" width="6.33203125" bestFit="1" customWidth="1"/>
    <col min="15" max="15" width="5.83203125" bestFit="1" customWidth="1"/>
    <col min="16" max="16" width="6.6640625" bestFit="1" customWidth="1"/>
    <col min="17" max="17" width="30" bestFit="1" customWidth="1"/>
    <col min="18" max="18" width="17.6640625" bestFit="1" customWidth="1"/>
  </cols>
  <sheetData>
    <row r="1" spans="1:18" s="2" customFormat="1" ht="22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L1" s="2" t="s">
        <v>11</v>
      </c>
      <c r="M1" s="2" t="s">
        <v>12</v>
      </c>
      <c r="N1" s="2" t="s">
        <v>74</v>
      </c>
      <c r="O1" s="2" t="s">
        <v>75</v>
      </c>
      <c r="P1" s="2" t="s">
        <v>15</v>
      </c>
      <c r="Q1" s="2" t="s">
        <v>16</v>
      </c>
      <c r="R1" s="2" t="s">
        <v>17</v>
      </c>
    </row>
    <row r="2" spans="1:18" x14ac:dyDescent="0.2">
      <c r="B2">
        <v>0</v>
      </c>
      <c r="C2">
        <v>0</v>
      </c>
      <c r="D2">
        <v>0</v>
      </c>
      <c r="L2">
        <v>2</v>
      </c>
      <c r="M2">
        <v>1</v>
      </c>
      <c r="N2">
        <v>0</v>
      </c>
      <c r="O2">
        <v>0.25</v>
      </c>
      <c r="P2">
        <v>2</v>
      </c>
    </row>
    <row r="3" spans="1:18" x14ac:dyDescent="0.2">
      <c r="B3">
        <v>2</v>
      </c>
      <c r="C3">
        <v>0</v>
      </c>
      <c r="D3">
        <v>0</v>
      </c>
    </row>
    <row r="4" spans="1:18" x14ac:dyDescent="0.2">
      <c r="B4">
        <v>4</v>
      </c>
      <c r="C4">
        <v>0</v>
      </c>
      <c r="D4">
        <v>0</v>
      </c>
    </row>
    <row r="5" spans="1:18" x14ac:dyDescent="0.2">
      <c r="B5">
        <v>6</v>
      </c>
      <c r="C5">
        <v>0</v>
      </c>
      <c r="D5">
        <v>0</v>
      </c>
    </row>
    <row r="6" spans="1:18" x14ac:dyDescent="0.2">
      <c r="B6">
        <v>8</v>
      </c>
      <c r="C6">
        <v>0</v>
      </c>
      <c r="D6">
        <v>0</v>
      </c>
    </row>
    <row r="7" spans="1:18" x14ac:dyDescent="0.2">
      <c r="B7">
        <v>10</v>
      </c>
      <c r="C7">
        <v>0</v>
      </c>
      <c r="D7">
        <v>0</v>
      </c>
    </row>
    <row r="8" spans="1:18" x14ac:dyDescent="0.2">
      <c r="B8">
        <v>12</v>
      </c>
      <c r="C8">
        <v>0</v>
      </c>
      <c r="D8">
        <v>0</v>
      </c>
    </row>
    <row r="9" spans="1:18" x14ac:dyDescent="0.2">
      <c r="B9">
        <v>14</v>
      </c>
      <c r="C9">
        <v>0</v>
      </c>
      <c r="D9">
        <v>0</v>
      </c>
    </row>
    <row r="10" spans="1:18" x14ac:dyDescent="0.2">
      <c r="B10">
        <v>16</v>
      </c>
      <c r="C10">
        <v>0</v>
      </c>
      <c r="D10">
        <v>0</v>
      </c>
    </row>
    <row r="11" spans="1:18" x14ac:dyDescent="0.2">
      <c r="B11">
        <v>18</v>
      </c>
      <c r="C11">
        <v>0</v>
      </c>
      <c r="D11">
        <v>0</v>
      </c>
    </row>
    <row r="12" spans="1:18" x14ac:dyDescent="0.2">
      <c r="B12">
        <v>20</v>
      </c>
      <c r="C12">
        <v>0</v>
      </c>
      <c r="D12">
        <v>0</v>
      </c>
    </row>
    <row r="13" spans="1:18" x14ac:dyDescent="0.2">
      <c r="B13">
        <v>22</v>
      </c>
      <c r="C13">
        <v>0</v>
      </c>
      <c r="D13">
        <v>0</v>
      </c>
    </row>
    <row r="14" spans="1:18" x14ac:dyDescent="0.2">
      <c r="B14">
        <v>24</v>
      </c>
      <c r="C14">
        <v>0</v>
      </c>
      <c r="D14">
        <v>0</v>
      </c>
    </row>
    <row r="15" spans="1:18" x14ac:dyDescent="0.2">
      <c r="B15">
        <v>26</v>
      </c>
      <c r="C15">
        <v>0</v>
      </c>
      <c r="D15">
        <v>0</v>
      </c>
    </row>
    <row r="16" spans="1:18" x14ac:dyDescent="0.2">
      <c r="B16">
        <v>28</v>
      </c>
      <c r="C16">
        <v>0</v>
      </c>
      <c r="D16">
        <v>0</v>
      </c>
    </row>
    <row r="17" spans="1:11" x14ac:dyDescent="0.2">
      <c r="B17">
        <v>30</v>
      </c>
      <c r="C17">
        <v>0</v>
      </c>
      <c r="D17">
        <v>0</v>
      </c>
    </row>
    <row r="18" spans="1:11" x14ac:dyDescent="0.2">
      <c r="B18">
        <v>32</v>
      </c>
      <c r="C18">
        <v>0</v>
      </c>
      <c r="D18">
        <v>0</v>
      </c>
    </row>
    <row r="19" spans="1:11" x14ac:dyDescent="0.2">
      <c r="B19">
        <v>34</v>
      </c>
      <c r="C19">
        <v>0</v>
      </c>
      <c r="D19">
        <v>0</v>
      </c>
    </row>
    <row r="20" spans="1:11" x14ac:dyDescent="0.2">
      <c r="B20">
        <v>36</v>
      </c>
      <c r="C20">
        <v>0</v>
      </c>
      <c r="D20">
        <v>0</v>
      </c>
    </row>
    <row r="21" spans="1:11" x14ac:dyDescent="0.2">
      <c r="A21" s="21"/>
      <c r="B21">
        <v>38</v>
      </c>
      <c r="C21">
        <v>0</v>
      </c>
      <c r="D21">
        <v>0</v>
      </c>
      <c r="E21" s="3"/>
      <c r="F21" s="3"/>
      <c r="G21" s="3"/>
      <c r="H21" s="9"/>
      <c r="I21" s="3"/>
      <c r="J21" s="5"/>
      <c r="K21" s="61"/>
    </row>
    <row r="22" spans="1:11" x14ac:dyDescent="0.2">
      <c r="B22">
        <v>40</v>
      </c>
      <c r="C22">
        <v>0</v>
      </c>
      <c r="D22">
        <v>0</v>
      </c>
    </row>
    <row r="23" spans="1:11" x14ac:dyDescent="0.2">
      <c r="B23">
        <v>42</v>
      </c>
      <c r="C23">
        <v>0</v>
      </c>
      <c r="D23">
        <v>0</v>
      </c>
    </row>
    <row r="24" spans="1:11" x14ac:dyDescent="0.2">
      <c r="B24">
        <v>44</v>
      </c>
      <c r="C24">
        <v>0</v>
      </c>
      <c r="D24">
        <v>0</v>
      </c>
    </row>
    <row r="25" spans="1:11" x14ac:dyDescent="0.2">
      <c r="B25">
        <v>46</v>
      </c>
      <c r="C25">
        <v>0</v>
      </c>
      <c r="D25">
        <v>0</v>
      </c>
    </row>
    <row r="26" spans="1:11" x14ac:dyDescent="0.2">
      <c r="B26">
        <v>48</v>
      </c>
      <c r="C26">
        <v>0</v>
      </c>
      <c r="D26">
        <v>0</v>
      </c>
    </row>
    <row r="27" spans="1:11" x14ac:dyDescent="0.2">
      <c r="B27">
        <v>50</v>
      </c>
      <c r="C27">
        <v>0</v>
      </c>
      <c r="D27">
        <v>0</v>
      </c>
    </row>
    <row r="28" spans="1:11" x14ac:dyDescent="0.2">
      <c r="B28">
        <v>52</v>
      </c>
      <c r="C28">
        <v>0</v>
      </c>
      <c r="D28">
        <v>0</v>
      </c>
      <c r="E28" s="3"/>
      <c r="H28" s="3"/>
      <c r="I28" s="3"/>
    </row>
    <row r="29" spans="1:11" x14ac:dyDescent="0.2">
      <c r="B29">
        <v>54</v>
      </c>
      <c r="C29">
        <v>0</v>
      </c>
      <c r="D29">
        <v>0</v>
      </c>
      <c r="E29" s="3"/>
      <c r="H29" s="3"/>
      <c r="I29" s="3"/>
    </row>
    <row r="30" spans="1:11" x14ac:dyDescent="0.2">
      <c r="B30">
        <v>56</v>
      </c>
      <c r="C30">
        <v>0</v>
      </c>
      <c r="D30">
        <v>0</v>
      </c>
      <c r="E30" s="3"/>
      <c r="H30" s="3"/>
      <c r="I30" s="3"/>
    </row>
    <row r="31" spans="1:11" x14ac:dyDescent="0.2">
      <c r="B31">
        <v>58</v>
      </c>
      <c r="C31">
        <v>0</v>
      </c>
      <c r="D31">
        <v>0</v>
      </c>
      <c r="E31" s="3"/>
      <c r="H31" s="3"/>
      <c r="I31" s="3"/>
    </row>
    <row r="32" spans="1:11" x14ac:dyDescent="0.2">
      <c r="B32">
        <v>60</v>
      </c>
      <c r="C32">
        <v>0</v>
      </c>
      <c r="D32">
        <v>0</v>
      </c>
      <c r="E32" s="3"/>
      <c r="H32" s="3"/>
      <c r="I32" s="3"/>
    </row>
    <row r="33" spans="2:9" x14ac:dyDescent="0.2">
      <c r="B33">
        <v>62</v>
      </c>
      <c r="C33">
        <v>0</v>
      </c>
      <c r="D33">
        <v>0</v>
      </c>
      <c r="E33" s="3"/>
      <c r="H33" s="3"/>
      <c r="I33" s="3"/>
    </row>
    <row r="34" spans="2:9" x14ac:dyDescent="0.2">
      <c r="B34">
        <v>64</v>
      </c>
      <c r="C34">
        <v>0</v>
      </c>
      <c r="D34">
        <v>0</v>
      </c>
      <c r="E34" s="3"/>
      <c r="H34" s="3"/>
      <c r="I34" s="3"/>
    </row>
    <row r="35" spans="2:9" x14ac:dyDescent="0.2">
      <c r="B35">
        <v>66</v>
      </c>
      <c r="C35">
        <v>0</v>
      </c>
      <c r="D35">
        <v>0</v>
      </c>
      <c r="E35" s="3"/>
      <c r="H35" s="3"/>
      <c r="I35" s="3"/>
    </row>
    <row r="36" spans="2:9" x14ac:dyDescent="0.2">
      <c r="B36">
        <v>68</v>
      </c>
      <c r="C36">
        <v>0</v>
      </c>
      <c r="D36">
        <v>0</v>
      </c>
      <c r="E36" s="3"/>
      <c r="H36" s="3"/>
      <c r="I36" s="3"/>
    </row>
    <row r="37" spans="2:9" x14ac:dyDescent="0.2">
      <c r="B37">
        <v>70</v>
      </c>
      <c r="C37">
        <v>0</v>
      </c>
      <c r="D37">
        <v>0</v>
      </c>
      <c r="E37" s="3"/>
      <c r="H37" s="3"/>
      <c r="I37" s="3"/>
    </row>
    <row r="38" spans="2:9" x14ac:dyDescent="0.2">
      <c r="B38">
        <v>72</v>
      </c>
      <c r="C38">
        <v>0</v>
      </c>
      <c r="D38">
        <v>0</v>
      </c>
      <c r="E38" s="3"/>
      <c r="H38" s="3"/>
      <c r="I38" s="3"/>
    </row>
    <row r="39" spans="2:9" x14ac:dyDescent="0.2">
      <c r="B39">
        <v>74</v>
      </c>
      <c r="C39">
        <v>0</v>
      </c>
      <c r="D39">
        <v>0</v>
      </c>
    </row>
    <row r="40" spans="2:9" x14ac:dyDescent="0.2">
      <c r="B40">
        <v>76</v>
      </c>
      <c r="C40">
        <v>0</v>
      </c>
      <c r="D40">
        <v>0</v>
      </c>
    </row>
    <row r="41" spans="2:9" x14ac:dyDescent="0.2">
      <c r="B41">
        <v>78</v>
      </c>
      <c r="C41">
        <v>0</v>
      </c>
      <c r="D41">
        <v>0</v>
      </c>
    </row>
    <row r="42" spans="2:9" x14ac:dyDescent="0.2">
      <c r="B42">
        <v>80</v>
      </c>
      <c r="C42">
        <v>0</v>
      </c>
      <c r="D42">
        <v>0</v>
      </c>
    </row>
    <row r="43" spans="2:9" x14ac:dyDescent="0.2">
      <c r="B43">
        <v>82</v>
      </c>
      <c r="C43">
        <v>0</v>
      </c>
      <c r="D43">
        <v>0</v>
      </c>
    </row>
    <row r="44" spans="2:9" x14ac:dyDescent="0.2">
      <c r="B44">
        <v>84</v>
      </c>
      <c r="C44">
        <v>0</v>
      </c>
      <c r="D44">
        <v>0</v>
      </c>
    </row>
    <row r="45" spans="2:9" x14ac:dyDescent="0.2">
      <c r="B45">
        <v>86</v>
      </c>
      <c r="C45">
        <v>0</v>
      </c>
      <c r="D45">
        <v>0</v>
      </c>
    </row>
    <row r="46" spans="2:9" x14ac:dyDescent="0.2">
      <c r="B46">
        <v>88</v>
      </c>
      <c r="C46">
        <v>0</v>
      </c>
      <c r="D46">
        <v>0</v>
      </c>
    </row>
    <row r="47" spans="2:9" x14ac:dyDescent="0.2">
      <c r="B47">
        <v>90</v>
      </c>
      <c r="C47">
        <v>0</v>
      </c>
      <c r="D47">
        <v>0</v>
      </c>
    </row>
    <row r="49" spans="1:17" x14ac:dyDescent="0.2">
      <c r="A49" s="14"/>
      <c r="B49" s="4"/>
      <c r="C49" s="4"/>
      <c r="D49" s="4"/>
      <c r="E49" s="3"/>
      <c r="F49" s="3"/>
      <c r="G49" s="3"/>
      <c r="Q49" s="3"/>
    </row>
    <row r="50" spans="1:17" x14ac:dyDescent="0.2">
      <c r="A50" s="3"/>
      <c r="B50" s="4"/>
      <c r="C50" s="4"/>
      <c r="D50" s="4"/>
      <c r="E50" s="3"/>
      <c r="F50" s="3"/>
      <c r="G50" s="3"/>
      <c r="Q50" s="3"/>
    </row>
    <row r="51" spans="1:17" x14ac:dyDescent="0.2">
      <c r="A51" s="3"/>
      <c r="B51" s="4"/>
      <c r="C51" s="4"/>
      <c r="D51" s="4"/>
      <c r="E51" s="3"/>
      <c r="F51" s="3"/>
      <c r="G51" s="3"/>
      <c r="Q51" s="3"/>
    </row>
    <row r="52" spans="1:17" x14ac:dyDescent="0.2">
      <c r="A52" s="14"/>
      <c r="B52" s="4"/>
      <c r="C52" s="4"/>
      <c r="D52" s="4"/>
      <c r="E52" s="3"/>
      <c r="F52" s="3"/>
      <c r="G52" s="3"/>
      <c r="Q52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52D6D-2F3F-F84E-902F-1399EA5EFCA2}">
  <dimension ref="A1:K32"/>
  <sheetViews>
    <sheetView workbookViewId="0">
      <selection activeCell="F20" sqref="F20"/>
    </sheetView>
  </sheetViews>
  <sheetFormatPr baseColWidth="10" defaultRowHeight="16" x14ac:dyDescent="0.2"/>
  <cols>
    <col min="1" max="1" width="12.83203125" bestFit="1" customWidth="1"/>
    <col min="2" max="2" width="7.83203125" bestFit="1" customWidth="1"/>
    <col min="3" max="3" width="9.1640625" bestFit="1" customWidth="1"/>
    <col min="4" max="4" width="8.6640625" bestFit="1" customWidth="1"/>
    <col min="5" max="5" width="15.6640625" bestFit="1" customWidth="1"/>
    <col min="6" max="6" width="13.83203125" bestFit="1" customWidth="1"/>
    <col min="7" max="7" width="17.6640625" bestFit="1" customWidth="1"/>
    <col min="8" max="8" width="7.33203125" bestFit="1" customWidth="1"/>
    <col min="9" max="9" width="7.5" bestFit="1" customWidth="1"/>
    <col min="10" max="10" width="19.33203125" bestFit="1" customWidth="1"/>
    <col min="11" max="11" width="17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87</v>
      </c>
      <c r="H1" t="s">
        <v>7</v>
      </c>
      <c r="J1" t="s">
        <v>9</v>
      </c>
      <c r="K1" t="s">
        <v>10</v>
      </c>
    </row>
    <row r="2" spans="1:11" x14ac:dyDescent="0.2">
      <c r="A2" s="3" t="s">
        <v>78</v>
      </c>
      <c r="B2" s="64">
        <v>20</v>
      </c>
      <c r="C2" s="64">
        <v>73</v>
      </c>
      <c r="D2" s="64">
        <v>0</v>
      </c>
      <c r="E2" s="3">
        <v>5</v>
      </c>
      <c r="F2" s="3">
        <v>2.89</v>
      </c>
      <c r="G2" s="3">
        <v>1</v>
      </c>
      <c r="H2" s="9">
        <v>0</v>
      </c>
      <c r="I2" s="3"/>
      <c r="J2" s="3">
        <f>65.91*10^7</f>
        <v>659100000</v>
      </c>
      <c r="K2" s="3">
        <f>1.2*10^7</f>
        <v>12000000</v>
      </c>
    </row>
    <row r="3" spans="1:11" x14ac:dyDescent="0.2">
      <c r="A3" s="3" t="s">
        <v>88</v>
      </c>
      <c r="B3" s="64">
        <v>-19</v>
      </c>
      <c r="C3" s="64">
        <v>-69</v>
      </c>
      <c r="D3" s="64">
        <v>0</v>
      </c>
      <c r="E3" s="3"/>
      <c r="F3" s="3"/>
      <c r="G3" s="3"/>
      <c r="H3" s="9"/>
      <c r="I3" s="3"/>
      <c r="J3" s="5"/>
      <c r="K3" s="5"/>
    </row>
    <row r="4" spans="1:11" x14ac:dyDescent="0.2">
      <c r="A4" s="3" t="s">
        <v>89</v>
      </c>
      <c r="B4" s="64">
        <v>75</v>
      </c>
      <c r="C4" s="64">
        <v>-42</v>
      </c>
      <c r="D4" s="64">
        <v>0</v>
      </c>
      <c r="E4" s="3"/>
      <c r="F4" s="3"/>
      <c r="G4" s="3"/>
      <c r="H4" s="9"/>
      <c r="I4" s="3"/>
      <c r="J4" s="5"/>
      <c r="K4" s="5"/>
    </row>
    <row r="5" spans="1:11" x14ac:dyDescent="0.2">
      <c r="A5" s="3" t="s">
        <v>90</v>
      </c>
      <c r="B5" s="64">
        <v>0</v>
      </c>
      <c r="C5" s="64">
        <v>20</v>
      </c>
      <c r="D5" s="64">
        <v>0</v>
      </c>
      <c r="E5" s="3"/>
      <c r="F5" s="3"/>
      <c r="G5" s="3"/>
      <c r="H5" s="9"/>
      <c r="I5" s="3"/>
      <c r="J5" s="5"/>
      <c r="K5" s="5"/>
    </row>
    <row r="6" spans="1:11" x14ac:dyDescent="0.2">
      <c r="A6" s="3"/>
      <c r="B6" s="64"/>
      <c r="C6" s="64"/>
      <c r="D6" s="64"/>
      <c r="E6" s="3"/>
      <c r="F6" s="3"/>
      <c r="G6" s="3"/>
      <c r="H6" s="9"/>
      <c r="I6" s="3"/>
      <c r="J6" s="5"/>
      <c r="K6" s="5"/>
    </row>
    <row r="7" spans="1:11" x14ac:dyDescent="0.2">
      <c r="A7" s="62"/>
      <c r="B7" s="64"/>
      <c r="C7" s="64"/>
      <c r="D7" s="64"/>
      <c r="E7" s="3"/>
      <c r="F7" s="3"/>
      <c r="G7" s="3"/>
      <c r="H7" s="9"/>
      <c r="I7" s="3"/>
      <c r="J7" s="5"/>
      <c r="K7" s="61"/>
    </row>
    <row r="8" spans="1:11" x14ac:dyDescent="0.2">
      <c r="A8" s="62"/>
      <c r="B8" s="64"/>
      <c r="C8" s="64"/>
      <c r="D8" s="64"/>
      <c r="E8" s="3"/>
      <c r="F8" s="3"/>
      <c r="G8" s="3"/>
      <c r="H8" s="9"/>
      <c r="I8" s="3"/>
      <c r="J8" s="5"/>
      <c r="K8" s="61"/>
    </row>
    <row r="9" spans="1:11" x14ac:dyDescent="0.2">
      <c r="A9" s="63"/>
      <c r="B9" s="64"/>
      <c r="C9" s="64"/>
      <c r="D9" s="64"/>
      <c r="E9" s="3"/>
      <c r="F9" s="3"/>
      <c r="G9" s="3"/>
      <c r="H9" s="9"/>
      <c r="I9" s="3"/>
      <c r="J9" s="5"/>
      <c r="K9" s="61"/>
    </row>
    <row r="10" spans="1:11" x14ac:dyDescent="0.2">
      <c r="A10" s="63"/>
      <c r="B10" s="64"/>
      <c r="C10" s="64"/>
      <c r="D10" s="64"/>
      <c r="E10" s="3"/>
      <c r="F10" s="3"/>
      <c r="G10" s="3"/>
      <c r="H10" s="9"/>
      <c r="I10" s="3"/>
      <c r="J10" s="5"/>
      <c r="K10" s="61"/>
    </row>
    <row r="11" spans="1:11" x14ac:dyDescent="0.2">
      <c r="A11" s="62"/>
      <c r="B11" s="64"/>
      <c r="C11" s="64"/>
      <c r="D11" s="64"/>
      <c r="E11" s="3"/>
      <c r="F11" s="3"/>
      <c r="G11" s="3"/>
      <c r="H11" s="9"/>
      <c r="I11" s="3"/>
      <c r="J11" s="5"/>
      <c r="K11" s="61"/>
    </row>
    <row r="12" spans="1:11" x14ac:dyDescent="0.2">
      <c r="A12" s="62"/>
      <c r="B12" s="64"/>
      <c r="C12" s="64"/>
      <c r="D12" s="64"/>
      <c r="E12" s="3"/>
      <c r="F12" s="3"/>
      <c r="G12" s="3"/>
      <c r="H12" s="9"/>
      <c r="I12" s="3"/>
      <c r="J12" s="5"/>
      <c r="K12" s="61"/>
    </row>
    <row r="13" spans="1:11" x14ac:dyDescent="0.2">
      <c r="A13" s="3"/>
      <c r="B13" s="64"/>
      <c r="C13" s="64"/>
      <c r="D13" s="64"/>
      <c r="E13" s="3"/>
      <c r="F13" s="3"/>
      <c r="G13" s="3"/>
      <c r="H13" s="9"/>
      <c r="I13" s="3"/>
      <c r="J13" s="5"/>
      <c r="K13" s="5"/>
    </row>
    <row r="14" spans="1:11" x14ac:dyDescent="0.2">
      <c r="A14" s="3"/>
      <c r="B14" s="64"/>
      <c r="C14" s="64"/>
      <c r="D14" s="64"/>
      <c r="E14" s="3"/>
      <c r="F14" s="3"/>
      <c r="G14" s="3"/>
      <c r="H14" s="9"/>
      <c r="I14" s="3"/>
      <c r="J14" s="5"/>
      <c r="K14" s="5"/>
    </row>
    <row r="15" spans="1:11" x14ac:dyDescent="0.2">
      <c r="A15" s="20"/>
      <c r="B15" s="64"/>
      <c r="C15" s="64"/>
      <c r="D15" s="64"/>
      <c r="E15" s="3"/>
      <c r="F15" s="3"/>
      <c r="G15" s="3"/>
      <c r="H15" s="9"/>
      <c r="I15" s="3"/>
      <c r="J15" s="65"/>
      <c r="K15" s="5"/>
    </row>
    <row r="16" spans="1:11" x14ac:dyDescent="0.2">
      <c r="A16" s="3"/>
      <c r="B16" s="64"/>
      <c r="C16" s="64"/>
      <c r="D16" s="64"/>
      <c r="E16" s="3"/>
      <c r="F16" s="3"/>
      <c r="G16" s="3"/>
      <c r="H16" s="9"/>
      <c r="I16" s="3"/>
      <c r="J16" s="5"/>
      <c r="K16" s="5"/>
    </row>
    <row r="17" spans="1:11" x14ac:dyDescent="0.2">
      <c r="A17" s="3"/>
      <c r="B17" s="64"/>
      <c r="C17" s="64"/>
      <c r="D17" s="64"/>
      <c r="E17" s="3"/>
      <c r="F17" s="3"/>
      <c r="G17" s="3"/>
      <c r="H17" s="9"/>
      <c r="I17" s="3"/>
      <c r="J17" s="5"/>
      <c r="K17" s="5"/>
    </row>
    <row r="18" spans="1:11" x14ac:dyDescent="0.2">
      <c r="A18" s="3"/>
      <c r="B18" s="64"/>
      <c r="C18" s="64"/>
      <c r="D18" s="64"/>
      <c r="E18" s="3"/>
      <c r="F18" s="3"/>
      <c r="G18" s="3"/>
      <c r="H18" s="9"/>
      <c r="I18" s="3"/>
      <c r="J18" s="5"/>
      <c r="K18" s="5"/>
    </row>
    <row r="19" spans="1:11" x14ac:dyDescent="0.2">
      <c r="A19" s="63"/>
      <c r="B19" s="64"/>
      <c r="C19" s="64"/>
      <c r="D19" s="64"/>
      <c r="E19" s="3"/>
      <c r="F19" s="3"/>
      <c r="G19" s="3"/>
      <c r="H19" s="9"/>
      <c r="I19" s="3"/>
      <c r="J19" s="5"/>
      <c r="K19" s="61"/>
    </row>
    <row r="20" spans="1:11" x14ac:dyDescent="0.2">
      <c r="A20" s="63"/>
      <c r="B20" s="64"/>
      <c r="C20" s="64"/>
      <c r="D20" s="64"/>
      <c r="E20" s="3"/>
      <c r="F20" s="3"/>
      <c r="G20" s="3"/>
      <c r="H20" s="9"/>
      <c r="I20" s="3"/>
      <c r="J20" s="5"/>
      <c r="K20" s="61"/>
    </row>
    <row r="21" spans="1:11" x14ac:dyDescent="0.2">
      <c r="A21" s="21"/>
      <c r="B21" s="64"/>
      <c r="C21" s="64"/>
      <c r="D21" s="64"/>
      <c r="E21" s="3"/>
      <c r="F21" s="3"/>
      <c r="G21" s="3"/>
      <c r="H21" s="9"/>
      <c r="I21" s="3"/>
      <c r="J21" s="5"/>
      <c r="K21" s="61"/>
    </row>
    <row r="22" spans="1:11" x14ac:dyDescent="0.2">
      <c r="B22" s="4"/>
      <c r="E22" s="3"/>
      <c r="H22" s="3"/>
      <c r="I22" s="3"/>
    </row>
    <row r="23" spans="1:11" x14ac:dyDescent="0.2">
      <c r="B23" s="4"/>
      <c r="E23" s="3"/>
      <c r="H23" s="3"/>
      <c r="I23" s="3"/>
    </row>
    <row r="24" spans="1:11" x14ac:dyDescent="0.2">
      <c r="B24" s="4"/>
      <c r="E24" s="3"/>
      <c r="H24" s="3"/>
      <c r="I24" s="3"/>
    </row>
    <row r="25" spans="1:11" x14ac:dyDescent="0.2">
      <c r="B25" s="64"/>
      <c r="E25" s="3"/>
      <c r="H25" s="3"/>
      <c r="I25" s="3"/>
    </row>
    <row r="26" spans="1:11" x14ac:dyDescent="0.2">
      <c r="B26" s="64"/>
      <c r="E26" s="3"/>
      <c r="H26" s="3"/>
      <c r="I26" s="3"/>
    </row>
    <row r="27" spans="1:11" x14ac:dyDescent="0.2">
      <c r="E27" s="3"/>
      <c r="H27" s="3"/>
      <c r="I27" s="3"/>
    </row>
    <row r="28" spans="1:11" x14ac:dyDescent="0.2">
      <c r="E28" s="3"/>
      <c r="H28" s="3"/>
      <c r="I28" s="3"/>
    </row>
    <row r="29" spans="1:11" x14ac:dyDescent="0.2">
      <c r="E29" s="3"/>
      <c r="H29" s="3"/>
      <c r="I29" s="3"/>
    </row>
    <row r="30" spans="1:11" x14ac:dyDescent="0.2">
      <c r="E30" s="3"/>
      <c r="H30" s="3"/>
      <c r="I30" s="3"/>
    </row>
    <row r="31" spans="1:11" x14ac:dyDescent="0.2">
      <c r="E31" s="3"/>
      <c r="H31" s="3"/>
      <c r="I31" s="3"/>
    </row>
    <row r="32" spans="1:11" x14ac:dyDescent="0.2">
      <c r="E32" s="3"/>
      <c r="H32" s="3"/>
      <c r="I32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8CBD-7A2F-914A-B88B-2B7A076F0D42}">
  <dimension ref="A1:R52"/>
  <sheetViews>
    <sheetView topLeftCell="C1" workbookViewId="0">
      <selection activeCell="F20" sqref="F20"/>
    </sheetView>
  </sheetViews>
  <sheetFormatPr baseColWidth="10" defaultRowHeight="16" x14ac:dyDescent="0.2"/>
  <cols>
    <col min="1" max="1" width="16.5" bestFit="1" customWidth="1"/>
    <col min="3" max="3" width="11.83203125" bestFit="1" customWidth="1"/>
    <col min="4" max="4" width="11.1640625" bestFit="1" customWidth="1"/>
    <col min="5" max="5" width="20.33203125" bestFit="1" customWidth="1"/>
    <col min="6" max="6" width="18" bestFit="1" customWidth="1"/>
    <col min="7" max="7" width="38" bestFit="1" customWidth="1"/>
    <col min="8" max="8" width="9.1640625" bestFit="1" customWidth="1"/>
    <col min="9" max="9" width="25.6640625" bestFit="1" customWidth="1"/>
    <col min="10" max="10" width="23" bestFit="1" customWidth="1"/>
    <col min="11" max="11" width="12.6640625" bestFit="1" customWidth="1"/>
    <col min="12" max="12" width="9.33203125" bestFit="1" customWidth="1"/>
    <col min="13" max="13" width="27.6640625" bestFit="1" customWidth="1"/>
    <col min="14" max="14" width="6.33203125" bestFit="1" customWidth="1"/>
    <col min="15" max="15" width="5.83203125" bestFit="1" customWidth="1"/>
    <col min="16" max="16" width="6.6640625" bestFit="1" customWidth="1"/>
    <col min="17" max="17" width="30" bestFit="1" customWidth="1"/>
    <col min="18" max="18" width="17.6640625" bestFit="1" customWidth="1"/>
  </cols>
  <sheetData>
    <row r="1" spans="1:18" s="2" customFormat="1" ht="22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L1" s="2" t="s">
        <v>11</v>
      </c>
      <c r="M1" s="2" t="s">
        <v>12</v>
      </c>
      <c r="N1" s="2" t="s">
        <v>74</v>
      </c>
      <c r="O1" s="2" t="s">
        <v>75</v>
      </c>
      <c r="P1" s="2" t="s">
        <v>15</v>
      </c>
      <c r="Q1" s="2" t="s">
        <v>16</v>
      </c>
      <c r="R1" s="2" t="s">
        <v>17</v>
      </c>
    </row>
    <row r="2" spans="1:18" x14ac:dyDescent="0.2">
      <c r="A2" t="s">
        <v>89</v>
      </c>
      <c r="B2">
        <v>75</v>
      </c>
      <c r="C2">
        <v>40</v>
      </c>
      <c r="D2">
        <v>0</v>
      </c>
      <c r="L2">
        <v>2</v>
      </c>
      <c r="M2">
        <v>0</v>
      </c>
      <c r="N2">
        <v>0</v>
      </c>
      <c r="O2">
        <v>1</v>
      </c>
      <c r="P2">
        <v>8</v>
      </c>
    </row>
    <row r="3" spans="1:18" x14ac:dyDescent="0.2">
      <c r="A3" t="s">
        <v>89</v>
      </c>
      <c r="B3">
        <v>75</v>
      </c>
      <c r="C3">
        <v>40</v>
      </c>
      <c r="D3">
        <v>500</v>
      </c>
    </row>
    <row r="4" spans="1:18" x14ac:dyDescent="0.2">
      <c r="A4" t="s">
        <v>89</v>
      </c>
      <c r="B4">
        <v>75</v>
      </c>
      <c r="C4">
        <v>40</v>
      </c>
      <c r="D4">
        <v>1000</v>
      </c>
    </row>
    <row r="5" spans="1:18" x14ac:dyDescent="0.2">
      <c r="A5" t="s">
        <v>89</v>
      </c>
      <c r="B5">
        <v>75</v>
      </c>
      <c r="C5">
        <v>40</v>
      </c>
      <c r="D5">
        <v>1500</v>
      </c>
    </row>
    <row r="6" spans="1:18" x14ac:dyDescent="0.2">
      <c r="A6" t="s">
        <v>89</v>
      </c>
      <c r="B6">
        <v>75</v>
      </c>
      <c r="C6">
        <v>40</v>
      </c>
      <c r="D6">
        <v>2000</v>
      </c>
    </row>
    <row r="7" spans="1:18" x14ac:dyDescent="0.2">
      <c r="A7" t="s">
        <v>89</v>
      </c>
      <c r="B7">
        <v>75</v>
      </c>
      <c r="C7">
        <v>40</v>
      </c>
      <c r="D7">
        <v>2500</v>
      </c>
    </row>
    <row r="8" spans="1:18" x14ac:dyDescent="0.2">
      <c r="A8" t="s">
        <v>89</v>
      </c>
      <c r="B8">
        <v>75</v>
      </c>
      <c r="C8">
        <v>40</v>
      </c>
      <c r="D8">
        <v>3000</v>
      </c>
    </row>
    <row r="9" spans="1:18" x14ac:dyDescent="0.2">
      <c r="A9" t="s">
        <v>89</v>
      </c>
      <c r="B9">
        <v>75</v>
      </c>
      <c r="C9">
        <v>40</v>
      </c>
      <c r="D9">
        <v>3500</v>
      </c>
    </row>
    <row r="10" spans="1:18" x14ac:dyDescent="0.2">
      <c r="A10" t="s">
        <v>89</v>
      </c>
      <c r="B10">
        <v>75</v>
      </c>
      <c r="C10">
        <v>40</v>
      </c>
      <c r="D10">
        <v>4000</v>
      </c>
    </row>
    <row r="11" spans="1:18" x14ac:dyDescent="0.2">
      <c r="A11" t="s">
        <v>89</v>
      </c>
      <c r="B11">
        <v>75</v>
      </c>
      <c r="C11">
        <v>40</v>
      </c>
      <c r="D11">
        <v>4500</v>
      </c>
    </row>
    <row r="12" spans="1:18" x14ac:dyDescent="0.2">
      <c r="A12" t="s">
        <v>89</v>
      </c>
      <c r="B12">
        <v>75</v>
      </c>
      <c r="C12">
        <v>40</v>
      </c>
      <c r="D12">
        <v>5000</v>
      </c>
    </row>
    <row r="13" spans="1:18" x14ac:dyDescent="0.2">
      <c r="A13" t="s">
        <v>89</v>
      </c>
      <c r="B13">
        <v>75</v>
      </c>
      <c r="C13">
        <v>40</v>
      </c>
      <c r="D13">
        <v>5500</v>
      </c>
    </row>
    <row r="14" spans="1:18" x14ac:dyDescent="0.2">
      <c r="A14" t="s">
        <v>89</v>
      </c>
      <c r="B14">
        <v>75</v>
      </c>
      <c r="C14">
        <v>40</v>
      </c>
      <c r="D14">
        <v>6000</v>
      </c>
    </row>
    <row r="15" spans="1:18" x14ac:dyDescent="0.2">
      <c r="A15" t="s">
        <v>89</v>
      </c>
      <c r="B15">
        <v>75</v>
      </c>
      <c r="C15">
        <v>40</v>
      </c>
      <c r="D15">
        <v>6500</v>
      </c>
    </row>
    <row r="16" spans="1:18" x14ac:dyDescent="0.2">
      <c r="A16" t="s">
        <v>89</v>
      </c>
      <c r="B16">
        <v>75</v>
      </c>
      <c r="C16">
        <v>40</v>
      </c>
      <c r="D16">
        <v>7000</v>
      </c>
    </row>
    <row r="17" spans="1:9" x14ac:dyDescent="0.2">
      <c r="A17" t="s">
        <v>89</v>
      </c>
      <c r="B17">
        <v>75</v>
      </c>
      <c r="C17">
        <v>40</v>
      </c>
      <c r="D17">
        <v>7500</v>
      </c>
    </row>
    <row r="18" spans="1:9" x14ac:dyDescent="0.2">
      <c r="A18" t="s">
        <v>89</v>
      </c>
      <c r="B18">
        <v>75</v>
      </c>
      <c r="C18">
        <v>40</v>
      </c>
      <c r="D18">
        <v>8000</v>
      </c>
    </row>
    <row r="19" spans="1:9" x14ac:dyDescent="0.2">
      <c r="A19" t="s">
        <v>72</v>
      </c>
      <c r="B19">
        <v>0</v>
      </c>
      <c r="C19">
        <v>78</v>
      </c>
      <c r="D19">
        <v>0</v>
      </c>
    </row>
    <row r="20" spans="1:9" x14ac:dyDescent="0.2">
      <c r="A20" t="s">
        <v>72</v>
      </c>
      <c r="B20">
        <v>0</v>
      </c>
      <c r="C20">
        <v>78</v>
      </c>
      <c r="D20">
        <v>500</v>
      </c>
    </row>
    <row r="21" spans="1:9" x14ac:dyDescent="0.2">
      <c r="A21" t="s">
        <v>72</v>
      </c>
      <c r="B21">
        <v>0</v>
      </c>
      <c r="C21">
        <v>78</v>
      </c>
      <c r="D21">
        <v>1000</v>
      </c>
    </row>
    <row r="22" spans="1:9" x14ac:dyDescent="0.2">
      <c r="A22" t="s">
        <v>72</v>
      </c>
      <c r="B22">
        <v>0</v>
      </c>
      <c r="C22">
        <v>78</v>
      </c>
      <c r="D22">
        <v>1500</v>
      </c>
    </row>
    <row r="23" spans="1:9" x14ac:dyDescent="0.2">
      <c r="A23" t="s">
        <v>72</v>
      </c>
      <c r="B23">
        <v>0</v>
      </c>
      <c r="C23">
        <v>78</v>
      </c>
      <c r="D23">
        <v>2000</v>
      </c>
    </row>
    <row r="24" spans="1:9" x14ac:dyDescent="0.2">
      <c r="A24" t="s">
        <v>72</v>
      </c>
      <c r="B24">
        <v>0</v>
      </c>
      <c r="C24">
        <v>78</v>
      </c>
      <c r="D24">
        <v>2500</v>
      </c>
    </row>
    <row r="25" spans="1:9" x14ac:dyDescent="0.2">
      <c r="A25" t="s">
        <v>72</v>
      </c>
      <c r="B25">
        <v>0</v>
      </c>
      <c r="C25">
        <v>78</v>
      </c>
      <c r="D25">
        <v>3000</v>
      </c>
    </row>
    <row r="26" spans="1:9" x14ac:dyDescent="0.2">
      <c r="A26" t="s">
        <v>72</v>
      </c>
      <c r="B26">
        <v>0</v>
      </c>
      <c r="C26">
        <v>78</v>
      </c>
      <c r="D26">
        <v>3500</v>
      </c>
    </row>
    <row r="27" spans="1:9" x14ac:dyDescent="0.2">
      <c r="A27" t="s">
        <v>72</v>
      </c>
      <c r="B27">
        <v>0</v>
      </c>
      <c r="C27">
        <v>78</v>
      </c>
      <c r="D27">
        <v>4000</v>
      </c>
    </row>
    <row r="28" spans="1:9" x14ac:dyDescent="0.2">
      <c r="A28" t="s">
        <v>72</v>
      </c>
      <c r="B28">
        <v>0</v>
      </c>
      <c r="C28">
        <v>78</v>
      </c>
      <c r="D28">
        <v>4500</v>
      </c>
      <c r="E28" s="3"/>
      <c r="H28" s="3"/>
      <c r="I28" s="3"/>
    </row>
    <row r="29" spans="1:9" x14ac:dyDescent="0.2">
      <c r="A29" t="s">
        <v>72</v>
      </c>
      <c r="B29">
        <v>0</v>
      </c>
      <c r="C29">
        <v>78</v>
      </c>
      <c r="D29">
        <v>5000</v>
      </c>
      <c r="E29" s="3"/>
      <c r="H29" s="3"/>
      <c r="I29" s="3"/>
    </row>
    <row r="30" spans="1:9" x14ac:dyDescent="0.2">
      <c r="A30" t="s">
        <v>72</v>
      </c>
      <c r="B30">
        <v>0</v>
      </c>
      <c r="C30">
        <v>78</v>
      </c>
      <c r="D30">
        <v>5500</v>
      </c>
      <c r="E30" s="3"/>
      <c r="H30" s="3"/>
      <c r="I30" s="3"/>
    </row>
    <row r="31" spans="1:9" x14ac:dyDescent="0.2">
      <c r="A31" t="s">
        <v>72</v>
      </c>
      <c r="B31">
        <v>0</v>
      </c>
      <c r="C31">
        <v>78</v>
      </c>
      <c r="D31">
        <v>6000</v>
      </c>
      <c r="E31" s="3"/>
      <c r="H31" s="3"/>
      <c r="I31" s="3"/>
    </row>
    <row r="32" spans="1:9" x14ac:dyDescent="0.2">
      <c r="A32" t="s">
        <v>72</v>
      </c>
      <c r="B32">
        <v>0</v>
      </c>
      <c r="C32">
        <v>78</v>
      </c>
      <c r="D32">
        <v>6500</v>
      </c>
      <c r="E32" s="3"/>
      <c r="H32" s="3"/>
      <c r="I32" s="3"/>
    </row>
    <row r="33" spans="1:9" x14ac:dyDescent="0.2">
      <c r="A33" t="s">
        <v>72</v>
      </c>
      <c r="B33">
        <v>0</v>
      </c>
      <c r="C33">
        <v>78</v>
      </c>
      <c r="D33">
        <v>7000</v>
      </c>
      <c r="E33" s="3"/>
      <c r="H33" s="3"/>
      <c r="I33" s="3"/>
    </row>
    <row r="34" spans="1:9" x14ac:dyDescent="0.2">
      <c r="A34" t="s">
        <v>72</v>
      </c>
      <c r="B34">
        <v>0</v>
      </c>
      <c r="C34">
        <v>78</v>
      </c>
      <c r="D34">
        <v>7500</v>
      </c>
      <c r="E34" s="3"/>
      <c r="H34" s="3"/>
      <c r="I34" s="3"/>
    </row>
    <row r="35" spans="1:9" x14ac:dyDescent="0.2">
      <c r="A35" t="s">
        <v>72</v>
      </c>
      <c r="B35">
        <v>0</v>
      </c>
      <c r="C35">
        <v>78</v>
      </c>
      <c r="D35">
        <v>8000</v>
      </c>
      <c r="E35" s="3"/>
      <c r="H35" s="3"/>
      <c r="I35" s="3"/>
    </row>
    <row r="36" spans="1:9" x14ac:dyDescent="0.2">
      <c r="E36" s="3"/>
      <c r="H36" s="3"/>
      <c r="I36" s="3"/>
    </row>
    <row r="37" spans="1:9" x14ac:dyDescent="0.2">
      <c r="E37" s="3"/>
      <c r="H37" s="3"/>
      <c r="I37" s="3"/>
    </row>
    <row r="38" spans="1:9" x14ac:dyDescent="0.2">
      <c r="E38" s="3"/>
      <c r="H38" s="3"/>
      <c r="I38" s="3"/>
    </row>
    <row r="49" spans="1:17" x14ac:dyDescent="0.2">
      <c r="A49" s="14"/>
      <c r="B49" s="4"/>
      <c r="C49" s="4"/>
      <c r="D49" s="4"/>
      <c r="E49" s="3"/>
      <c r="F49" s="3"/>
      <c r="G49" s="3"/>
      <c r="Q49" s="3"/>
    </row>
    <row r="50" spans="1:17" x14ac:dyDescent="0.2">
      <c r="A50" s="3"/>
      <c r="B50" s="4"/>
      <c r="C50" s="4"/>
      <c r="D50" s="4"/>
      <c r="E50" s="3"/>
      <c r="F50" s="3"/>
      <c r="G50" s="3"/>
      <c r="Q50" s="3"/>
    </row>
    <row r="51" spans="1:17" x14ac:dyDescent="0.2">
      <c r="A51" s="3"/>
      <c r="B51" s="4"/>
      <c r="C51" s="4"/>
      <c r="D51" s="4"/>
      <c r="E51" s="3"/>
      <c r="F51" s="3"/>
      <c r="G51" s="3"/>
      <c r="Q51" s="3"/>
    </row>
    <row r="52" spans="1:17" x14ac:dyDescent="0.2">
      <c r="A52" s="14"/>
      <c r="B52" s="4"/>
      <c r="C52" s="4"/>
      <c r="D52" s="4"/>
      <c r="E52" s="3"/>
      <c r="F52" s="3"/>
      <c r="G52" s="3"/>
      <c r="Q52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D7A0-F8FA-CF42-B05D-4D59E1149664}">
  <dimension ref="A1:S52"/>
  <sheetViews>
    <sheetView workbookViewId="0">
      <selection activeCell="A2" sqref="A2:XFD29"/>
    </sheetView>
  </sheetViews>
  <sheetFormatPr baseColWidth="10" defaultRowHeight="16" x14ac:dyDescent="0.2"/>
  <cols>
    <col min="1" max="1" width="16.5" bestFit="1" customWidth="1"/>
    <col min="9" max="9" width="20.33203125" bestFit="1" customWidth="1"/>
    <col min="10" max="10" width="22.83203125" bestFit="1" customWidth="1"/>
    <col min="11" max="11" width="11.6640625" bestFit="1" customWidth="1"/>
    <col min="14" max="14" width="27.6640625" bestFit="1" customWidth="1"/>
    <col min="18" max="18" width="30" bestFit="1" customWidth="1"/>
    <col min="19" max="19" width="17.6640625" bestFit="1" customWidth="1"/>
  </cols>
  <sheetData>
    <row r="1" spans="1:19" s="2" customFormat="1" ht="22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2" t="s">
        <v>11</v>
      </c>
      <c r="N1" s="2" t="s">
        <v>12</v>
      </c>
      <c r="O1" s="2" t="s">
        <v>74</v>
      </c>
      <c r="P1" s="2" t="s">
        <v>75</v>
      </c>
      <c r="Q1" s="2" t="s">
        <v>15</v>
      </c>
      <c r="R1" s="2" t="s">
        <v>16</v>
      </c>
      <c r="S1" s="2" t="s">
        <v>17</v>
      </c>
    </row>
    <row r="2" spans="1:19" x14ac:dyDescent="0.2">
      <c r="A2" s="6" t="s">
        <v>76</v>
      </c>
      <c r="B2" s="6">
        <v>-20.101167</v>
      </c>
      <c r="C2" s="6">
        <v>-69.491221999999993</v>
      </c>
      <c r="D2" s="6">
        <v>1380</v>
      </c>
      <c r="E2" s="6">
        <v>5</v>
      </c>
      <c r="F2" s="7">
        <v>3.2</v>
      </c>
      <c r="G2" s="8">
        <v>1</v>
      </c>
      <c r="H2" s="8">
        <v>0</v>
      </c>
      <c r="I2" s="8">
        <v>0</v>
      </c>
      <c r="J2" s="37">
        <f>3.23*10^7</f>
        <v>32300000</v>
      </c>
      <c r="K2" s="37">
        <v>4900000</v>
      </c>
      <c r="L2" s="66"/>
      <c r="M2">
        <v>2</v>
      </c>
      <c r="N2">
        <v>1</v>
      </c>
      <c r="O2">
        <v>0</v>
      </c>
      <c r="P2">
        <v>25</v>
      </c>
      <c r="Q2">
        <v>2</v>
      </c>
      <c r="R2">
        <v>0</v>
      </c>
      <c r="S2">
        <v>0</v>
      </c>
    </row>
    <row r="3" spans="1:19" x14ac:dyDescent="0.2">
      <c r="A3" s="47" t="s">
        <v>91</v>
      </c>
      <c r="B3" s="47">
        <v>-20.101167</v>
      </c>
      <c r="C3" s="47">
        <v>-69.491221999999993</v>
      </c>
      <c r="D3" s="47">
        <v>1380</v>
      </c>
      <c r="E3" s="47">
        <v>5</v>
      </c>
      <c r="F3" s="48">
        <v>3.2</v>
      </c>
      <c r="G3" s="8">
        <v>1</v>
      </c>
      <c r="H3" s="8">
        <v>0</v>
      </c>
      <c r="I3" s="8">
        <v>0</v>
      </c>
      <c r="J3" s="49">
        <f>25.9*10^7</f>
        <v>259000000</v>
      </c>
      <c r="K3" s="49">
        <v>8800000</v>
      </c>
    </row>
    <row r="4" spans="1:19" x14ac:dyDescent="0.2">
      <c r="A4" s="8" t="s">
        <v>92</v>
      </c>
      <c r="B4" s="8">
        <v>-19.578942000000001</v>
      </c>
      <c r="C4" s="8">
        <v>-69.872967000000003</v>
      </c>
      <c r="D4" s="8">
        <v>1172</v>
      </c>
      <c r="E4" s="8">
        <v>5</v>
      </c>
      <c r="F4" s="48">
        <v>2.89</v>
      </c>
      <c r="G4" s="8">
        <v>1</v>
      </c>
      <c r="H4" s="8">
        <v>0</v>
      </c>
      <c r="I4" s="8">
        <v>0</v>
      </c>
      <c r="J4" s="67">
        <f>65.91*10^7</f>
        <v>659100000</v>
      </c>
      <c r="K4" s="67">
        <v>12000000</v>
      </c>
    </row>
    <row r="5" spans="1:19" x14ac:dyDescent="0.2">
      <c r="A5" s="8" t="s">
        <v>93</v>
      </c>
      <c r="B5" s="8">
        <v>-19.578942000000001</v>
      </c>
      <c r="C5" s="8">
        <v>-69.872967000000003</v>
      </c>
      <c r="D5" s="8">
        <v>1172</v>
      </c>
      <c r="E5" s="6">
        <v>5</v>
      </c>
      <c r="F5" s="48">
        <v>2.89</v>
      </c>
      <c r="G5" s="8">
        <v>1</v>
      </c>
      <c r="H5" s="8">
        <v>0</v>
      </c>
      <c r="I5" s="8">
        <v>0</v>
      </c>
      <c r="J5" s="67">
        <f>32.2*10^7</f>
        <v>322000000</v>
      </c>
      <c r="K5" s="67">
        <v>7000000</v>
      </c>
    </row>
    <row r="6" spans="1:19" x14ac:dyDescent="0.2">
      <c r="A6" s="47" t="s">
        <v>94</v>
      </c>
      <c r="B6" s="47">
        <v>-19.987110999999999</v>
      </c>
      <c r="C6" s="47">
        <v>-69.433610999999999</v>
      </c>
      <c r="D6" s="47">
        <v>1943</v>
      </c>
      <c r="E6" s="47">
        <v>5</v>
      </c>
      <c r="F6" s="48">
        <v>2.89</v>
      </c>
      <c r="G6" s="8">
        <v>1</v>
      </c>
      <c r="H6" s="8">
        <v>0</v>
      </c>
      <c r="I6" s="8">
        <v>0</v>
      </c>
      <c r="J6" s="49">
        <f>63.88*10^7</f>
        <v>638800000</v>
      </c>
      <c r="K6" s="49">
        <v>25700000</v>
      </c>
    </row>
    <row r="7" spans="1:19" x14ac:dyDescent="0.2">
      <c r="A7" s="47" t="s">
        <v>95</v>
      </c>
      <c r="B7" s="47">
        <v>-19.340944</v>
      </c>
      <c r="C7" s="47">
        <v>-69.727999999999994</v>
      </c>
      <c r="D7" s="47">
        <v>1607</v>
      </c>
      <c r="E7" s="8">
        <v>5</v>
      </c>
      <c r="F7" s="48">
        <v>2.89</v>
      </c>
      <c r="G7" s="8">
        <v>1</v>
      </c>
      <c r="H7" s="8">
        <v>0</v>
      </c>
      <c r="I7" s="8">
        <v>0</v>
      </c>
      <c r="J7" s="49">
        <f>74.48*10^7</f>
        <v>744800000</v>
      </c>
      <c r="K7" s="49">
        <v>23300000</v>
      </c>
    </row>
    <row r="8" spans="1:19" x14ac:dyDescent="0.2">
      <c r="A8" s="47" t="s">
        <v>96</v>
      </c>
      <c r="B8" s="47">
        <v>-19.340944</v>
      </c>
      <c r="C8" s="47">
        <v>-69.727999999999994</v>
      </c>
      <c r="D8" s="47">
        <v>1607</v>
      </c>
      <c r="E8" s="6">
        <v>5</v>
      </c>
      <c r="F8" s="48">
        <v>2.89</v>
      </c>
      <c r="G8" s="8">
        <v>1</v>
      </c>
      <c r="H8" s="8">
        <v>0</v>
      </c>
      <c r="I8" s="8">
        <v>0</v>
      </c>
      <c r="J8" s="49">
        <f>91.1*10^7</f>
        <v>911000000</v>
      </c>
      <c r="K8" s="49">
        <v>13000000</v>
      </c>
    </row>
    <row r="9" spans="1:19" x14ac:dyDescent="0.2">
      <c r="A9" s="47" t="s">
        <v>97</v>
      </c>
      <c r="B9" s="47">
        <v>-19.340944</v>
      </c>
      <c r="C9" s="47">
        <v>-69.727999999999994</v>
      </c>
      <c r="D9" s="47">
        <v>1607</v>
      </c>
      <c r="E9" s="47">
        <v>5</v>
      </c>
      <c r="F9" s="48">
        <v>2.89</v>
      </c>
      <c r="G9" s="8">
        <v>1</v>
      </c>
      <c r="H9" s="8">
        <v>0</v>
      </c>
      <c r="I9" s="8">
        <v>0</v>
      </c>
      <c r="J9" s="49">
        <f>167.12*10^7</f>
        <v>1671200000</v>
      </c>
      <c r="K9" s="49">
        <v>36500000</v>
      </c>
    </row>
    <row r="10" spans="1:19" x14ac:dyDescent="0.2">
      <c r="A10" s="47" t="s">
        <v>98</v>
      </c>
      <c r="B10" s="47">
        <v>-19.336722000000002</v>
      </c>
      <c r="C10" s="47">
        <v>-69.729611000000006</v>
      </c>
      <c r="D10" s="47">
        <v>1604</v>
      </c>
      <c r="E10" s="8">
        <v>5</v>
      </c>
      <c r="F10" s="48">
        <v>2.89</v>
      </c>
      <c r="G10" s="8">
        <v>1</v>
      </c>
      <c r="H10" s="8">
        <v>0</v>
      </c>
      <c r="I10" s="8">
        <v>0</v>
      </c>
      <c r="J10" s="49">
        <f>24.27*10^7</f>
        <v>242700000</v>
      </c>
      <c r="K10" s="49">
        <v>10500000</v>
      </c>
    </row>
    <row r="11" spans="1:19" x14ac:dyDescent="0.2">
      <c r="A11" s="47" t="s">
        <v>99</v>
      </c>
      <c r="B11" s="47">
        <v>-19.336722000000002</v>
      </c>
      <c r="C11" s="47">
        <v>-69.729611000000006</v>
      </c>
      <c r="D11" s="47">
        <v>1604</v>
      </c>
      <c r="E11" s="6">
        <v>5</v>
      </c>
      <c r="F11" s="48">
        <v>2.89</v>
      </c>
      <c r="G11" s="8">
        <v>1</v>
      </c>
      <c r="H11" s="8">
        <v>0</v>
      </c>
      <c r="I11" s="8">
        <v>0</v>
      </c>
      <c r="J11" s="49">
        <f>31.18*10^7</f>
        <v>311800000</v>
      </c>
      <c r="K11" s="49">
        <v>11900000</v>
      </c>
    </row>
    <row r="12" spans="1:19" x14ac:dyDescent="0.2">
      <c r="A12" s="47" t="s">
        <v>100</v>
      </c>
      <c r="B12" s="47">
        <v>-19.336722000000002</v>
      </c>
      <c r="C12" s="47">
        <v>-69.729611000000006</v>
      </c>
      <c r="D12" s="47">
        <v>1604</v>
      </c>
      <c r="E12" s="47">
        <v>5</v>
      </c>
      <c r="F12" s="48">
        <v>2.89</v>
      </c>
      <c r="G12" s="8">
        <v>1</v>
      </c>
      <c r="H12" s="8">
        <v>0</v>
      </c>
      <c r="I12" s="8">
        <v>0</v>
      </c>
      <c r="J12" s="49">
        <f>104.68*10^7</f>
        <v>1046800000.0000001</v>
      </c>
      <c r="K12" s="49">
        <v>22400000.000000004</v>
      </c>
    </row>
    <row r="13" spans="1:19" x14ac:dyDescent="0.2">
      <c r="A13" s="53" t="s">
        <v>101</v>
      </c>
      <c r="B13" s="53">
        <v>-18.886583000000002</v>
      </c>
      <c r="C13" s="53">
        <v>-69.699055999999999</v>
      </c>
      <c r="D13" s="53">
        <v>2282</v>
      </c>
      <c r="E13" s="8">
        <v>5</v>
      </c>
      <c r="F13" s="48">
        <v>2.89</v>
      </c>
      <c r="G13" s="8">
        <v>1</v>
      </c>
      <c r="H13" s="8">
        <v>0</v>
      </c>
      <c r="I13" s="8">
        <v>0</v>
      </c>
      <c r="J13" s="54">
        <f>269.89*10^7</f>
        <v>2698900000</v>
      </c>
      <c r="K13" s="54">
        <v>47300000.000000007</v>
      </c>
    </row>
    <row r="14" spans="1:19" x14ac:dyDescent="0.2">
      <c r="A14" s="53" t="s">
        <v>102</v>
      </c>
      <c r="B14" s="53">
        <v>-18.886583000000002</v>
      </c>
      <c r="C14" s="53">
        <v>-69.699055999999999</v>
      </c>
      <c r="D14" s="53">
        <v>2282</v>
      </c>
      <c r="E14" s="6">
        <v>5</v>
      </c>
      <c r="F14" s="48">
        <v>2.89</v>
      </c>
      <c r="G14" s="8">
        <v>1</v>
      </c>
      <c r="H14" s="8">
        <v>0</v>
      </c>
      <c r="I14" s="8">
        <v>0</v>
      </c>
      <c r="J14" s="54">
        <f>246.53*10^7</f>
        <v>2465300000</v>
      </c>
      <c r="K14" s="54">
        <v>42900000</v>
      </c>
    </row>
    <row r="15" spans="1:19" x14ac:dyDescent="0.2">
      <c r="A15" s="53" t="s">
        <v>103</v>
      </c>
      <c r="B15" s="53">
        <v>-18.905639000000001</v>
      </c>
      <c r="C15" s="53">
        <v>-69.954583</v>
      </c>
      <c r="D15" s="53">
        <v>1443</v>
      </c>
      <c r="E15" s="47">
        <v>5</v>
      </c>
      <c r="F15" s="48">
        <v>2.89</v>
      </c>
      <c r="G15" s="8">
        <v>1</v>
      </c>
      <c r="H15" s="8">
        <v>0</v>
      </c>
      <c r="I15" s="8">
        <v>0</v>
      </c>
      <c r="J15" s="54">
        <v>1414100000</v>
      </c>
      <c r="K15" s="54">
        <v>25200000</v>
      </c>
    </row>
    <row r="16" spans="1:19" x14ac:dyDescent="0.2">
      <c r="A16" s="53" t="s">
        <v>104</v>
      </c>
      <c r="B16" s="53">
        <v>-18.905639000000001</v>
      </c>
      <c r="C16" s="53">
        <v>-69.954583</v>
      </c>
      <c r="D16" s="53">
        <v>1443</v>
      </c>
      <c r="E16" s="8">
        <v>5</v>
      </c>
      <c r="F16" s="48">
        <v>2.89</v>
      </c>
      <c r="G16" s="8">
        <v>1</v>
      </c>
      <c r="H16" s="8">
        <v>0</v>
      </c>
      <c r="I16" s="8">
        <v>0</v>
      </c>
      <c r="J16" s="54">
        <v>1648000000</v>
      </c>
      <c r="K16" s="54">
        <v>28400000</v>
      </c>
    </row>
    <row r="17" spans="1:11" x14ac:dyDescent="0.2">
      <c r="A17" s="53" t="s">
        <v>105</v>
      </c>
      <c r="B17" s="53">
        <v>-18.852694</v>
      </c>
      <c r="C17" s="53">
        <v>-69.657167000000001</v>
      </c>
      <c r="D17" s="53">
        <v>2550</v>
      </c>
      <c r="E17" s="6">
        <v>5</v>
      </c>
      <c r="F17" s="48">
        <v>2.89</v>
      </c>
      <c r="G17" s="8">
        <v>1</v>
      </c>
      <c r="H17" s="8">
        <v>0</v>
      </c>
      <c r="I17" s="8">
        <v>0</v>
      </c>
      <c r="J17" s="54">
        <v>2350000000</v>
      </c>
      <c r="K17" s="54">
        <v>40400000</v>
      </c>
    </row>
    <row r="18" spans="1:11" x14ac:dyDescent="0.2">
      <c r="A18" s="53" t="s">
        <v>106</v>
      </c>
      <c r="B18" s="53">
        <v>-20.704083000000001</v>
      </c>
      <c r="C18" s="53">
        <v>-69.420833000000002</v>
      </c>
      <c r="D18" s="53">
        <v>1084</v>
      </c>
      <c r="E18" s="47">
        <v>5</v>
      </c>
      <c r="F18" s="48">
        <v>2.89</v>
      </c>
      <c r="G18" s="8">
        <v>1</v>
      </c>
      <c r="H18" s="8">
        <v>0</v>
      </c>
      <c r="I18" s="8">
        <v>0</v>
      </c>
      <c r="J18" s="54">
        <v>901900000</v>
      </c>
      <c r="K18" s="54">
        <v>19700000</v>
      </c>
    </row>
    <row r="19" spans="1:11" x14ac:dyDescent="0.2">
      <c r="A19" s="46" t="s">
        <v>107</v>
      </c>
      <c r="B19" s="46">
        <v>-19.786306</v>
      </c>
      <c r="C19" s="46">
        <v>-69.682000000000002</v>
      </c>
      <c r="D19" s="46">
        <v>1289</v>
      </c>
      <c r="E19" s="8">
        <v>5</v>
      </c>
      <c r="F19" s="7">
        <v>2.89</v>
      </c>
      <c r="G19" s="8">
        <v>1</v>
      </c>
      <c r="H19" s="8">
        <v>0</v>
      </c>
      <c r="I19" s="8">
        <v>0</v>
      </c>
      <c r="J19" s="68">
        <v>1078000000</v>
      </c>
      <c r="K19" s="68">
        <v>27700000</v>
      </c>
    </row>
    <row r="20" spans="1:11" x14ac:dyDescent="0.2">
      <c r="A20" s="47" t="s">
        <v>108</v>
      </c>
      <c r="B20" s="47">
        <v>-19.786306</v>
      </c>
      <c r="C20" s="47">
        <v>-69.682000000000002</v>
      </c>
      <c r="D20" s="47">
        <v>1289</v>
      </c>
      <c r="E20" s="6">
        <v>5</v>
      </c>
      <c r="F20" s="48">
        <v>2.89</v>
      </c>
      <c r="G20" s="8">
        <v>1</v>
      </c>
      <c r="H20" s="8">
        <v>0</v>
      </c>
      <c r="I20" s="8">
        <v>0</v>
      </c>
      <c r="J20" s="49">
        <v>1024900000</v>
      </c>
      <c r="K20" s="49">
        <v>24800000</v>
      </c>
    </row>
    <row r="21" spans="1:11" x14ac:dyDescent="0.2">
      <c r="A21" s="50" t="s">
        <v>109</v>
      </c>
      <c r="B21" s="47">
        <v>-19.786306</v>
      </c>
      <c r="C21" s="47">
        <v>-69.682000000000002</v>
      </c>
      <c r="D21" s="47">
        <v>1289</v>
      </c>
      <c r="E21" s="47">
        <v>5</v>
      </c>
      <c r="F21" s="48">
        <v>2.89</v>
      </c>
      <c r="G21" s="8">
        <v>1</v>
      </c>
      <c r="H21" s="8">
        <v>0</v>
      </c>
      <c r="I21" s="8">
        <v>0</v>
      </c>
      <c r="J21" s="51">
        <v>2989600000</v>
      </c>
      <c r="K21" s="49">
        <v>32000000</v>
      </c>
    </row>
    <row r="22" spans="1:11" x14ac:dyDescent="0.2">
      <c r="A22" s="47" t="s">
        <v>110</v>
      </c>
      <c r="B22" s="47">
        <v>-19.397832999999999</v>
      </c>
      <c r="C22" s="47">
        <v>-69.880306000000004</v>
      </c>
      <c r="D22" s="47">
        <v>1256</v>
      </c>
      <c r="E22" s="8">
        <v>5</v>
      </c>
      <c r="F22" s="48">
        <v>2.89</v>
      </c>
      <c r="G22" s="8">
        <v>1</v>
      </c>
      <c r="H22" s="8">
        <v>0</v>
      </c>
      <c r="I22" s="8">
        <v>0</v>
      </c>
      <c r="J22" s="49">
        <v>1942300000</v>
      </c>
      <c r="K22" s="49">
        <v>46700000</v>
      </c>
    </row>
    <row r="23" spans="1:11" x14ac:dyDescent="0.2">
      <c r="A23" s="47" t="s">
        <v>111</v>
      </c>
      <c r="B23" s="47">
        <v>-19.397832999999999</v>
      </c>
      <c r="C23" s="47">
        <v>-69.880306000000004</v>
      </c>
      <c r="D23" s="47">
        <v>1256</v>
      </c>
      <c r="E23" s="6">
        <v>5</v>
      </c>
      <c r="F23" s="48">
        <v>2.74</v>
      </c>
      <c r="G23" s="8">
        <v>1</v>
      </c>
      <c r="H23" s="8">
        <v>0</v>
      </c>
      <c r="I23" s="8">
        <v>0</v>
      </c>
      <c r="J23" s="49">
        <v>3102600000</v>
      </c>
      <c r="K23" s="49">
        <v>82300000</v>
      </c>
    </row>
    <row r="24" spans="1:11" x14ac:dyDescent="0.2">
      <c r="A24" s="47" t="s">
        <v>112</v>
      </c>
      <c r="B24" s="47">
        <v>-19.397832999999999</v>
      </c>
      <c r="C24" s="47">
        <v>-69.880306000000004</v>
      </c>
      <c r="D24" s="47">
        <v>1256</v>
      </c>
      <c r="E24" s="47">
        <v>5</v>
      </c>
      <c r="F24" s="52">
        <v>2.89</v>
      </c>
      <c r="G24" s="8">
        <v>1</v>
      </c>
      <c r="H24" s="8">
        <v>0</v>
      </c>
      <c r="I24" s="8">
        <v>0</v>
      </c>
      <c r="J24" s="49">
        <v>2691600000.0000005</v>
      </c>
      <c r="K24" s="49">
        <v>61800000</v>
      </c>
    </row>
    <row r="25" spans="1:11" x14ac:dyDescent="0.2">
      <c r="A25" s="53" t="s">
        <v>113</v>
      </c>
      <c r="B25" s="53">
        <v>-19.522110999999999</v>
      </c>
      <c r="C25" s="53">
        <v>-69.808333000000005</v>
      </c>
      <c r="D25" s="53">
        <v>1312</v>
      </c>
      <c r="E25" s="8">
        <v>5</v>
      </c>
      <c r="F25" s="48">
        <v>2.89</v>
      </c>
      <c r="G25" s="8">
        <v>1</v>
      </c>
      <c r="H25" s="8">
        <v>0</v>
      </c>
      <c r="I25" s="8">
        <v>0</v>
      </c>
      <c r="J25" s="54">
        <v>2771500000</v>
      </c>
      <c r="K25" s="54">
        <v>52000000</v>
      </c>
    </row>
    <row r="26" spans="1:11" x14ac:dyDescent="0.2">
      <c r="A26" s="53" t="s">
        <v>114</v>
      </c>
      <c r="B26" s="53">
        <v>-19.522110999999999</v>
      </c>
      <c r="C26" s="53">
        <v>-69.808333000000005</v>
      </c>
      <c r="D26" s="53">
        <v>1312</v>
      </c>
      <c r="E26" s="6">
        <v>5</v>
      </c>
      <c r="F26" s="48">
        <v>2.89</v>
      </c>
      <c r="G26" s="8">
        <v>1</v>
      </c>
      <c r="H26" s="8">
        <v>0</v>
      </c>
      <c r="I26" s="8">
        <v>0</v>
      </c>
      <c r="J26" s="54">
        <v>654000000</v>
      </c>
      <c r="K26" s="54">
        <v>15000000</v>
      </c>
    </row>
    <row r="27" spans="1:11" x14ac:dyDescent="0.2">
      <c r="A27" s="55" t="s">
        <v>115</v>
      </c>
      <c r="B27" s="56">
        <v>-18.503527999999999</v>
      </c>
      <c r="C27" s="56">
        <v>-70.143305999999995</v>
      </c>
      <c r="D27" s="56">
        <v>771</v>
      </c>
      <c r="E27" s="47">
        <v>5</v>
      </c>
      <c r="F27" s="57">
        <v>2.89</v>
      </c>
      <c r="G27" s="8">
        <v>1</v>
      </c>
      <c r="H27" s="8">
        <v>0</v>
      </c>
      <c r="I27" s="8">
        <v>0</v>
      </c>
      <c r="J27" s="58">
        <v>412900000</v>
      </c>
      <c r="K27" s="58">
        <v>7200000</v>
      </c>
    </row>
    <row r="28" spans="1:11" x14ac:dyDescent="0.2">
      <c r="A28" s="59" t="s">
        <v>116</v>
      </c>
      <c r="B28" s="59">
        <v>-18.389944</v>
      </c>
      <c r="C28" s="59">
        <v>-70.071805999999995</v>
      </c>
      <c r="D28" s="59">
        <v>1025</v>
      </c>
      <c r="E28" s="8">
        <v>5</v>
      </c>
      <c r="F28" s="7">
        <v>2.89</v>
      </c>
      <c r="G28" s="8">
        <v>1</v>
      </c>
      <c r="H28" s="8">
        <v>0</v>
      </c>
      <c r="I28" s="8">
        <v>0</v>
      </c>
      <c r="J28" s="60">
        <v>388000000</v>
      </c>
      <c r="K28" s="60">
        <v>7700000</v>
      </c>
    </row>
    <row r="29" spans="1:11" x14ac:dyDescent="0.2">
      <c r="A29" s="56" t="s">
        <v>117</v>
      </c>
      <c r="B29" s="56">
        <v>-18.389944</v>
      </c>
      <c r="C29" s="56">
        <v>-70.071805999999995</v>
      </c>
      <c r="D29" s="56">
        <v>1025</v>
      </c>
      <c r="E29" s="6">
        <v>5</v>
      </c>
      <c r="F29" s="57">
        <v>2.89</v>
      </c>
      <c r="G29" s="8">
        <v>1</v>
      </c>
      <c r="H29" s="8">
        <v>0</v>
      </c>
      <c r="I29" s="8">
        <v>0</v>
      </c>
      <c r="J29" s="58">
        <v>425000000</v>
      </c>
      <c r="K29" s="58">
        <v>9500000</v>
      </c>
    </row>
    <row r="30" spans="1:11" x14ac:dyDescent="0.2">
      <c r="E30" s="3"/>
      <c r="H30" s="3"/>
      <c r="I30" s="3"/>
    </row>
    <row r="31" spans="1:11" x14ac:dyDescent="0.2">
      <c r="E31" s="3"/>
      <c r="H31" s="3"/>
      <c r="I31" s="3"/>
    </row>
    <row r="32" spans="1:11" x14ac:dyDescent="0.2">
      <c r="E32" s="3"/>
      <c r="H32" s="3"/>
      <c r="I32" s="3"/>
    </row>
    <row r="33" spans="1:18" x14ac:dyDescent="0.2">
      <c r="E33" s="3"/>
      <c r="H33" s="3"/>
      <c r="I33" s="3"/>
    </row>
    <row r="34" spans="1:18" x14ac:dyDescent="0.2">
      <c r="E34" s="3"/>
      <c r="H34" s="3"/>
      <c r="I34" s="3"/>
    </row>
    <row r="35" spans="1:18" x14ac:dyDescent="0.2">
      <c r="E35" s="3"/>
      <c r="H35" s="3"/>
      <c r="I35" s="3"/>
    </row>
    <row r="36" spans="1:18" x14ac:dyDescent="0.2">
      <c r="A36" s="3"/>
      <c r="B36" s="4"/>
      <c r="C36" s="4"/>
      <c r="D36" s="4"/>
      <c r="E36" s="3"/>
      <c r="F36" s="3"/>
      <c r="G36" s="3"/>
      <c r="R36" s="3"/>
    </row>
    <row r="37" spans="1:18" x14ac:dyDescent="0.2">
      <c r="A37" s="14"/>
      <c r="B37" s="4"/>
      <c r="C37" s="4"/>
      <c r="D37" s="4"/>
      <c r="E37" s="3"/>
      <c r="F37" s="3"/>
      <c r="G37" s="3"/>
      <c r="R37" s="3"/>
    </row>
    <row r="38" spans="1:18" x14ac:dyDescent="0.2">
      <c r="A38" s="3"/>
      <c r="B38" s="4"/>
      <c r="C38" s="4"/>
      <c r="D38" s="4"/>
      <c r="E38" s="3"/>
      <c r="F38" s="3"/>
      <c r="G38" s="3"/>
      <c r="R38" s="3"/>
    </row>
    <row r="39" spans="1:18" x14ac:dyDescent="0.2">
      <c r="A39" s="3"/>
      <c r="B39" s="4"/>
      <c r="C39" s="4"/>
      <c r="D39" s="4"/>
      <c r="E39" s="3"/>
      <c r="F39" s="3"/>
      <c r="G39" s="3"/>
      <c r="R39" s="3"/>
    </row>
    <row r="40" spans="1:18" x14ac:dyDescent="0.2">
      <c r="A40" s="14"/>
      <c r="B40" s="4"/>
      <c r="C40" s="4"/>
      <c r="D40" s="4"/>
      <c r="E40" s="3"/>
      <c r="F40" s="3"/>
      <c r="G40" s="3"/>
      <c r="R40" s="3"/>
    </row>
    <row r="41" spans="1:18" x14ac:dyDescent="0.2">
      <c r="A41" s="3"/>
      <c r="B41" s="4"/>
      <c r="C41" s="4"/>
      <c r="D41" s="4"/>
      <c r="E41" s="3"/>
      <c r="F41" s="3"/>
      <c r="G41" s="3"/>
      <c r="R41" s="3"/>
    </row>
    <row r="42" spans="1:18" x14ac:dyDescent="0.2">
      <c r="A42" s="3"/>
      <c r="B42" s="4"/>
      <c r="C42" s="4"/>
      <c r="D42" s="4"/>
      <c r="E42" s="3"/>
      <c r="F42" s="3"/>
      <c r="G42" s="3"/>
      <c r="R42" s="3"/>
    </row>
    <row r="43" spans="1:18" x14ac:dyDescent="0.2">
      <c r="A43" s="14"/>
      <c r="B43" s="4"/>
      <c r="C43" s="4"/>
      <c r="D43" s="4"/>
      <c r="E43" s="3"/>
      <c r="F43" s="3"/>
      <c r="G43" s="3"/>
      <c r="R43" s="3"/>
    </row>
    <row r="44" spans="1:18" x14ac:dyDescent="0.2">
      <c r="A44" s="3"/>
      <c r="B44" s="4"/>
      <c r="C44" s="4"/>
      <c r="D44" s="4"/>
      <c r="E44" s="3"/>
      <c r="F44" s="3"/>
      <c r="G44" s="3"/>
      <c r="R44" s="3"/>
    </row>
    <row r="45" spans="1:18" x14ac:dyDescent="0.2">
      <c r="A45" s="3"/>
      <c r="B45" s="4"/>
      <c r="C45" s="4"/>
      <c r="D45" s="4"/>
      <c r="E45" s="3"/>
      <c r="F45" s="3"/>
      <c r="G45" s="3"/>
      <c r="R45" s="3"/>
    </row>
    <row r="46" spans="1:18" x14ac:dyDescent="0.2">
      <c r="A46" s="14"/>
      <c r="B46" s="4"/>
      <c r="C46" s="4"/>
      <c r="D46" s="4"/>
      <c r="E46" s="3"/>
      <c r="F46" s="3"/>
      <c r="G46" s="3"/>
      <c r="R46" s="3"/>
    </row>
    <row r="47" spans="1:18" x14ac:dyDescent="0.2">
      <c r="A47" s="3"/>
      <c r="B47" s="4"/>
      <c r="C47" s="4"/>
      <c r="D47" s="4"/>
      <c r="E47" s="3"/>
      <c r="F47" s="3"/>
      <c r="G47" s="3"/>
      <c r="R47" s="3"/>
    </row>
    <row r="48" spans="1:18" x14ac:dyDescent="0.2">
      <c r="A48" s="3"/>
      <c r="B48" s="4"/>
      <c r="C48" s="4"/>
      <c r="D48" s="4"/>
      <c r="E48" s="3"/>
      <c r="F48" s="3"/>
      <c r="G48" s="3"/>
      <c r="R48" s="3"/>
    </row>
    <row r="49" spans="1:18" x14ac:dyDescent="0.2">
      <c r="A49" s="14"/>
      <c r="B49" s="4"/>
      <c r="C49" s="4"/>
      <c r="D49" s="4"/>
      <c r="E49" s="3"/>
      <c r="F49" s="3"/>
      <c r="G49" s="3"/>
      <c r="R49" s="3"/>
    </row>
    <row r="50" spans="1:18" x14ac:dyDescent="0.2">
      <c r="A50" s="3"/>
      <c r="B50" s="4"/>
      <c r="C50" s="4"/>
      <c r="D50" s="4"/>
      <c r="E50" s="3"/>
      <c r="F50" s="3"/>
      <c r="G50" s="3"/>
      <c r="R50" s="3"/>
    </row>
    <row r="51" spans="1:18" x14ac:dyDescent="0.2">
      <c r="A51" s="3"/>
      <c r="B51" s="4"/>
      <c r="C51" s="4"/>
      <c r="D51" s="4"/>
      <c r="E51" s="3"/>
      <c r="F51" s="3"/>
      <c r="G51" s="3"/>
      <c r="R51" s="3"/>
    </row>
    <row r="52" spans="1:18" x14ac:dyDescent="0.2">
      <c r="A52" s="14"/>
      <c r="B52" s="4"/>
      <c r="C52" s="4"/>
      <c r="D52" s="4"/>
      <c r="E52" s="3"/>
      <c r="F52" s="3"/>
      <c r="G52" s="3"/>
      <c r="R52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D949-3CB2-1744-BB9B-6DE128D5BA14}">
  <dimension ref="A1:BT52"/>
  <sheetViews>
    <sheetView zoomScale="98" zoomScaleNormal="98" workbookViewId="0">
      <selection activeCell="F20" sqref="F20"/>
    </sheetView>
  </sheetViews>
  <sheetFormatPr baseColWidth="10" defaultRowHeight="16" x14ac:dyDescent="0.2"/>
  <cols>
    <col min="1" max="1" width="16.5" bestFit="1" customWidth="1"/>
    <col min="9" max="9" width="20.33203125" bestFit="1" customWidth="1"/>
    <col min="10" max="10" width="22.83203125" bestFit="1" customWidth="1"/>
    <col min="11" max="11" width="11.6640625" bestFit="1" customWidth="1"/>
    <col min="14" max="14" width="27.6640625" bestFit="1" customWidth="1"/>
    <col min="18" max="18" width="30" bestFit="1" customWidth="1"/>
    <col min="19" max="19" width="17.6640625" bestFit="1" customWidth="1"/>
  </cols>
  <sheetData>
    <row r="1" spans="1:72" s="2" customFormat="1" ht="22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2" t="s">
        <v>11</v>
      </c>
      <c r="N1" s="2" t="s">
        <v>12</v>
      </c>
      <c r="O1" s="2" t="s">
        <v>74</v>
      </c>
      <c r="P1" s="2" t="s">
        <v>75</v>
      </c>
      <c r="Q1" s="2" t="s">
        <v>15</v>
      </c>
      <c r="R1" s="2" t="s">
        <v>16</v>
      </c>
      <c r="S1" s="2" t="s">
        <v>17</v>
      </c>
    </row>
    <row r="2" spans="1:72" s="72" customFormat="1" ht="17" customHeight="1" x14ac:dyDescent="0.2">
      <c r="A2" s="69" t="s">
        <v>118</v>
      </c>
      <c r="B2" s="70">
        <v>-21.724806000000001</v>
      </c>
      <c r="C2" s="70">
        <v>-69.237971999999999</v>
      </c>
      <c r="D2" s="70">
        <v>1676</v>
      </c>
      <c r="E2" s="70">
        <v>5</v>
      </c>
      <c r="F2" s="71">
        <v>2.74</v>
      </c>
      <c r="G2" s="72">
        <v>1</v>
      </c>
      <c r="H2" s="72">
        <v>0</v>
      </c>
      <c r="I2" s="72">
        <v>0</v>
      </c>
      <c r="J2" s="73">
        <f>3.87*10000000</f>
        <v>38700000</v>
      </c>
      <c r="K2" s="73">
        <v>3700000</v>
      </c>
      <c r="L2" s="73"/>
      <c r="M2" s="72">
        <v>4</v>
      </c>
      <c r="N2" s="72">
        <v>1</v>
      </c>
      <c r="O2" s="72">
        <v>0</v>
      </c>
      <c r="P2" s="72">
        <v>30</v>
      </c>
      <c r="Q2" s="72">
        <v>2</v>
      </c>
      <c r="R2" s="72">
        <v>0</v>
      </c>
      <c r="S2" s="72">
        <v>0</v>
      </c>
    </row>
    <row r="3" spans="1:72" s="72" customFormat="1" ht="17" customHeight="1" x14ac:dyDescent="0.2">
      <c r="A3" s="69" t="s">
        <v>119</v>
      </c>
      <c r="B3" s="70">
        <v>-21.724806000000001</v>
      </c>
      <c r="C3" s="70">
        <v>-69.237971999999999</v>
      </c>
      <c r="D3" s="70">
        <v>1676</v>
      </c>
      <c r="E3" s="70">
        <v>5</v>
      </c>
      <c r="F3" s="71">
        <v>2.74</v>
      </c>
      <c r="G3" s="72">
        <v>1</v>
      </c>
      <c r="H3" s="72">
        <v>0</v>
      </c>
      <c r="I3" s="72">
        <v>0</v>
      </c>
      <c r="J3" s="73">
        <f>3.79*10000000</f>
        <v>37900000</v>
      </c>
      <c r="K3" s="73">
        <v>2500000</v>
      </c>
      <c r="L3" s="73"/>
      <c r="M3" s="70"/>
      <c r="R3" s="72">
        <v>0</v>
      </c>
    </row>
    <row r="4" spans="1:72" s="72" customFormat="1" ht="17" customHeight="1" x14ac:dyDescent="0.2">
      <c r="A4" s="69" t="s">
        <v>120</v>
      </c>
      <c r="B4" s="70">
        <v>-21.704056000000001</v>
      </c>
      <c r="C4" s="70">
        <v>-69.209444000000005</v>
      </c>
      <c r="D4" s="70">
        <v>1438</v>
      </c>
      <c r="E4" s="70">
        <v>5</v>
      </c>
      <c r="F4" s="71">
        <v>2.74</v>
      </c>
      <c r="G4" s="72">
        <v>1</v>
      </c>
      <c r="H4" s="72">
        <v>0</v>
      </c>
      <c r="I4" s="72">
        <v>0</v>
      </c>
      <c r="J4" s="73">
        <f>0.95*10000000</f>
        <v>9500000</v>
      </c>
      <c r="K4" s="73">
        <v>1500000</v>
      </c>
      <c r="L4" s="73"/>
      <c r="M4" s="70"/>
      <c r="O4" s="70"/>
      <c r="R4" s="72">
        <v>0</v>
      </c>
    </row>
    <row r="5" spans="1:72" s="72" customFormat="1" ht="17" customHeight="1" x14ac:dyDescent="0.2">
      <c r="A5" s="69" t="s">
        <v>121</v>
      </c>
      <c r="B5" s="70">
        <v>-21.704056000000001</v>
      </c>
      <c r="C5" s="70">
        <v>-69.209444000000005</v>
      </c>
      <c r="D5" s="70">
        <v>1438</v>
      </c>
      <c r="E5" s="70">
        <v>5</v>
      </c>
      <c r="F5" s="71">
        <v>2.74</v>
      </c>
      <c r="G5" s="72">
        <v>1</v>
      </c>
      <c r="H5" s="72">
        <v>0</v>
      </c>
      <c r="I5" s="72">
        <v>0</v>
      </c>
      <c r="J5" s="73">
        <f>0.42*10000000</f>
        <v>4200000</v>
      </c>
      <c r="K5" s="73">
        <v>1300000</v>
      </c>
      <c r="L5" s="73"/>
      <c r="M5" s="70"/>
      <c r="R5" s="72">
        <v>0</v>
      </c>
    </row>
    <row r="6" spans="1:72" s="72" customFormat="1" ht="17" customHeight="1" x14ac:dyDescent="0.2">
      <c r="A6" s="69" t="s">
        <v>122</v>
      </c>
      <c r="B6" s="70">
        <v>-21.704056000000001</v>
      </c>
      <c r="C6" s="70">
        <v>-69.209444000000005</v>
      </c>
      <c r="D6" s="70">
        <v>1438</v>
      </c>
      <c r="E6" s="70">
        <v>5</v>
      </c>
      <c r="F6" s="71">
        <v>2.74</v>
      </c>
      <c r="G6" s="72">
        <v>1</v>
      </c>
      <c r="H6" s="72">
        <v>0</v>
      </c>
      <c r="I6" s="72">
        <v>0</v>
      </c>
      <c r="J6" s="73">
        <f>1.11*10000000</f>
        <v>11100000.000000002</v>
      </c>
      <c r="K6" s="73">
        <v>2000000</v>
      </c>
      <c r="L6" s="73"/>
      <c r="M6" s="70"/>
      <c r="R6" s="72">
        <v>0</v>
      </c>
    </row>
    <row r="7" spans="1:72" s="72" customFormat="1" ht="17" customHeight="1" x14ac:dyDescent="0.2">
      <c r="A7" s="69" t="s">
        <v>123</v>
      </c>
      <c r="B7" s="70">
        <v>-21.101222</v>
      </c>
      <c r="C7" s="70">
        <v>-69.257499999999993</v>
      </c>
      <c r="D7" s="70">
        <v>1065</v>
      </c>
      <c r="E7" s="70">
        <v>5</v>
      </c>
      <c r="F7" s="71">
        <v>2.74</v>
      </c>
      <c r="G7" s="72">
        <v>1</v>
      </c>
      <c r="H7" s="72">
        <v>0</v>
      </c>
      <c r="I7" s="72">
        <v>0</v>
      </c>
      <c r="J7" s="73">
        <v>5800000</v>
      </c>
      <c r="K7" s="73">
        <v>800000</v>
      </c>
      <c r="L7" s="73"/>
      <c r="M7" s="70"/>
      <c r="R7" s="72">
        <v>0</v>
      </c>
    </row>
    <row r="8" spans="1:72" s="74" customFormat="1" ht="17" customHeight="1" x14ac:dyDescent="0.2">
      <c r="A8" s="69" t="s">
        <v>124</v>
      </c>
      <c r="B8" s="70">
        <v>-21.101222</v>
      </c>
      <c r="C8" s="70">
        <v>-69.257499999999993</v>
      </c>
      <c r="D8" s="70">
        <v>1065</v>
      </c>
      <c r="E8" s="70">
        <v>5</v>
      </c>
      <c r="F8" s="71">
        <v>2.74</v>
      </c>
      <c r="G8" s="72">
        <v>1</v>
      </c>
      <c r="H8" s="72">
        <v>0</v>
      </c>
      <c r="I8" s="72">
        <v>0</v>
      </c>
      <c r="J8" s="73">
        <v>6850000.0000000009</v>
      </c>
      <c r="K8" s="73">
        <v>800000</v>
      </c>
      <c r="L8" s="73"/>
      <c r="M8" s="70"/>
      <c r="R8" s="72">
        <v>0</v>
      </c>
    </row>
    <row r="9" spans="1:72" s="75" customFormat="1" ht="17" customHeight="1" x14ac:dyDescent="0.2">
      <c r="A9" s="70" t="s">
        <v>125</v>
      </c>
      <c r="B9" s="70">
        <v>-21.078944</v>
      </c>
      <c r="C9" s="70">
        <v>-69.364833000000004</v>
      </c>
      <c r="D9" s="70">
        <v>1573</v>
      </c>
      <c r="E9" s="70">
        <v>5</v>
      </c>
      <c r="F9" s="71">
        <v>2.74</v>
      </c>
      <c r="G9" s="72">
        <v>1</v>
      </c>
      <c r="H9" s="72">
        <v>0</v>
      </c>
      <c r="I9" s="72">
        <v>0</v>
      </c>
      <c r="J9" s="73">
        <v>1400000.0000000002</v>
      </c>
      <c r="K9" s="73">
        <v>200000</v>
      </c>
      <c r="L9" s="73"/>
      <c r="M9" s="70"/>
      <c r="R9" s="72">
        <v>0</v>
      </c>
    </row>
    <row r="10" spans="1:72" ht="17" customHeight="1" x14ac:dyDescent="0.2">
      <c r="A10" s="70" t="s">
        <v>126</v>
      </c>
      <c r="B10" s="70">
        <v>-20.101167</v>
      </c>
      <c r="C10" s="70">
        <v>-69.491221999999993</v>
      </c>
      <c r="D10" s="70">
        <v>1380</v>
      </c>
      <c r="E10" s="70">
        <v>5</v>
      </c>
      <c r="F10" s="10">
        <v>2.74</v>
      </c>
      <c r="G10" s="72">
        <v>1</v>
      </c>
      <c r="H10" s="72">
        <v>0</v>
      </c>
      <c r="I10" s="72">
        <v>0</v>
      </c>
      <c r="J10" s="11">
        <v>75000000</v>
      </c>
      <c r="K10" s="11">
        <v>4400000</v>
      </c>
      <c r="L10" s="11"/>
      <c r="M10" s="70"/>
      <c r="N10" s="72"/>
      <c r="O10" s="72"/>
      <c r="P10" s="72"/>
      <c r="Q10" s="72"/>
      <c r="R10" s="72">
        <v>0</v>
      </c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72"/>
      <c r="BB10" s="72"/>
      <c r="BC10" s="72"/>
      <c r="BD10" s="72"/>
      <c r="BE10" s="72"/>
      <c r="BF10" s="72"/>
      <c r="BG10" s="72"/>
      <c r="BH10" s="72"/>
      <c r="BI10" s="72"/>
      <c r="BJ10" s="72"/>
      <c r="BK10" s="72"/>
      <c r="BL10" s="72"/>
      <c r="BM10" s="72"/>
      <c r="BN10" s="72"/>
      <c r="BO10" s="72"/>
      <c r="BP10" s="72"/>
      <c r="BQ10" s="72"/>
      <c r="BR10" s="72"/>
      <c r="BS10" s="72"/>
      <c r="BT10" s="72"/>
    </row>
    <row r="11" spans="1:72" s="76" customFormat="1" ht="17" customHeight="1" x14ac:dyDescent="0.2">
      <c r="A11" s="70" t="s">
        <v>127</v>
      </c>
      <c r="B11" s="70">
        <v>-20.101167</v>
      </c>
      <c r="C11" s="70">
        <v>-69.491221999999993</v>
      </c>
      <c r="D11" s="70">
        <v>1380</v>
      </c>
      <c r="E11" s="70">
        <v>5</v>
      </c>
      <c r="F11" s="10">
        <v>2.74</v>
      </c>
      <c r="G11" s="72">
        <v>1</v>
      </c>
      <c r="H11" s="72">
        <v>0</v>
      </c>
      <c r="I11" s="72">
        <v>0</v>
      </c>
      <c r="J11" s="11">
        <v>78700000</v>
      </c>
      <c r="K11" s="11">
        <v>6400000</v>
      </c>
      <c r="L11" s="11"/>
      <c r="M11" s="70"/>
      <c r="N11" s="72"/>
      <c r="O11" s="72"/>
      <c r="P11" s="72"/>
      <c r="Q11" s="72"/>
      <c r="R11" s="72">
        <v>0</v>
      </c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72"/>
      <c r="BT11" s="72"/>
    </row>
    <row r="12" spans="1:72" s="81" customFormat="1" ht="17" customHeight="1" x14ac:dyDescent="0.2">
      <c r="A12" s="77" t="s">
        <v>128</v>
      </c>
      <c r="B12" s="77">
        <v>-19.987110999999999</v>
      </c>
      <c r="C12" s="77">
        <v>-69.433610999999999</v>
      </c>
      <c r="D12" s="77">
        <v>1943</v>
      </c>
      <c r="E12" s="70">
        <v>5</v>
      </c>
      <c r="F12" s="78">
        <v>2.74</v>
      </c>
      <c r="G12" s="72">
        <v>1</v>
      </c>
      <c r="H12" s="72">
        <v>0</v>
      </c>
      <c r="I12" s="72">
        <v>0</v>
      </c>
      <c r="J12" s="79">
        <v>167400000</v>
      </c>
      <c r="K12" s="79">
        <v>9900000</v>
      </c>
      <c r="L12" s="79"/>
      <c r="M12" s="70"/>
      <c r="N12" s="72"/>
      <c r="O12" s="72"/>
      <c r="P12" s="72"/>
      <c r="Q12" s="72"/>
      <c r="R12" s="72">
        <v>0</v>
      </c>
      <c r="S12" s="72"/>
      <c r="T12" s="72"/>
      <c r="U12" s="72"/>
      <c r="V12" s="72"/>
      <c r="W12" s="72"/>
      <c r="X12" s="72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</row>
    <row r="13" spans="1:72" s="72" customFormat="1" ht="17" customHeight="1" x14ac:dyDescent="0.2">
      <c r="A13" s="69" t="s">
        <v>129</v>
      </c>
      <c r="B13" s="70">
        <v>-19.987110999999999</v>
      </c>
      <c r="C13" s="70">
        <v>-69.433610999999999</v>
      </c>
      <c r="D13" s="70">
        <v>1943</v>
      </c>
      <c r="E13" s="70">
        <v>5</v>
      </c>
      <c r="F13" s="71">
        <v>2.74</v>
      </c>
      <c r="G13" s="72">
        <v>1</v>
      </c>
      <c r="H13" s="72">
        <v>0</v>
      </c>
      <c r="I13" s="72">
        <v>0</v>
      </c>
      <c r="J13" s="82">
        <v>331000000</v>
      </c>
      <c r="K13" s="82">
        <v>13400000</v>
      </c>
      <c r="L13" s="82"/>
      <c r="M13" s="70"/>
      <c r="R13" s="72">
        <v>0</v>
      </c>
    </row>
    <row r="14" spans="1:72" s="85" customFormat="1" ht="17" customHeight="1" x14ac:dyDescent="0.2">
      <c r="A14" s="83" t="s">
        <v>130</v>
      </c>
      <c r="B14" s="83">
        <v>-20.108222000000001</v>
      </c>
      <c r="C14" s="83">
        <v>-69.311722000000003</v>
      </c>
      <c r="D14" s="83">
        <v>2233</v>
      </c>
      <c r="E14" s="70">
        <v>5</v>
      </c>
      <c r="F14" s="71">
        <v>2.74</v>
      </c>
      <c r="G14" s="72">
        <v>1</v>
      </c>
      <c r="H14" s="72">
        <v>0</v>
      </c>
      <c r="I14" s="72">
        <v>0</v>
      </c>
      <c r="J14" s="84">
        <v>199100000</v>
      </c>
      <c r="K14" s="84">
        <v>7600000</v>
      </c>
      <c r="L14" s="84"/>
      <c r="M14" s="70"/>
      <c r="R14" s="72">
        <v>0</v>
      </c>
    </row>
    <row r="15" spans="1:72" s="72" customFormat="1" ht="17" customHeight="1" x14ac:dyDescent="0.2">
      <c r="A15" s="69" t="s">
        <v>131</v>
      </c>
      <c r="B15" s="70">
        <v>-19.786306</v>
      </c>
      <c r="C15" s="70">
        <v>-69.682000000000002</v>
      </c>
      <c r="D15" s="70">
        <v>1289</v>
      </c>
      <c r="E15" s="70">
        <v>5</v>
      </c>
      <c r="F15" s="71">
        <v>2.74</v>
      </c>
      <c r="G15" s="72">
        <v>1</v>
      </c>
      <c r="H15" s="72">
        <v>0</v>
      </c>
      <c r="I15" s="72">
        <v>0</v>
      </c>
      <c r="J15" s="73">
        <v>72400000</v>
      </c>
      <c r="K15" s="73">
        <v>6200000</v>
      </c>
      <c r="L15" s="73"/>
      <c r="M15" s="70"/>
      <c r="R15" s="72">
        <v>0</v>
      </c>
    </row>
    <row r="16" spans="1:72" x14ac:dyDescent="0.2">
      <c r="A16" s="53"/>
      <c r="B16" s="53"/>
      <c r="C16" s="53"/>
      <c r="D16" s="53"/>
      <c r="E16" s="8"/>
      <c r="F16" s="48"/>
      <c r="G16" s="8"/>
      <c r="H16" s="8"/>
      <c r="I16" s="8"/>
      <c r="J16" s="54"/>
      <c r="K16" s="54"/>
      <c r="R16" s="72">
        <v>0</v>
      </c>
    </row>
    <row r="17" spans="1:11" x14ac:dyDescent="0.2">
      <c r="A17" s="53"/>
      <c r="B17" s="53"/>
      <c r="C17" s="53"/>
      <c r="D17" s="53"/>
      <c r="E17" s="6"/>
      <c r="F17" s="48"/>
      <c r="G17" s="8"/>
      <c r="H17" s="8"/>
      <c r="I17" s="8"/>
      <c r="J17" s="54"/>
      <c r="K17" s="54"/>
    </row>
    <row r="18" spans="1:11" x14ac:dyDescent="0.2">
      <c r="A18" s="53"/>
      <c r="B18" s="53"/>
      <c r="C18" s="53"/>
      <c r="D18" s="53"/>
      <c r="E18" s="47"/>
      <c r="F18" s="48"/>
      <c r="G18" s="8"/>
      <c r="H18" s="8"/>
      <c r="I18" s="8"/>
      <c r="J18" s="54"/>
      <c r="K18" s="54"/>
    </row>
    <row r="19" spans="1:11" x14ac:dyDescent="0.2">
      <c r="A19" s="46"/>
      <c r="B19" s="46"/>
      <c r="C19" s="46"/>
      <c r="D19" s="46"/>
      <c r="E19" s="8"/>
      <c r="F19" s="7"/>
      <c r="G19" s="8"/>
      <c r="H19" s="8"/>
      <c r="I19" s="8"/>
      <c r="J19" s="68"/>
      <c r="K19" s="68"/>
    </row>
    <row r="20" spans="1:11" x14ac:dyDescent="0.2">
      <c r="A20" s="47"/>
      <c r="B20" s="47"/>
      <c r="C20" s="47"/>
      <c r="D20" s="47"/>
      <c r="E20" s="6"/>
      <c r="F20" s="48"/>
      <c r="G20" s="8"/>
      <c r="H20" s="8"/>
      <c r="I20" s="8"/>
      <c r="J20" s="49"/>
      <c r="K20" s="49"/>
    </row>
    <row r="21" spans="1:11" x14ac:dyDescent="0.2">
      <c r="A21" s="50"/>
      <c r="B21" s="47"/>
      <c r="C21" s="47"/>
      <c r="D21" s="47"/>
      <c r="E21" s="47"/>
      <c r="F21" s="48"/>
      <c r="G21" s="8"/>
      <c r="H21" s="8"/>
      <c r="I21" s="8"/>
      <c r="J21" s="51"/>
      <c r="K21" s="49"/>
    </row>
    <row r="22" spans="1:11" x14ac:dyDescent="0.2">
      <c r="A22" s="47"/>
      <c r="B22" s="47"/>
      <c r="C22" s="47"/>
      <c r="D22" s="47"/>
      <c r="E22" s="8"/>
      <c r="F22" s="48"/>
      <c r="G22" s="8"/>
      <c r="H22" s="8"/>
      <c r="I22" s="8"/>
      <c r="J22" s="49"/>
      <c r="K22" s="49"/>
    </row>
    <row r="23" spans="1:11" x14ac:dyDescent="0.2">
      <c r="A23" s="47"/>
      <c r="B23" s="47"/>
      <c r="C23" s="47"/>
      <c r="D23" s="47"/>
      <c r="E23" s="6"/>
      <c r="F23" s="48"/>
      <c r="G23" s="8"/>
      <c r="H23" s="8"/>
      <c r="I23" s="8"/>
      <c r="J23" s="49"/>
      <c r="K23" s="49"/>
    </row>
    <row r="24" spans="1:11" x14ac:dyDescent="0.2">
      <c r="A24" s="47"/>
      <c r="B24" s="47"/>
      <c r="C24" s="47"/>
      <c r="D24" s="47"/>
      <c r="E24" s="47"/>
      <c r="F24" s="52"/>
      <c r="G24" s="8"/>
      <c r="H24" s="8"/>
      <c r="I24" s="8"/>
      <c r="J24" s="49"/>
      <c r="K24" s="49"/>
    </row>
    <row r="25" spans="1:11" x14ac:dyDescent="0.2">
      <c r="A25" s="53"/>
      <c r="B25" s="53"/>
      <c r="C25" s="53"/>
      <c r="D25" s="53"/>
      <c r="E25" s="8"/>
      <c r="F25" s="48"/>
      <c r="G25" s="8"/>
      <c r="H25" s="8"/>
      <c r="I25" s="8"/>
      <c r="J25" s="54"/>
      <c r="K25" s="54"/>
    </row>
    <row r="26" spans="1:11" x14ac:dyDescent="0.2">
      <c r="A26" s="53"/>
      <c r="B26" s="53"/>
      <c r="C26" s="53"/>
      <c r="D26" s="53"/>
      <c r="E26" s="6"/>
      <c r="F26" s="48"/>
      <c r="G26" s="8"/>
      <c r="H26" s="8"/>
      <c r="I26" s="8"/>
      <c r="J26" s="54"/>
      <c r="K26" s="54"/>
    </row>
    <row r="27" spans="1:11" x14ac:dyDescent="0.2">
      <c r="A27" s="55"/>
      <c r="B27" s="56"/>
      <c r="C27" s="56"/>
      <c r="D27" s="56"/>
      <c r="E27" s="47"/>
      <c r="F27" s="57"/>
      <c r="G27" s="8"/>
      <c r="H27" s="8"/>
      <c r="I27" s="8"/>
      <c r="J27" s="58"/>
      <c r="K27" s="58"/>
    </row>
    <row r="28" spans="1:11" x14ac:dyDescent="0.2">
      <c r="A28" s="59"/>
      <c r="B28" s="59"/>
      <c r="C28" s="59"/>
      <c r="D28" s="59"/>
      <c r="E28" s="8"/>
      <c r="F28" s="7"/>
      <c r="G28" s="8"/>
      <c r="H28" s="8"/>
      <c r="I28" s="8"/>
      <c r="J28" s="60"/>
      <c r="K28" s="60"/>
    </row>
    <row r="29" spans="1:11" x14ac:dyDescent="0.2">
      <c r="A29" s="56"/>
      <c r="B29" s="56"/>
      <c r="C29" s="56"/>
      <c r="D29" s="56"/>
      <c r="E29" s="6"/>
      <c r="F29" s="57"/>
      <c r="G29" s="8"/>
      <c r="H29" s="8"/>
      <c r="I29" s="8"/>
      <c r="J29" s="58"/>
      <c r="K29" s="58"/>
    </row>
    <row r="30" spans="1:11" x14ac:dyDescent="0.2">
      <c r="E30" s="3"/>
      <c r="H30" s="3"/>
      <c r="I30" s="3"/>
    </row>
    <row r="31" spans="1:11" x14ac:dyDescent="0.2">
      <c r="E31" s="3"/>
      <c r="H31" s="3"/>
      <c r="I31" s="3"/>
    </row>
    <row r="32" spans="1:11" x14ac:dyDescent="0.2">
      <c r="E32" s="3"/>
      <c r="H32" s="3"/>
      <c r="I32" s="3"/>
    </row>
    <row r="33" spans="1:18" x14ac:dyDescent="0.2">
      <c r="E33" s="3"/>
      <c r="H33" s="3"/>
      <c r="I33" s="3"/>
    </row>
    <row r="34" spans="1:18" x14ac:dyDescent="0.2">
      <c r="E34" s="3"/>
      <c r="H34" s="3"/>
      <c r="I34" s="3"/>
    </row>
    <row r="35" spans="1:18" x14ac:dyDescent="0.2">
      <c r="E35" s="3"/>
      <c r="H35" s="3"/>
      <c r="I35" s="3"/>
    </row>
    <row r="36" spans="1:18" x14ac:dyDescent="0.2">
      <c r="A36" s="3"/>
      <c r="B36" s="4"/>
      <c r="C36" s="4"/>
      <c r="D36" s="4"/>
      <c r="E36" s="3"/>
      <c r="F36" s="3"/>
      <c r="G36" s="3"/>
      <c r="R36" s="3"/>
    </row>
    <row r="37" spans="1:18" x14ac:dyDescent="0.2">
      <c r="A37" s="14"/>
      <c r="B37" s="4"/>
      <c r="C37" s="4"/>
      <c r="D37" s="4"/>
      <c r="E37" s="3"/>
      <c r="F37" s="3"/>
      <c r="G37" s="3"/>
      <c r="R37" s="3"/>
    </row>
    <row r="38" spans="1:18" x14ac:dyDescent="0.2">
      <c r="A38" s="3"/>
      <c r="B38" s="4"/>
      <c r="C38" s="4"/>
      <c r="D38" s="4"/>
      <c r="E38" s="3"/>
      <c r="F38" s="3"/>
      <c r="G38" s="3"/>
      <c r="R38" s="3"/>
    </row>
    <row r="39" spans="1:18" x14ac:dyDescent="0.2">
      <c r="A39" s="3"/>
      <c r="B39" s="4"/>
      <c r="C39" s="4"/>
      <c r="D39" s="4"/>
      <c r="E39" s="3"/>
      <c r="F39" s="3"/>
      <c r="G39" s="3"/>
      <c r="R39" s="3"/>
    </row>
    <row r="40" spans="1:18" x14ac:dyDescent="0.2">
      <c r="A40" s="14"/>
      <c r="B40" s="4"/>
      <c r="C40" s="4"/>
      <c r="D40" s="4"/>
      <c r="E40" s="3"/>
      <c r="F40" s="3"/>
      <c r="G40" s="3"/>
      <c r="R40" s="3"/>
    </row>
    <row r="41" spans="1:18" x14ac:dyDescent="0.2">
      <c r="A41" s="3"/>
      <c r="B41" s="4"/>
      <c r="C41" s="4"/>
      <c r="D41" s="4"/>
      <c r="E41" s="3"/>
      <c r="F41" s="3"/>
      <c r="G41" s="3"/>
      <c r="R41" s="3"/>
    </row>
    <row r="42" spans="1:18" x14ac:dyDescent="0.2">
      <c r="A42" s="3"/>
      <c r="B42" s="4"/>
      <c r="C42" s="4"/>
      <c r="D42" s="4"/>
      <c r="E42" s="3"/>
      <c r="F42" s="3"/>
      <c r="G42" s="3"/>
      <c r="R42" s="3"/>
    </row>
    <row r="43" spans="1:18" x14ac:dyDescent="0.2">
      <c r="A43" s="14"/>
      <c r="B43" s="4"/>
      <c r="C43" s="4"/>
      <c r="D43" s="4"/>
      <c r="E43" s="3"/>
      <c r="F43" s="3"/>
      <c r="G43" s="3"/>
      <c r="R43" s="3"/>
    </row>
    <row r="44" spans="1:18" x14ac:dyDescent="0.2">
      <c r="A44" s="3"/>
      <c r="B44" s="4"/>
      <c r="C44" s="4"/>
      <c r="D44" s="4"/>
      <c r="E44" s="3"/>
      <c r="F44" s="3"/>
      <c r="G44" s="3"/>
      <c r="R44" s="3"/>
    </row>
    <row r="45" spans="1:18" x14ac:dyDescent="0.2">
      <c r="A45" s="3"/>
      <c r="B45" s="4"/>
      <c r="C45" s="4"/>
      <c r="D45" s="4"/>
      <c r="E45" s="3"/>
      <c r="F45" s="3"/>
      <c r="G45" s="3"/>
      <c r="R45" s="3"/>
    </row>
    <row r="46" spans="1:18" x14ac:dyDescent="0.2">
      <c r="A46" s="14"/>
      <c r="B46" s="4"/>
      <c r="C46" s="4"/>
      <c r="D46" s="4"/>
      <c r="E46" s="3"/>
      <c r="F46" s="3"/>
      <c r="G46" s="3"/>
      <c r="R46" s="3"/>
    </row>
    <row r="47" spans="1:18" x14ac:dyDescent="0.2">
      <c r="A47" s="3"/>
      <c r="B47" s="4"/>
      <c r="C47" s="4"/>
      <c r="D47" s="4"/>
      <c r="E47" s="3"/>
      <c r="F47" s="3"/>
      <c r="G47" s="3"/>
      <c r="R47" s="3"/>
    </row>
    <row r="48" spans="1:18" x14ac:dyDescent="0.2">
      <c r="A48" s="3"/>
      <c r="B48" s="4"/>
      <c r="C48" s="4"/>
      <c r="D48" s="4"/>
      <c r="E48" s="3"/>
      <c r="F48" s="3"/>
      <c r="G48" s="3"/>
      <c r="R48" s="3"/>
    </row>
    <row r="49" spans="1:18" x14ac:dyDescent="0.2">
      <c r="A49" s="14"/>
      <c r="B49" s="4"/>
      <c r="C49" s="4"/>
      <c r="D49" s="4"/>
      <c r="E49" s="3"/>
      <c r="F49" s="3"/>
      <c r="G49" s="3"/>
      <c r="R49" s="3"/>
    </row>
    <row r="50" spans="1:18" x14ac:dyDescent="0.2">
      <c r="A50" s="3"/>
      <c r="B50" s="4"/>
      <c r="C50" s="4"/>
      <c r="D50" s="4"/>
      <c r="E50" s="3"/>
      <c r="F50" s="3"/>
      <c r="G50" s="3"/>
      <c r="R50" s="3"/>
    </row>
    <row r="51" spans="1:18" x14ac:dyDescent="0.2">
      <c r="A51" s="3"/>
      <c r="B51" s="4"/>
      <c r="C51" s="4"/>
      <c r="D51" s="4"/>
      <c r="E51" s="3"/>
      <c r="F51" s="3"/>
      <c r="G51" s="3"/>
      <c r="R51" s="3"/>
    </row>
    <row r="52" spans="1:18" x14ac:dyDescent="0.2">
      <c r="A52" s="14"/>
      <c r="B52" s="4"/>
      <c r="C52" s="4"/>
      <c r="D52" s="4"/>
      <c r="E52" s="3"/>
      <c r="F52" s="3"/>
      <c r="G52" s="3"/>
      <c r="R52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DEF1-0900-E642-AA51-4B487A2B96A7}">
  <dimension ref="A1:R52"/>
  <sheetViews>
    <sheetView zoomScale="77" zoomScaleNormal="77" workbookViewId="0">
      <selection activeCell="F20" sqref="F20"/>
    </sheetView>
  </sheetViews>
  <sheetFormatPr baseColWidth="10" defaultRowHeight="16" x14ac:dyDescent="0.2"/>
  <cols>
    <col min="1" max="1" width="16.5" bestFit="1" customWidth="1"/>
    <col min="3" max="3" width="11.83203125" bestFit="1" customWidth="1"/>
    <col min="4" max="4" width="11.1640625" bestFit="1" customWidth="1"/>
    <col min="5" max="5" width="20.33203125" bestFit="1" customWidth="1"/>
    <col min="6" max="6" width="18" bestFit="1" customWidth="1"/>
    <col min="7" max="7" width="38" bestFit="1" customWidth="1"/>
    <col min="8" max="8" width="9.1640625" bestFit="1" customWidth="1"/>
    <col min="9" max="9" width="25.6640625" bestFit="1" customWidth="1"/>
    <col min="10" max="10" width="23" bestFit="1" customWidth="1"/>
    <col min="11" max="11" width="12.6640625" bestFit="1" customWidth="1"/>
    <col min="12" max="12" width="9.33203125" bestFit="1" customWidth="1"/>
    <col min="13" max="13" width="27.6640625" bestFit="1" customWidth="1"/>
    <col min="14" max="14" width="6.33203125" bestFit="1" customWidth="1"/>
    <col min="15" max="15" width="5.83203125" bestFit="1" customWidth="1"/>
    <col min="16" max="16" width="6.6640625" bestFit="1" customWidth="1"/>
    <col min="17" max="17" width="30" bestFit="1" customWidth="1"/>
    <col min="18" max="18" width="17.6640625" bestFit="1" customWidth="1"/>
  </cols>
  <sheetData>
    <row r="1" spans="1:18" s="2" customFormat="1" ht="22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L1" s="2" t="s">
        <v>11</v>
      </c>
      <c r="M1" s="2" t="s">
        <v>12</v>
      </c>
      <c r="N1" s="2" t="s">
        <v>74</v>
      </c>
      <c r="O1" s="2" t="s">
        <v>75</v>
      </c>
      <c r="P1" s="2" t="s">
        <v>15</v>
      </c>
      <c r="Q1" s="2" t="s">
        <v>16</v>
      </c>
      <c r="R1" s="2" t="s">
        <v>17</v>
      </c>
    </row>
    <row r="2" spans="1:18" x14ac:dyDescent="0.2">
      <c r="A2" s="3" t="s">
        <v>132</v>
      </c>
      <c r="B2" s="4">
        <v>38</v>
      </c>
      <c r="C2" s="4">
        <v>-106</v>
      </c>
      <c r="D2" s="4">
        <v>2500</v>
      </c>
      <c r="E2" s="3">
        <v>4</v>
      </c>
      <c r="F2" s="3">
        <v>2.3199999999999998</v>
      </c>
      <c r="G2" s="3">
        <v>1</v>
      </c>
      <c r="H2" s="9">
        <f>3*10^-3</f>
        <v>3.0000000000000001E-3</v>
      </c>
      <c r="I2" s="5">
        <v>2380000</v>
      </c>
      <c r="J2" s="5">
        <v>56000</v>
      </c>
      <c r="L2">
        <v>4</v>
      </c>
      <c r="M2">
        <v>1</v>
      </c>
      <c r="N2">
        <v>27.5</v>
      </c>
      <c r="O2">
        <v>28.201000000000001</v>
      </c>
      <c r="P2">
        <v>1</v>
      </c>
      <c r="Q2" s="3">
        <v>15</v>
      </c>
      <c r="R2">
        <v>1</v>
      </c>
    </row>
    <row r="3" spans="1:18" x14ac:dyDescent="0.2">
      <c r="A3" s="3" t="s">
        <v>133</v>
      </c>
      <c r="B3" s="4">
        <v>38</v>
      </c>
      <c r="C3" s="4">
        <v>-106</v>
      </c>
      <c r="D3" s="4">
        <v>2500</v>
      </c>
      <c r="E3" s="3">
        <v>4</v>
      </c>
      <c r="F3" s="3">
        <v>2.3199999999999998</v>
      </c>
      <c r="G3" s="3">
        <v>1</v>
      </c>
      <c r="H3" s="9">
        <f>10*10^-3</f>
        <v>0.01</v>
      </c>
      <c r="I3" s="5">
        <v>2630000</v>
      </c>
      <c r="J3" s="61">
        <v>59000</v>
      </c>
      <c r="Q3" s="3">
        <v>15</v>
      </c>
    </row>
    <row r="4" spans="1:18" x14ac:dyDescent="0.2">
      <c r="A4" s="62" t="s">
        <v>134</v>
      </c>
      <c r="B4" s="4">
        <v>38</v>
      </c>
      <c r="C4" s="4">
        <v>-106</v>
      </c>
      <c r="D4" s="4">
        <v>2500</v>
      </c>
      <c r="E4" s="3">
        <v>4</v>
      </c>
      <c r="F4" s="3">
        <v>2.3199999999999998</v>
      </c>
      <c r="G4" s="3">
        <v>1</v>
      </c>
      <c r="H4" s="9">
        <f>20*10^-3</f>
        <v>0.02</v>
      </c>
      <c r="I4" s="5">
        <v>2750000</v>
      </c>
      <c r="J4" s="61">
        <v>57000</v>
      </c>
      <c r="Q4" s="3">
        <v>15</v>
      </c>
    </row>
    <row r="5" spans="1:18" x14ac:dyDescent="0.2">
      <c r="A5" s="62" t="s">
        <v>135</v>
      </c>
      <c r="B5" s="4">
        <v>38</v>
      </c>
      <c r="C5" s="4">
        <v>-106</v>
      </c>
      <c r="D5" s="4">
        <v>2500</v>
      </c>
      <c r="E5" s="3">
        <v>4</v>
      </c>
      <c r="F5" s="3">
        <v>2.3199999999999998</v>
      </c>
      <c r="G5" s="3">
        <v>1</v>
      </c>
      <c r="H5" s="9"/>
      <c r="I5" s="5">
        <v>330000</v>
      </c>
      <c r="J5" s="61">
        <v>550000</v>
      </c>
      <c r="Q5" s="3">
        <v>35</v>
      </c>
    </row>
    <row r="6" spans="1:18" x14ac:dyDescent="0.2">
      <c r="A6" s="62" t="s">
        <v>136</v>
      </c>
      <c r="B6" s="4">
        <v>38</v>
      </c>
      <c r="C6" s="4">
        <v>-106</v>
      </c>
      <c r="D6" s="4">
        <v>2500</v>
      </c>
      <c r="E6" s="3">
        <v>4</v>
      </c>
      <c r="F6" s="3">
        <v>2.3199999999999998</v>
      </c>
      <c r="G6" s="3">
        <v>1</v>
      </c>
      <c r="H6" s="9"/>
      <c r="I6" s="5">
        <v>730000</v>
      </c>
      <c r="J6" s="61">
        <v>540000</v>
      </c>
      <c r="Q6" s="3">
        <v>45</v>
      </c>
    </row>
    <row r="7" spans="1:18" x14ac:dyDescent="0.2">
      <c r="A7" s="62" t="s">
        <v>137</v>
      </c>
      <c r="B7" s="4">
        <v>38</v>
      </c>
      <c r="C7" s="4">
        <v>-106</v>
      </c>
      <c r="D7" s="4">
        <v>2500</v>
      </c>
      <c r="E7" s="3">
        <v>4</v>
      </c>
      <c r="F7" s="3">
        <v>2.3199999999999998</v>
      </c>
      <c r="G7" s="3">
        <v>1</v>
      </c>
      <c r="H7" s="9"/>
      <c r="I7" s="5">
        <v>340000</v>
      </c>
      <c r="J7" s="61">
        <v>600000</v>
      </c>
      <c r="Q7" s="3">
        <v>35</v>
      </c>
    </row>
    <row r="8" spans="1:18" x14ac:dyDescent="0.2">
      <c r="A8" s="63" t="s">
        <v>138</v>
      </c>
      <c r="B8" s="4">
        <v>38</v>
      </c>
      <c r="C8" s="4">
        <v>-106</v>
      </c>
      <c r="D8" s="4">
        <v>2500</v>
      </c>
      <c r="E8" s="3">
        <v>4</v>
      </c>
      <c r="F8" s="3">
        <v>2.3199999999999998</v>
      </c>
      <c r="G8" s="3">
        <v>1</v>
      </c>
      <c r="H8" s="9"/>
      <c r="I8" s="5">
        <v>590000</v>
      </c>
      <c r="J8" s="61">
        <v>560000</v>
      </c>
      <c r="Q8" s="3">
        <v>55</v>
      </c>
    </row>
    <row r="9" spans="1:18" x14ac:dyDescent="0.2">
      <c r="A9" s="47"/>
      <c r="B9" s="47"/>
      <c r="C9" s="47"/>
      <c r="D9" s="47"/>
      <c r="E9" s="47"/>
      <c r="F9" s="48"/>
      <c r="G9" s="8"/>
      <c r="H9" s="8"/>
      <c r="J9" s="49"/>
      <c r="K9" s="66"/>
    </row>
    <row r="10" spans="1:18" x14ac:dyDescent="0.2">
      <c r="A10" s="47"/>
      <c r="B10" s="47"/>
      <c r="C10" s="47"/>
      <c r="D10" s="47"/>
      <c r="E10" s="8"/>
      <c r="F10" s="48"/>
      <c r="G10" s="8"/>
      <c r="H10" s="8"/>
      <c r="J10" s="49"/>
      <c r="K10" s="66"/>
    </row>
    <row r="11" spans="1:18" x14ac:dyDescent="0.2">
      <c r="A11" s="47"/>
      <c r="B11" s="47"/>
      <c r="C11" s="47"/>
      <c r="D11" s="47"/>
      <c r="E11" s="6"/>
      <c r="F11" s="48"/>
      <c r="G11" s="8"/>
      <c r="H11" s="8"/>
      <c r="J11" s="49"/>
      <c r="K11" s="66"/>
    </row>
    <row r="12" spans="1:18" x14ac:dyDescent="0.2">
      <c r="A12" s="47"/>
      <c r="B12" s="47"/>
      <c r="C12" s="47"/>
      <c r="D12" s="47"/>
      <c r="E12" s="47"/>
      <c r="F12" s="48"/>
      <c r="G12" s="8"/>
      <c r="H12" s="8"/>
      <c r="J12" s="49"/>
      <c r="K12" s="66"/>
    </row>
    <row r="13" spans="1:18" x14ac:dyDescent="0.2">
      <c r="A13" s="53"/>
      <c r="B13" s="53"/>
      <c r="C13" s="53"/>
      <c r="D13" s="53"/>
      <c r="E13" s="8"/>
      <c r="F13" s="48"/>
      <c r="G13" s="8"/>
      <c r="H13" s="8"/>
      <c r="J13" s="54"/>
      <c r="K13" s="66"/>
    </row>
    <row r="14" spans="1:18" x14ac:dyDescent="0.2">
      <c r="A14" s="53"/>
      <c r="B14" s="53"/>
      <c r="C14" s="53"/>
      <c r="D14" s="53"/>
      <c r="E14" s="6"/>
      <c r="F14" s="48"/>
      <c r="G14" s="8"/>
      <c r="H14" s="8"/>
      <c r="J14" s="54"/>
      <c r="K14" s="66"/>
    </row>
    <row r="15" spans="1:18" x14ac:dyDescent="0.2">
      <c r="A15" s="53"/>
      <c r="B15" s="53"/>
      <c r="C15" s="53"/>
      <c r="D15" s="53"/>
      <c r="E15" s="47"/>
      <c r="F15" s="48"/>
      <c r="G15" s="8"/>
      <c r="H15" s="8"/>
      <c r="J15" s="54"/>
      <c r="K15" s="66"/>
    </row>
    <row r="16" spans="1:18" x14ac:dyDescent="0.2">
      <c r="A16" s="53"/>
      <c r="B16" s="53"/>
      <c r="C16" s="53"/>
      <c r="D16" s="53"/>
      <c r="E16" s="8"/>
      <c r="F16" s="48"/>
      <c r="G16" s="8"/>
      <c r="H16" s="8"/>
      <c r="J16" s="54"/>
      <c r="K16" s="66"/>
    </row>
    <row r="17" spans="1:17" x14ac:dyDescent="0.2">
      <c r="A17" s="53"/>
      <c r="B17" s="53"/>
      <c r="C17" s="53"/>
      <c r="D17" s="53"/>
      <c r="E17" s="6"/>
      <c r="F17" s="48"/>
      <c r="G17" s="8"/>
      <c r="H17" s="8"/>
      <c r="J17" s="54"/>
      <c r="K17" s="66"/>
    </row>
    <row r="18" spans="1:17" x14ac:dyDescent="0.2">
      <c r="A18" s="53"/>
      <c r="B18" s="53"/>
      <c r="C18" s="53"/>
      <c r="D18" s="53"/>
      <c r="E18" s="47"/>
      <c r="F18" s="48"/>
      <c r="G18" s="8"/>
      <c r="H18" s="8"/>
      <c r="J18" s="54"/>
      <c r="K18" s="66"/>
    </row>
    <row r="19" spans="1:17" x14ac:dyDescent="0.2">
      <c r="A19" s="46"/>
      <c r="B19" s="46"/>
      <c r="C19" s="46"/>
      <c r="D19" s="46"/>
      <c r="E19" s="8"/>
      <c r="F19" s="7"/>
      <c r="G19" s="8"/>
      <c r="H19" s="8"/>
      <c r="J19" s="68"/>
      <c r="K19" s="66"/>
    </row>
    <row r="20" spans="1:17" x14ac:dyDescent="0.2">
      <c r="A20" s="47"/>
      <c r="B20" s="47"/>
      <c r="C20" s="47"/>
      <c r="D20" s="47"/>
      <c r="E20" s="6"/>
      <c r="F20" s="48"/>
      <c r="G20" s="8"/>
      <c r="H20" s="8"/>
      <c r="J20" s="49"/>
      <c r="K20" s="66"/>
    </row>
    <row r="21" spans="1:17" x14ac:dyDescent="0.2">
      <c r="A21" s="50"/>
      <c r="B21" s="47"/>
      <c r="C21" s="47"/>
      <c r="D21" s="47"/>
      <c r="E21" s="47"/>
      <c r="F21" s="48"/>
      <c r="G21" s="8"/>
      <c r="H21" s="8"/>
      <c r="J21" s="49"/>
      <c r="K21" s="66"/>
    </row>
    <row r="22" spans="1:17" x14ac:dyDescent="0.2">
      <c r="A22" s="47"/>
      <c r="B22" s="47"/>
      <c r="C22" s="47"/>
      <c r="D22" s="47"/>
      <c r="E22" s="8"/>
      <c r="F22" s="48"/>
      <c r="G22" s="8"/>
      <c r="H22" s="8"/>
      <c r="J22" s="49"/>
      <c r="K22" s="66"/>
    </row>
    <row r="23" spans="1:17" x14ac:dyDescent="0.2">
      <c r="A23" s="47"/>
      <c r="B23" s="47"/>
      <c r="C23" s="47"/>
      <c r="D23" s="47"/>
      <c r="E23" s="6"/>
      <c r="F23" s="48"/>
      <c r="G23" s="8"/>
      <c r="H23" s="8"/>
      <c r="J23" s="49"/>
      <c r="K23" s="66"/>
    </row>
    <row r="24" spans="1:17" x14ac:dyDescent="0.2">
      <c r="A24" s="47"/>
      <c r="B24" s="47"/>
      <c r="C24" s="47"/>
      <c r="D24" s="47"/>
      <c r="E24" s="47"/>
      <c r="F24" s="52"/>
      <c r="G24" s="8"/>
      <c r="H24" s="8"/>
      <c r="J24" s="49"/>
      <c r="K24" s="66"/>
    </row>
    <row r="25" spans="1:17" x14ac:dyDescent="0.2">
      <c r="A25" s="53"/>
      <c r="B25" s="53"/>
      <c r="C25" s="53"/>
      <c r="D25" s="53"/>
      <c r="E25" s="8"/>
      <c r="F25" s="48"/>
      <c r="G25" s="8"/>
      <c r="H25" s="8"/>
      <c r="J25" s="54"/>
      <c r="K25" s="66"/>
    </row>
    <row r="26" spans="1:17" x14ac:dyDescent="0.2">
      <c r="A26" s="53"/>
      <c r="B26" s="53"/>
      <c r="C26" s="53"/>
      <c r="D26" s="53"/>
      <c r="E26" s="6"/>
      <c r="F26" s="48"/>
      <c r="G26" s="8"/>
      <c r="H26" s="8"/>
      <c r="J26" s="54"/>
      <c r="K26" s="66"/>
    </row>
    <row r="27" spans="1:17" x14ac:dyDescent="0.2">
      <c r="A27" s="55"/>
      <c r="B27" s="56"/>
      <c r="C27" s="56"/>
      <c r="D27" s="56"/>
      <c r="E27" s="47"/>
      <c r="F27" s="57"/>
      <c r="G27" s="8"/>
      <c r="H27" s="8"/>
      <c r="J27" s="58"/>
      <c r="K27" s="66"/>
    </row>
    <row r="28" spans="1:17" x14ac:dyDescent="0.2">
      <c r="A28" s="59"/>
      <c r="B28" s="59"/>
      <c r="C28" s="59"/>
      <c r="D28" s="59"/>
      <c r="E28" s="8"/>
      <c r="F28" s="7"/>
      <c r="G28" s="8"/>
      <c r="H28" s="8"/>
      <c r="J28" s="60"/>
      <c r="K28" s="66"/>
    </row>
    <row r="29" spans="1:17" x14ac:dyDescent="0.2">
      <c r="A29" s="56"/>
      <c r="B29" s="56"/>
      <c r="C29" s="56"/>
      <c r="D29" s="56"/>
      <c r="E29" s="6"/>
      <c r="F29" s="57"/>
      <c r="G29" s="8"/>
      <c r="H29" s="8"/>
      <c r="J29" s="58"/>
      <c r="K29" s="66"/>
    </row>
    <row r="30" spans="1:17" x14ac:dyDescent="0.2">
      <c r="A30" s="3"/>
      <c r="B30" s="4"/>
      <c r="C30" s="4"/>
      <c r="D30" s="4"/>
      <c r="E30" s="3"/>
      <c r="F30" s="3"/>
      <c r="G30" s="3"/>
      <c r="Q30" s="3"/>
    </row>
    <row r="31" spans="1:17" x14ac:dyDescent="0.2">
      <c r="A31" s="14"/>
      <c r="B31" s="4"/>
      <c r="C31" s="4"/>
      <c r="D31" s="4"/>
      <c r="E31" s="3"/>
      <c r="F31" s="3"/>
      <c r="G31" s="3"/>
      <c r="Q31" s="3"/>
    </row>
    <row r="32" spans="1:17" x14ac:dyDescent="0.2">
      <c r="A32" s="3"/>
      <c r="B32" s="4"/>
      <c r="C32" s="4"/>
      <c r="D32" s="4"/>
      <c r="E32" s="3"/>
      <c r="F32" s="3"/>
      <c r="G32" s="3"/>
      <c r="Q32" s="3"/>
    </row>
    <row r="33" spans="1:17" x14ac:dyDescent="0.2">
      <c r="A33" s="3"/>
      <c r="B33" s="4"/>
      <c r="C33" s="4"/>
      <c r="D33" s="4"/>
      <c r="E33" s="3"/>
      <c r="F33" s="3"/>
      <c r="G33" s="3"/>
      <c r="Q33" s="3"/>
    </row>
    <row r="34" spans="1:17" x14ac:dyDescent="0.2">
      <c r="A34" s="14"/>
      <c r="B34" s="4"/>
      <c r="C34" s="4"/>
      <c r="D34" s="4"/>
      <c r="E34" s="3"/>
      <c r="F34" s="3"/>
      <c r="G34" s="3"/>
      <c r="Q34" s="3"/>
    </row>
    <row r="35" spans="1:17" x14ac:dyDescent="0.2">
      <c r="A35" s="3"/>
      <c r="B35" s="4"/>
      <c r="C35" s="4"/>
      <c r="D35" s="4"/>
      <c r="E35" s="3"/>
      <c r="F35" s="3"/>
      <c r="G35" s="3"/>
      <c r="Q35" s="3"/>
    </row>
    <row r="36" spans="1:17" x14ac:dyDescent="0.2">
      <c r="A36" s="3"/>
      <c r="B36" s="4"/>
      <c r="C36" s="4"/>
      <c r="D36" s="4"/>
      <c r="E36" s="3"/>
      <c r="F36" s="3"/>
      <c r="G36" s="3"/>
      <c r="Q36" s="3"/>
    </row>
    <row r="37" spans="1:17" x14ac:dyDescent="0.2">
      <c r="A37" s="14"/>
      <c r="B37" s="4"/>
      <c r="C37" s="4"/>
      <c r="D37" s="4"/>
      <c r="E37" s="3"/>
      <c r="F37" s="3"/>
      <c r="G37" s="3"/>
      <c r="Q37" s="3"/>
    </row>
    <row r="38" spans="1:17" x14ac:dyDescent="0.2">
      <c r="A38" s="3"/>
      <c r="B38" s="4"/>
      <c r="C38" s="4"/>
      <c r="D38" s="4"/>
      <c r="E38" s="3"/>
      <c r="F38" s="3"/>
      <c r="G38" s="3"/>
      <c r="Q38" s="3"/>
    </row>
    <row r="39" spans="1:17" x14ac:dyDescent="0.2">
      <c r="A39" s="3"/>
      <c r="B39" s="4"/>
      <c r="C39" s="4"/>
      <c r="D39" s="4"/>
      <c r="E39" s="3"/>
      <c r="F39" s="3"/>
      <c r="G39" s="3"/>
      <c r="Q39" s="3"/>
    </row>
    <row r="40" spans="1:17" x14ac:dyDescent="0.2">
      <c r="A40" s="14"/>
      <c r="B40" s="4"/>
      <c r="C40" s="4"/>
      <c r="D40" s="4"/>
      <c r="E40" s="3"/>
      <c r="F40" s="3"/>
      <c r="G40" s="3"/>
      <c r="Q40" s="3"/>
    </row>
    <row r="41" spans="1:17" x14ac:dyDescent="0.2">
      <c r="A41" s="3"/>
      <c r="B41" s="4"/>
      <c r="C41" s="4"/>
      <c r="D41" s="4"/>
      <c r="E41" s="3"/>
      <c r="F41" s="3"/>
      <c r="G41" s="3"/>
      <c r="Q41" s="3"/>
    </row>
    <row r="42" spans="1:17" x14ac:dyDescent="0.2">
      <c r="A42" s="3"/>
      <c r="B42" s="4"/>
      <c r="C42" s="4"/>
      <c r="D42" s="4"/>
      <c r="E42" s="3"/>
      <c r="F42" s="3"/>
      <c r="G42" s="3"/>
      <c r="Q42" s="3"/>
    </row>
    <row r="43" spans="1:17" x14ac:dyDescent="0.2">
      <c r="A43" s="14"/>
      <c r="B43" s="4"/>
      <c r="C43" s="4"/>
      <c r="D43" s="4"/>
      <c r="E43" s="3"/>
      <c r="F43" s="3"/>
      <c r="G43" s="3"/>
      <c r="Q43" s="3"/>
    </row>
    <row r="44" spans="1:17" x14ac:dyDescent="0.2">
      <c r="A44" s="3"/>
      <c r="B44" s="4"/>
      <c r="C44" s="4"/>
      <c r="D44" s="4"/>
      <c r="E44" s="3"/>
      <c r="F44" s="3"/>
      <c r="G44" s="3"/>
      <c r="Q44" s="3"/>
    </row>
    <row r="45" spans="1:17" x14ac:dyDescent="0.2">
      <c r="A45" s="3"/>
      <c r="B45" s="4"/>
      <c r="C45" s="4"/>
      <c r="D45" s="4"/>
      <c r="E45" s="3"/>
      <c r="F45" s="3"/>
      <c r="G45" s="3"/>
      <c r="Q45" s="3"/>
    </row>
    <row r="46" spans="1:17" x14ac:dyDescent="0.2">
      <c r="A46" s="14"/>
      <c r="B46" s="4"/>
      <c r="C46" s="4"/>
      <c r="D46" s="4"/>
      <c r="E46" s="3"/>
      <c r="F46" s="3"/>
      <c r="G46" s="3"/>
      <c r="Q46" s="3"/>
    </row>
    <row r="47" spans="1:17" x14ac:dyDescent="0.2">
      <c r="A47" s="3"/>
      <c r="B47" s="4"/>
      <c r="C47" s="4"/>
      <c r="D47" s="4"/>
      <c r="E47" s="3"/>
      <c r="F47" s="3"/>
      <c r="G47" s="3"/>
      <c r="Q47" s="3"/>
    </row>
    <row r="48" spans="1:17" x14ac:dyDescent="0.2">
      <c r="A48" s="3"/>
      <c r="B48" s="4"/>
      <c r="C48" s="4"/>
      <c r="D48" s="4"/>
      <c r="E48" s="3"/>
      <c r="F48" s="3"/>
      <c r="G48" s="3"/>
      <c r="Q48" s="3"/>
    </row>
    <row r="49" spans="1:17" x14ac:dyDescent="0.2">
      <c r="A49" s="14"/>
      <c r="B49" s="4"/>
      <c r="C49" s="4"/>
      <c r="D49" s="4"/>
      <c r="E49" s="3"/>
      <c r="F49" s="3"/>
      <c r="G49" s="3"/>
      <c r="Q49" s="3"/>
    </row>
    <row r="50" spans="1:17" x14ac:dyDescent="0.2">
      <c r="A50" s="3"/>
      <c r="B50" s="4"/>
      <c r="C50" s="4"/>
      <c r="D50" s="4"/>
      <c r="E50" s="3"/>
      <c r="F50" s="3"/>
      <c r="G50" s="3"/>
      <c r="Q50" s="3"/>
    </row>
    <row r="51" spans="1:17" x14ac:dyDescent="0.2">
      <c r="A51" s="3"/>
      <c r="B51" s="4"/>
      <c r="C51" s="4"/>
      <c r="D51" s="4"/>
      <c r="E51" s="3"/>
      <c r="F51" s="3"/>
      <c r="G51" s="3"/>
      <c r="Q51" s="3"/>
    </row>
    <row r="52" spans="1:17" x14ac:dyDescent="0.2">
      <c r="A52" s="14"/>
      <c r="B52" s="4"/>
      <c r="C52" s="4"/>
      <c r="D52" s="4"/>
      <c r="E52" s="3"/>
      <c r="F52" s="3"/>
      <c r="G52" s="3"/>
      <c r="Q52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24E2-E22F-7441-95F8-98D9A559080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D24B-A563-F940-B429-8247949C90E5}">
  <dimension ref="A1:R84"/>
  <sheetViews>
    <sheetView workbookViewId="0">
      <selection activeCell="F20" sqref="F20"/>
    </sheetView>
  </sheetViews>
  <sheetFormatPr baseColWidth="10" defaultRowHeight="16" x14ac:dyDescent="0.2"/>
  <cols>
    <col min="9" max="9" width="22.83203125" bestFit="1" customWidth="1"/>
    <col min="13" max="13" width="27.6640625" bestFit="1" customWidth="1"/>
    <col min="17" max="17" width="30" bestFit="1" customWidth="1"/>
    <col min="18" max="18" width="17.6640625" bestFit="1" customWidth="1"/>
  </cols>
  <sheetData>
    <row r="1" spans="1:18" s="2" customFormat="1" ht="22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26</v>
      </c>
      <c r="H1" s="2" t="s">
        <v>7</v>
      </c>
      <c r="I1" s="2" t="s">
        <v>9</v>
      </c>
      <c r="J1" s="2" t="s">
        <v>10</v>
      </c>
      <c r="L1" s="2" t="s">
        <v>11</v>
      </c>
      <c r="M1" s="2" t="s">
        <v>12</v>
      </c>
      <c r="N1" s="2" t="s">
        <v>74</v>
      </c>
      <c r="O1" s="2" t="s">
        <v>75</v>
      </c>
      <c r="P1" s="2" t="s">
        <v>15</v>
      </c>
      <c r="Q1" s="2" t="s">
        <v>16</v>
      </c>
      <c r="R1" s="2" t="s">
        <v>17</v>
      </c>
    </row>
    <row r="2" spans="1:18" x14ac:dyDescent="0.2">
      <c r="A2" s="3">
        <v>0</v>
      </c>
      <c r="B2" s="4">
        <v>38</v>
      </c>
      <c r="C2" s="4">
        <v>-106</v>
      </c>
      <c r="D2" s="4">
        <v>2500</v>
      </c>
      <c r="E2" s="3">
        <v>4</v>
      </c>
      <c r="F2" s="3">
        <v>2.3199999999999998</v>
      </c>
      <c r="G2" s="3">
        <v>1</v>
      </c>
      <c r="H2" s="9"/>
      <c r="J2" s="5"/>
      <c r="K2" s="5"/>
      <c r="L2">
        <v>4</v>
      </c>
      <c r="M2">
        <v>1</v>
      </c>
      <c r="N2">
        <v>27.5</v>
      </c>
      <c r="O2">
        <v>28.201000000000001</v>
      </c>
      <c r="P2">
        <v>1</v>
      </c>
      <c r="Q2" s="3">
        <v>0</v>
      </c>
      <c r="R2">
        <v>1</v>
      </c>
    </row>
    <row r="3" spans="1:18" x14ac:dyDescent="0.2">
      <c r="A3" s="3">
        <v>1</v>
      </c>
      <c r="B3" s="4">
        <v>38</v>
      </c>
      <c r="C3" s="4">
        <v>-106</v>
      </c>
      <c r="D3" s="4">
        <v>2500</v>
      </c>
      <c r="E3" s="3">
        <v>4</v>
      </c>
      <c r="F3" s="3">
        <v>2.3199999999999998</v>
      </c>
      <c r="G3" s="3">
        <v>1</v>
      </c>
      <c r="H3" s="9"/>
      <c r="J3" s="5"/>
      <c r="K3" s="61"/>
      <c r="Q3" s="3">
        <v>2</v>
      </c>
    </row>
    <row r="4" spans="1:18" x14ac:dyDescent="0.2">
      <c r="A4" s="14">
        <v>2</v>
      </c>
      <c r="B4" s="4">
        <v>38</v>
      </c>
      <c r="C4" s="4">
        <v>-106</v>
      </c>
      <c r="D4" s="4">
        <v>2500</v>
      </c>
      <c r="E4" s="3">
        <v>4</v>
      </c>
      <c r="F4" s="3">
        <v>2.3199999999999998</v>
      </c>
      <c r="G4" s="3">
        <v>1</v>
      </c>
      <c r="H4" s="9"/>
      <c r="J4" s="5"/>
      <c r="K4" s="61"/>
      <c r="Q4" s="3">
        <v>4</v>
      </c>
    </row>
    <row r="5" spans="1:18" x14ac:dyDescent="0.2">
      <c r="A5" s="3">
        <v>3</v>
      </c>
      <c r="B5" s="4">
        <v>38</v>
      </c>
      <c r="C5" s="4">
        <v>-106</v>
      </c>
      <c r="D5" s="4">
        <v>2500</v>
      </c>
      <c r="E5" s="3">
        <v>4</v>
      </c>
      <c r="F5" s="3">
        <v>2.3199999999999998</v>
      </c>
      <c r="G5" s="3">
        <v>1</v>
      </c>
      <c r="H5" s="9"/>
      <c r="J5" s="5"/>
      <c r="K5" s="61"/>
      <c r="Q5" s="3">
        <v>6</v>
      </c>
    </row>
    <row r="6" spans="1:18" x14ac:dyDescent="0.2">
      <c r="A6" s="3">
        <v>4</v>
      </c>
      <c r="B6" s="4">
        <v>38</v>
      </c>
      <c r="C6" s="4">
        <v>-106</v>
      </c>
      <c r="D6" s="4">
        <v>2500</v>
      </c>
      <c r="E6" s="3">
        <v>4</v>
      </c>
      <c r="F6" s="3">
        <v>2.3199999999999998</v>
      </c>
      <c r="G6" s="3">
        <v>1</v>
      </c>
      <c r="H6" s="9"/>
      <c r="J6" s="5"/>
      <c r="K6" s="61"/>
      <c r="Q6" s="3">
        <v>8</v>
      </c>
    </row>
    <row r="7" spans="1:18" x14ac:dyDescent="0.2">
      <c r="A7" s="14">
        <v>5</v>
      </c>
      <c r="B7" s="4">
        <v>38</v>
      </c>
      <c r="C7" s="4">
        <v>-106</v>
      </c>
      <c r="D7" s="4">
        <v>2500</v>
      </c>
      <c r="E7" s="3">
        <v>4</v>
      </c>
      <c r="F7" s="3">
        <v>2.3199999999999998</v>
      </c>
      <c r="G7" s="3">
        <v>1</v>
      </c>
      <c r="H7" s="9"/>
      <c r="J7" s="5"/>
      <c r="K7" s="61"/>
      <c r="Q7" s="3">
        <v>10</v>
      </c>
    </row>
    <row r="8" spans="1:18" x14ac:dyDescent="0.2">
      <c r="A8" s="3">
        <v>6</v>
      </c>
      <c r="B8" s="4">
        <v>38</v>
      </c>
      <c r="C8" s="4">
        <v>-106</v>
      </c>
      <c r="D8" s="4">
        <v>2500</v>
      </c>
      <c r="E8" s="3">
        <v>4</v>
      </c>
      <c r="F8" s="3">
        <v>2.3199999999999998</v>
      </c>
      <c r="G8" s="3">
        <v>1</v>
      </c>
      <c r="H8" s="9"/>
      <c r="J8" s="5"/>
      <c r="K8" s="61"/>
      <c r="Q8" s="3">
        <v>12</v>
      </c>
    </row>
    <row r="9" spans="1:18" x14ac:dyDescent="0.2">
      <c r="A9" s="3">
        <v>7</v>
      </c>
      <c r="B9" s="4">
        <v>38</v>
      </c>
      <c r="C9" s="4">
        <v>-106</v>
      </c>
      <c r="D9" s="4">
        <v>2500</v>
      </c>
      <c r="E9" s="3">
        <v>4</v>
      </c>
      <c r="F9" s="3">
        <v>2.3199999999999998</v>
      </c>
      <c r="G9" s="3">
        <v>1</v>
      </c>
      <c r="Q9" s="3">
        <v>14</v>
      </c>
    </row>
    <row r="10" spans="1:18" x14ac:dyDescent="0.2">
      <c r="A10" s="14">
        <v>8</v>
      </c>
      <c r="B10" s="4">
        <v>38</v>
      </c>
      <c r="C10" s="4">
        <v>-106</v>
      </c>
      <c r="D10" s="4">
        <v>2500</v>
      </c>
      <c r="E10" s="3">
        <v>4</v>
      </c>
      <c r="F10" s="3">
        <v>2.3199999999999998</v>
      </c>
      <c r="G10" s="3">
        <v>1</v>
      </c>
      <c r="Q10" s="3">
        <v>16</v>
      </c>
    </row>
    <row r="11" spans="1:18" x14ac:dyDescent="0.2">
      <c r="A11" s="3">
        <v>9</v>
      </c>
      <c r="B11" s="4">
        <v>38</v>
      </c>
      <c r="C11" s="4">
        <v>-106</v>
      </c>
      <c r="D11" s="4">
        <v>2500</v>
      </c>
      <c r="E11" s="3">
        <v>4</v>
      </c>
      <c r="F11" s="3">
        <v>2.3199999999999998</v>
      </c>
      <c r="G11" s="3">
        <v>1</v>
      </c>
      <c r="Q11" s="3">
        <v>18</v>
      </c>
    </row>
    <row r="12" spans="1:18" x14ac:dyDescent="0.2">
      <c r="A12" s="3">
        <v>10</v>
      </c>
      <c r="B12" s="4">
        <v>38</v>
      </c>
      <c r="C12" s="4">
        <v>-106</v>
      </c>
      <c r="D12" s="4">
        <v>2500</v>
      </c>
      <c r="E12" s="3">
        <v>4</v>
      </c>
      <c r="F12" s="3">
        <v>2.3199999999999998</v>
      </c>
      <c r="G12" s="3">
        <v>1</v>
      </c>
      <c r="Q12" s="3">
        <v>20</v>
      </c>
    </row>
    <row r="13" spans="1:18" x14ac:dyDescent="0.2">
      <c r="A13" s="14">
        <v>11</v>
      </c>
      <c r="B13" s="4">
        <v>38</v>
      </c>
      <c r="C13" s="4">
        <v>-106</v>
      </c>
      <c r="D13" s="4">
        <v>2500</v>
      </c>
      <c r="E13" s="3">
        <v>4</v>
      </c>
      <c r="F13" s="3">
        <v>2.3199999999999998</v>
      </c>
      <c r="G13" s="3">
        <v>1</v>
      </c>
      <c r="Q13" s="3">
        <v>22</v>
      </c>
    </row>
    <row r="14" spans="1:18" x14ac:dyDescent="0.2">
      <c r="A14" s="3">
        <v>12</v>
      </c>
      <c r="B14" s="4">
        <v>38</v>
      </c>
      <c r="C14" s="4">
        <v>-106</v>
      </c>
      <c r="D14" s="4">
        <v>2500</v>
      </c>
      <c r="E14" s="3">
        <v>4</v>
      </c>
      <c r="F14" s="3">
        <v>2.3199999999999998</v>
      </c>
      <c r="G14" s="3">
        <v>1</v>
      </c>
      <c r="Q14" s="3">
        <v>24</v>
      </c>
    </row>
    <row r="15" spans="1:18" x14ac:dyDescent="0.2">
      <c r="A15" s="3">
        <v>13</v>
      </c>
      <c r="B15" s="4">
        <v>38</v>
      </c>
      <c r="C15" s="4">
        <v>-106</v>
      </c>
      <c r="D15" s="4">
        <v>2500</v>
      </c>
      <c r="E15" s="3">
        <v>4</v>
      </c>
      <c r="F15" s="3">
        <v>2.3199999999999998</v>
      </c>
      <c r="G15" s="3">
        <v>1</v>
      </c>
      <c r="Q15" s="3">
        <v>26</v>
      </c>
    </row>
    <row r="16" spans="1:18" x14ac:dyDescent="0.2">
      <c r="A16" s="14">
        <v>14</v>
      </c>
      <c r="B16" s="4">
        <v>38</v>
      </c>
      <c r="C16" s="4">
        <v>-106</v>
      </c>
      <c r="D16" s="4">
        <v>2500</v>
      </c>
      <c r="E16" s="3">
        <v>4</v>
      </c>
      <c r="F16" s="3">
        <v>2.3199999999999998</v>
      </c>
      <c r="G16" s="3">
        <v>1</v>
      </c>
      <c r="Q16" s="3">
        <v>28</v>
      </c>
    </row>
    <row r="17" spans="1:17" x14ac:dyDescent="0.2">
      <c r="A17" s="3">
        <v>15</v>
      </c>
      <c r="B17" s="4">
        <v>38</v>
      </c>
      <c r="C17" s="4">
        <v>-106</v>
      </c>
      <c r="D17" s="4">
        <v>2500</v>
      </c>
      <c r="E17" s="3">
        <v>4</v>
      </c>
      <c r="F17" s="3">
        <v>2.3199999999999998</v>
      </c>
      <c r="G17" s="3">
        <v>1</v>
      </c>
      <c r="Q17" s="3">
        <v>30</v>
      </c>
    </row>
    <row r="18" spans="1:17" x14ac:dyDescent="0.2">
      <c r="A18" s="3">
        <v>16</v>
      </c>
      <c r="B18" s="4">
        <v>38</v>
      </c>
      <c r="C18" s="4">
        <v>-106</v>
      </c>
      <c r="D18" s="4">
        <v>2500</v>
      </c>
      <c r="E18" s="3">
        <v>4</v>
      </c>
      <c r="F18" s="3">
        <v>2.3199999999999998</v>
      </c>
      <c r="G18" s="3">
        <v>1</v>
      </c>
      <c r="Q18" s="3">
        <v>32</v>
      </c>
    </row>
    <row r="19" spans="1:17" x14ac:dyDescent="0.2">
      <c r="A19" s="14">
        <v>17</v>
      </c>
      <c r="B19" s="4">
        <v>38</v>
      </c>
      <c r="C19" s="4">
        <v>-106</v>
      </c>
      <c r="D19" s="4">
        <v>2500</v>
      </c>
      <c r="E19" s="3">
        <v>4</v>
      </c>
      <c r="F19" s="3">
        <v>2.3199999999999998</v>
      </c>
      <c r="G19" s="3">
        <v>1</v>
      </c>
      <c r="Q19" s="3">
        <v>34</v>
      </c>
    </row>
    <row r="20" spans="1:17" x14ac:dyDescent="0.2">
      <c r="A20" s="3">
        <v>18</v>
      </c>
      <c r="B20" s="4">
        <v>38</v>
      </c>
      <c r="C20" s="4">
        <v>-106</v>
      </c>
      <c r="D20" s="4">
        <v>2500</v>
      </c>
      <c r="E20" s="3">
        <v>4</v>
      </c>
      <c r="F20" s="3">
        <v>2.3199999999999998</v>
      </c>
      <c r="G20" s="3">
        <v>1</v>
      </c>
      <c r="Q20" s="3">
        <v>36</v>
      </c>
    </row>
    <row r="21" spans="1:17" x14ac:dyDescent="0.2">
      <c r="A21" s="3">
        <v>19</v>
      </c>
      <c r="B21" s="4">
        <v>38</v>
      </c>
      <c r="C21" s="4">
        <v>-106</v>
      </c>
      <c r="D21" s="4">
        <v>2500</v>
      </c>
      <c r="E21" s="3">
        <v>4</v>
      </c>
      <c r="F21" s="3">
        <v>2.3199999999999998</v>
      </c>
      <c r="G21" s="3">
        <v>1</v>
      </c>
      <c r="Q21" s="3">
        <v>38</v>
      </c>
    </row>
    <row r="22" spans="1:17" x14ac:dyDescent="0.2">
      <c r="A22" s="14">
        <v>20</v>
      </c>
      <c r="B22" s="4">
        <v>38</v>
      </c>
      <c r="C22" s="4">
        <v>-106</v>
      </c>
      <c r="D22" s="4">
        <v>2500</v>
      </c>
      <c r="E22" s="3">
        <v>4</v>
      </c>
      <c r="F22" s="3">
        <v>2.3199999999999998</v>
      </c>
      <c r="G22" s="3">
        <v>1</v>
      </c>
      <c r="Q22" s="3">
        <v>40</v>
      </c>
    </row>
    <row r="23" spans="1:17" x14ac:dyDescent="0.2">
      <c r="A23" s="3">
        <v>21</v>
      </c>
      <c r="B23" s="4">
        <v>38</v>
      </c>
      <c r="C23" s="4">
        <v>-106</v>
      </c>
      <c r="D23" s="4">
        <v>2500</v>
      </c>
      <c r="E23" s="3">
        <v>4</v>
      </c>
      <c r="F23" s="3">
        <v>2.3199999999999998</v>
      </c>
      <c r="G23" s="3">
        <v>1</v>
      </c>
      <c r="Q23" s="3">
        <v>42</v>
      </c>
    </row>
    <row r="24" spans="1:17" x14ac:dyDescent="0.2">
      <c r="A24" s="3">
        <v>22</v>
      </c>
      <c r="B24" s="4">
        <v>38</v>
      </c>
      <c r="C24" s="4">
        <v>-106</v>
      </c>
      <c r="D24" s="4">
        <v>2500</v>
      </c>
      <c r="E24" s="3">
        <v>4</v>
      </c>
      <c r="F24" s="3">
        <v>2.3199999999999998</v>
      </c>
      <c r="G24" s="3">
        <v>1</v>
      </c>
      <c r="Q24" s="3">
        <v>44</v>
      </c>
    </row>
    <row r="25" spans="1:17" x14ac:dyDescent="0.2">
      <c r="A25" s="14">
        <v>23</v>
      </c>
      <c r="B25" s="4">
        <v>38</v>
      </c>
      <c r="C25" s="4">
        <v>-106</v>
      </c>
      <c r="D25" s="4">
        <v>2500</v>
      </c>
      <c r="E25" s="3">
        <v>4</v>
      </c>
      <c r="F25" s="3">
        <v>2.3199999999999998</v>
      </c>
      <c r="G25" s="3">
        <v>1</v>
      </c>
      <c r="Q25" s="3">
        <v>46</v>
      </c>
    </row>
    <row r="26" spans="1:17" x14ac:dyDescent="0.2">
      <c r="A26" s="3">
        <v>24</v>
      </c>
      <c r="B26" s="4">
        <v>38</v>
      </c>
      <c r="C26" s="4">
        <v>-106</v>
      </c>
      <c r="D26" s="4">
        <v>2500</v>
      </c>
      <c r="E26" s="3">
        <v>4</v>
      </c>
      <c r="F26" s="3">
        <v>2.3199999999999998</v>
      </c>
      <c r="G26" s="3">
        <v>1</v>
      </c>
      <c r="Q26" s="3">
        <v>48</v>
      </c>
    </row>
    <row r="27" spans="1:17" x14ac:dyDescent="0.2">
      <c r="A27" s="3">
        <v>25</v>
      </c>
      <c r="B27" s="4">
        <v>38</v>
      </c>
      <c r="C27" s="4">
        <v>-106</v>
      </c>
      <c r="D27" s="4">
        <v>2500</v>
      </c>
      <c r="E27" s="3">
        <v>4</v>
      </c>
      <c r="F27" s="3">
        <v>2.3199999999999998</v>
      </c>
      <c r="G27" s="3">
        <v>1</v>
      </c>
      <c r="Q27" s="3">
        <v>50</v>
      </c>
    </row>
    <row r="28" spans="1:17" x14ac:dyDescent="0.2">
      <c r="A28" s="14">
        <v>26</v>
      </c>
      <c r="B28" s="4">
        <v>38</v>
      </c>
      <c r="C28" s="4">
        <v>-106</v>
      </c>
      <c r="D28" s="4">
        <v>2500</v>
      </c>
      <c r="E28" s="3">
        <v>4</v>
      </c>
      <c r="F28" s="3">
        <v>2.3199999999999998</v>
      </c>
      <c r="G28" s="3">
        <v>1</v>
      </c>
      <c r="Q28" s="3">
        <v>52</v>
      </c>
    </row>
    <row r="29" spans="1:17" x14ac:dyDescent="0.2">
      <c r="A29" s="3">
        <v>27</v>
      </c>
      <c r="B29" s="4">
        <v>38</v>
      </c>
      <c r="C29" s="4">
        <v>-106</v>
      </c>
      <c r="D29" s="4">
        <v>2500</v>
      </c>
      <c r="E29" s="3">
        <v>4</v>
      </c>
      <c r="F29" s="3">
        <v>2.3199999999999998</v>
      </c>
      <c r="G29" s="3">
        <v>1</v>
      </c>
      <c r="Q29" s="3">
        <v>54</v>
      </c>
    </row>
    <row r="30" spans="1:17" x14ac:dyDescent="0.2">
      <c r="A30" s="3">
        <v>28</v>
      </c>
      <c r="B30" s="4">
        <v>38</v>
      </c>
      <c r="C30" s="4">
        <v>-106</v>
      </c>
      <c r="D30" s="4">
        <v>2500</v>
      </c>
      <c r="E30" s="3">
        <v>4</v>
      </c>
      <c r="F30" s="3">
        <v>2.3199999999999998</v>
      </c>
      <c r="G30" s="3">
        <v>1</v>
      </c>
      <c r="Q30" s="3">
        <v>56</v>
      </c>
    </row>
    <row r="31" spans="1:17" x14ac:dyDescent="0.2">
      <c r="A31" s="14">
        <v>29</v>
      </c>
      <c r="B31" s="4">
        <v>38</v>
      </c>
      <c r="C31" s="4">
        <v>-106</v>
      </c>
      <c r="D31" s="4">
        <v>2500</v>
      </c>
      <c r="E31" s="3">
        <v>4</v>
      </c>
      <c r="F31" s="3">
        <v>2.3199999999999998</v>
      </c>
      <c r="G31" s="3">
        <v>1</v>
      </c>
      <c r="Q31" s="3">
        <v>58</v>
      </c>
    </row>
    <row r="32" spans="1:17" x14ac:dyDescent="0.2">
      <c r="A32" s="3">
        <v>30</v>
      </c>
      <c r="B32" s="4">
        <v>38</v>
      </c>
      <c r="C32" s="4">
        <v>-106</v>
      </c>
      <c r="D32" s="4">
        <v>2500</v>
      </c>
      <c r="E32" s="3">
        <v>4</v>
      </c>
      <c r="F32" s="3">
        <v>2.3199999999999998</v>
      </c>
      <c r="G32" s="3">
        <v>1</v>
      </c>
      <c r="Q32" s="3">
        <v>60</v>
      </c>
    </row>
    <row r="33" spans="1:17" x14ac:dyDescent="0.2">
      <c r="A33" s="3">
        <v>31</v>
      </c>
      <c r="B33" s="4">
        <v>38</v>
      </c>
      <c r="C33" s="4">
        <v>-106</v>
      </c>
      <c r="D33" s="4">
        <v>2500</v>
      </c>
      <c r="E33" s="3">
        <v>4</v>
      </c>
      <c r="F33" s="3">
        <v>2.3199999999999998</v>
      </c>
      <c r="G33" s="3">
        <v>1</v>
      </c>
      <c r="Q33" s="3">
        <v>62</v>
      </c>
    </row>
    <row r="34" spans="1:17" x14ac:dyDescent="0.2">
      <c r="A34" s="14">
        <v>32</v>
      </c>
      <c r="B34" s="4">
        <v>38</v>
      </c>
      <c r="C34" s="4">
        <v>-106</v>
      </c>
      <c r="D34" s="4">
        <v>2500</v>
      </c>
      <c r="E34" s="3">
        <v>4</v>
      </c>
      <c r="F34" s="3">
        <v>2.3199999999999998</v>
      </c>
      <c r="G34" s="3">
        <v>1</v>
      </c>
      <c r="Q34" s="3">
        <v>64</v>
      </c>
    </row>
    <row r="35" spans="1:17" x14ac:dyDescent="0.2">
      <c r="A35" s="3">
        <v>33</v>
      </c>
      <c r="B35" s="4">
        <v>38</v>
      </c>
      <c r="C35" s="4">
        <v>-106</v>
      </c>
      <c r="D35" s="4">
        <v>2500</v>
      </c>
      <c r="E35" s="3">
        <v>4</v>
      </c>
      <c r="F35" s="3">
        <v>2.3199999999999998</v>
      </c>
      <c r="G35" s="3">
        <v>1</v>
      </c>
      <c r="Q35" s="3">
        <v>66</v>
      </c>
    </row>
    <row r="36" spans="1:17" x14ac:dyDescent="0.2">
      <c r="A36" s="3">
        <v>34</v>
      </c>
      <c r="B36" s="4">
        <v>38</v>
      </c>
      <c r="C36" s="4">
        <v>-106</v>
      </c>
      <c r="D36" s="4">
        <v>2500</v>
      </c>
      <c r="E36" s="3">
        <v>4</v>
      </c>
      <c r="F36" s="3">
        <v>2.3199999999999998</v>
      </c>
      <c r="G36" s="3">
        <v>1</v>
      </c>
      <c r="Q36" s="3">
        <v>68</v>
      </c>
    </row>
    <row r="37" spans="1:17" x14ac:dyDescent="0.2">
      <c r="A37" s="14">
        <v>35</v>
      </c>
      <c r="B37" s="4">
        <v>38</v>
      </c>
      <c r="C37" s="4">
        <v>-106</v>
      </c>
      <c r="D37" s="4">
        <v>2500</v>
      </c>
      <c r="E37" s="3">
        <v>4</v>
      </c>
      <c r="F37" s="3">
        <v>2.3199999999999998</v>
      </c>
      <c r="G37" s="3">
        <v>1</v>
      </c>
      <c r="Q37" s="3">
        <v>70</v>
      </c>
    </row>
    <row r="38" spans="1:17" x14ac:dyDescent="0.2">
      <c r="A38" s="3">
        <v>36</v>
      </c>
      <c r="B38" s="4">
        <v>38</v>
      </c>
      <c r="C38" s="4">
        <v>-106</v>
      </c>
      <c r="D38" s="4">
        <v>2500</v>
      </c>
      <c r="E38" s="3">
        <v>4</v>
      </c>
      <c r="F38" s="3">
        <v>2.3199999999999998</v>
      </c>
      <c r="G38" s="3">
        <v>1</v>
      </c>
      <c r="Q38" s="3">
        <v>72</v>
      </c>
    </row>
    <row r="39" spans="1:17" x14ac:dyDescent="0.2">
      <c r="A39" s="3">
        <v>37</v>
      </c>
      <c r="B39" s="4">
        <v>38</v>
      </c>
      <c r="C39" s="4">
        <v>-106</v>
      </c>
      <c r="D39" s="4">
        <v>2500</v>
      </c>
      <c r="E39" s="3">
        <v>4</v>
      </c>
      <c r="F39" s="3">
        <v>2.3199999999999998</v>
      </c>
      <c r="G39" s="3">
        <v>1</v>
      </c>
      <c r="Q39" s="3">
        <v>74</v>
      </c>
    </row>
    <row r="40" spans="1:17" x14ac:dyDescent="0.2">
      <c r="A40" s="14">
        <v>38</v>
      </c>
      <c r="B40" s="4">
        <v>38</v>
      </c>
      <c r="C40" s="4">
        <v>-106</v>
      </c>
      <c r="D40" s="4">
        <v>2500</v>
      </c>
      <c r="E40" s="3">
        <v>4</v>
      </c>
      <c r="F40" s="3">
        <v>2.3199999999999998</v>
      </c>
      <c r="G40" s="3">
        <v>1</v>
      </c>
      <c r="Q40" s="3">
        <v>76</v>
      </c>
    </row>
    <row r="41" spans="1:17" x14ac:dyDescent="0.2">
      <c r="A41" s="3">
        <v>39</v>
      </c>
      <c r="B41" s="4">
        <v>38</v>
      </c>
      <c r="C41" s="4">
        <v>-106</v>
      </c>
      <c r="D41" s="4">
        <v>2500</v>
      </c>
      <c r="E41" s="3">
        <v>4</v>
      </c>
      <c r="F41" s="3">
        <v>2.3199999999999998</v>
      </c>
      <c r="G41" s="3">
        <v>1</v>
      </c>
      <c r="Q41" s="3">
        <v>78</v>
      </c>
    </row>
    <row r="42" spans="1:17" x14ac:dyDescent="0.2">
      <c r="A42" s="3">
        <v>40</v>
      </c>
      <c r="B42" s="4">
        <v>38</v>
      </c>
      <c r="C42" s="4">
        <v>-106</v>
      </c>
      <c r="D42" s="4">
        <v>2500</v>
      </c>
      <c r="E42" s="3">
        <v>4</v>
      </c>
      <c r="F42" s="3">
        <v>2.3199999999999998</v>
      </c>
      <c r="G42" s="3">
        <v>1</v>
      </c>
      <c r="Q42" s="3">
        <v>80</v>
      </c>
    </row>
    <row r="43" spans="1:17" x14ac:dyDescent="0.2">
      <c r="A43" s="14">
        <v>41</v>
      </c>
      <c r="B43" s="4">
        <v>38</v>
      </c>
      <c r="C43" s="4">
        <v>-106</v>
      </c>
      <c r="D43" s="4">
        <v>2500</v>
      </c>
      <c r="E43" s="3">
        <v>4</v>
      </c>
      <c r="F43" s="3">
        <v>2.3199999999999998</v>
      </c>
      <c r="G43" s="3">
        <v>1</v>
      </c>
      <c r="Q43" s="3">
        <v>82</v>
      </c>
    </row>
    <row r="44" spans="1:17" x14ac:dyDescent="0.2">
      <c r="A44" s="3">
        <v>42</v>
      </c>
      <c r="B44" s="4">
        <v>38</v>
      </c>
      <c r="C44" s="4">
        <v>-106</v>
      </c>
      <c r="D44" s="4">
        <v>2500</v>
      </c>
      <c r="E44" s="3">
        <v>4</v>
      </c>
      <c r="F44" s="3">
        <v>2.3199999999999998</v>
      </c>
      <c r="G44" s="3">
        <v>1</v>
      </c>
      <c r="Q44" s="3">
        <v>84</v>
      </c>
    </row>
    <row r="45" spans="1:17" x14ac:dyDescent="0.2">
      <c r="A45" s="3">
        <v>43</v>
      </c>
      <c r="B45" s="4">
        <v>38</v>
      </c>
      <c r="C45" s="4">
        <v>-106</v>
      </c>
      <c r="D45" s="4">
        <v>2500</v>
      </c>
      <c r="E45" s="3">
        <v>4</v>
      </c>
      <c r="F45" s="3">
        <v>2.3199999999999998</v>
      </c>
      <c r="G45" s="3">
        <v>1</v>
      </c>
      <c r="Q45" s="3">
        <v>86</v>
      </c>
    </row>
    <row r="46" spans="1:17" x14ac:dyDescent="0.2">
      <c r="A46" s="14">
        <v>44</v>
      </c>
      <c r="B46" s="4">
        <v>38</v>
      </c>
      <c r="C46" s="4">
        <v>-106</v>
      </c>
      <c r="D46" s="4">
        <v>2500</v>
      </c>
      <c r="E46" s="3">
        <v>4</v>
      </c>
      <c r="F46" s="3">
        <v>2.3199999999999998</v>
      </c>
      <c r="G46" s="3">
        <v>1</v>
      </c>
      <c r="Q46" s="3">
        <v>88</v>
      </c>
    </row>
    <row r="47" spans="1:17" x14ac:dyDescent="0.2">
      <c r="A47" s="3">
        <v>45</v>
      </c>
      <c r="B47" s="4">
        <v>38</v>
      </c>
      <c r="C47" s="4">
        <v>-106</v>
      </c>
      <c r="D47" s="4">
        <v>2500</v>
      </c>
      <c r="E47" s="3">
        <v>4</v>
      </c>
      <c r="F47" s="3">
        <v>2.3199999999999998</v>
      </c>
      <c r="G47" s="3">
        <v>1</v>
      </c>
      <c r="Q47" s="3">
        <v>90</v>
      </c>
    </row>
    <row r="48" spans="1:17" x14ac:dyDescent="0.2">
      <c r="A48" s="3">
        <v>46</v>
      </c>
      <c r="B48" s="4">
        <v>38</v>
      </c>
      <c r="C48" s="4">
        <v>-106</v>
      </c>
      <c r="D48" s="4">
        <v>2500</v>
      </c>
      <c r="E48" s="3">
        <v>4</v>
      </c>
      <c r="F48" s="3">
        <v>2.3199999999999998</v>
      </c>
      <c r="G48" s="3">
        <v>1</v>
      </c>
      <c r="Q48" s="3">
        <v>92</v>
      </c>
    </row>
    <row r="49" spans="1:17" x14ac:dyDescent="0.2">
      <c r="A49" s="14">
        <v>47</v>
      </c>
      <c r="B49" s="4">
        <v>38</v>
      </c>
      <c r="C49" s="4">
        <v>-106</v>
      </c>
      <c r="D49" s="4">
        <v>2500</v>
      </c>
      <c r="E49" s="3">
        <v>4</v>
      </c>
      <c r="F49" s="3">
        <v>2.3199999999999998</v>
      </c>
      <c r="G49" s="3">
        <v>1</v>
      </c>
      <c r="Q49" s="3">
        <v>94</v>
      </c>
    </row>
    <row r="50" spans="1:17" x14ac:dyDescent="0.2">
      <c r="A50" s="3">
        <v>48</v>
      </c>
      <c r="B50" s="4">
        <v>38</v>
      </c>
      <c r="C50" s="4">
        <v>-106</v>
      </c>
      <c r="D50" s="4">
        <v>2500</v>
      </c>
      <c r="E50" s="3">
        <v>4</v>
      </c>
      <c r="F50" s="3">
        <v>2.3199999999999998</v>
      </c>
      <c r="G50" s="3">
        <v>1</v>
      </c>
      <c r="Q50" s="3">
        <v>96</v>
      </c>
    </row>
    <row r="51" spans="1:17" x14ac:dyDescent="0.2">
      <c r="A51" s="3">
        <v>49</v>
      </c>
      <c r="B51" s="4">
        <v>38</v>
      </c>
      <c r="C51" s="4">
        <v>-106</v>
      </c>
      <c r="D51" s="4">
        <v>2500</v>
      </c>
      <c r="E51" s="3">
        <v>4</v>
      </c>
      <c r="F51" s="3">
        <v>2.3199999999999998</v>
      </c>
      <c r="G51" s="3">
        <v>1</v>
      </c>
      <c r="Q51" s="3">
        <v>98</v>
      </c>
    </row>
    <row r="52" spans="1:17" x14ac:dyDescent="0.2">
      <c r="A52" s="14">
        <v>50</v>
      </c>
      <c r="B52" s="4">
        <v>38</v>
      </c>
      <c r="C52" s="4">
        <v>-106</v>
      </c>
      <c r="D52" s="4">
        <v>2500</v>
      </c>
      <c r="E52" s="3">
        <v>4</v>
      </c>
      <c r="F52" s="3">
        <v>2.3199999999999998</v>
      </c>
      <c r="G52" s="3">
        <v>1</v>
      </c>
      <c r="Q52" s="3">
        <v>100</v>
      </c>
    </row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3964-0BC2-7746-B92E-91385409D085}">
  <dimension ref="A1:R17"/>
  <sheetViews>
    <sheetView workbookViewId="0">
      <selection activeCell="F20" sqref="F20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87</v>
      </c>
      <c r="H1" t="s">
        <v>7</v>
      </c>
      <c r="J1" t="s">
        <v>9</v>
      </c>
      <c r="K1" t="s">
        <v>10</v>
      </c>
      <c r="M1" t="s">
        <v>11</v>
      </c>
      <c r="N1" t="s">
        <v>12</v>
      </c>
      <c r="O1" t="s">
        <v>74</v>
      </c>
      <c r="P1" t="s">
        <v>75</v>
      </c>
      <c r="Q1" t="s">
        <v>15</v>
      </c>
      <c r="R1" t="s">
        <v>16</v>
      </c>
    </row>
    <row r="2" spans="1:18" x14ac:dyDescent="0.2">
      <c r="A2" s="78" t="s">
        <v>139</v>
      </c>
      <c r="B2" s="78">
        <v>-19.541574000000001</v>
      </c>
      <c r="C2" s="78">
        <v>-70.116951999999998</v>
      </c>
      <c r="D2" s="78">
        <v>957</v>
      </c>
      <c r="E2" s="10">
        <v>3</v>
      </c>
      <c r="F2" s="78">
        <v>2.65</v>
      </c>
      <c r="G2" s="10">
        <v>1</v>
      </c>
      <c r="H2" s="10">
        <v>0</v>
      </c>
      <c r="J2" s="78">
        <v>458399999.99999994</v>
      </c>
      <c r="K2" s="79">
        <v>2200000</v>
      </c>
      <c r="M2" s="66">
        <v>4</v>
      </c>
      <c r="N2">
        <v>1</v>
      </c>
      <c r="O2">
        <v>0</v>
      </c>
      <c r="P2">
        <v>30</v>
      </c>
      <c r="Q2">
        <v>2</v>
      </c>
      <c r="R2">
        <v>0</v>
      </c>
    </row>
    <row r="3" spans="1:18" x14ac:dyDescent="0.2">
      <c r="A3" s="10" t="s">
        <v>140</v>
      </c>
      <c r="B3" s="10">
        <v>-19.541574000000001</v>
      </c>
      <c r="C3" s="10">
        <v>-70.116951999999998</v>
      </c>
      <c r="D3" s="10">
        <v>957</v>
      </c>
      <c r="E3" s="10">
        <v>3</v>
      </c>
      <c r="F3" s="10">
        <v>2.65</v>
      </c>
      <c r="G3" s="10">
        <v>1</v>
      </c>
      <c r="H3" s="10">
        <v>0</v>
      </c>
      <c r="J3" s="10">
        <v>495000000</v>
      </c>
      <c r="K3" s="11">
        <v>3600000</v>
      </c>
    </row>
    <row r="4" spans="1:18" x14ac:dyDescent="0.2">
      <c r="A4" s="10" t="s">
        <v>141</v>
      </c>
      <c r="B4" s="10">
        <v>-19.541574000000001</v>
      </c>
      <c r="C4" s="10">
        <v>-70.116951999999998</v>
      </c>
      <c r="D4" s="10">
        <v>957</v>
      </c>
      <c r="E4" s="10">
        <v>3</v>
      </c>
      <c r="F4" s="10">
        <v>2.65</v>
      </c>
      <c r="G4" s="10">
        <v>1</v>
      </c>
      <c r="H4" s="10">
        <v>0</v>
      </c>
      <c r="J4" s="10">
        <v>381800000</v>
      </c>
      <c r="K4" s="11">
        <v>3000000</v>
      </c>
    </row>
    <row r="5" spans="1:18" x14ac:dyDescent="0.2">
      <c r="A5" s="10" t="s">
        <v>142</v>
      </c>
      <c r="B5" s="10">
        <v>-19.541574000000001</v>
      </c>
      <c r="C5" s="10">
        <v>-70.116951999999998</v>
      </c>
      <c r="D5" s="10">
        <v>957</v>
      </c>
      <c r="E5" s="10">
        <v>3</v>
      </c>
      <c r="F5" s="10">
        <v>2.65</v>
      </c>
      <c r="G5" s="10">
        <v>1</v>
      </c>
      <c r="H5" s="10">
        <v>0</v>
      </c>
      <c r="J5" s="10">
        <v>725300000</v>
      </c>
      <c r="K5" s="11">
        <v>4400000</v>
      </c>
    </row>
    <row r="6" spans="1:18" x14ac:dyDescent="0.2">
      <c r="A6" s="10" t="s">
        <v>143</v>
      </c>
      <c r="B6" s="10">
        <v>-19.541574000000001</v>
      </c>
      <c r="C6" s="10">
        <v>-70.116951999999998</v>
      </c>
      <c r="D6" s="10">
        <v>957</v>
      </c>
      <c r="E6" s="10">
        <v>3</v>
      </c>
      <c r="F6" s="10">
        <v>2.65</v>
      </c>
      <c r="G6" s="10">
        <v>1</v>
      </c>
      <c r="H6" s="10">
        <v>0</v>
      </c>
      <c r="J6" s="10">
        <v>463100000</v>
      </c>
      <c r="K6" s="11">
        <v>3300000</v>
      </c>
    </row>
    <row r="7" spans="1:18" x14ac:dyDescent="0.2">
      <c r="A7" s="10" t="s">
        <v>144</v>
      </c>
      <c r="B7" s="10">
        <v>-19.564599999999999</v>
      </c>
      <c r="C7" s="10">
        <v>-70.117283</v>
      </c>
      <c r="D7" s="10">
        <v>925</v>
      </c>
      <c r="E7" s="10">
        <v>3</v>
      </c>
      <c r="F7" s="10">
        <v>2.65</v>
      </c>
      <c r="G7" s="10">
        <v>1</v>
      </c>
      <c r="H7" s="10">
        <v>0</v>
      </c>
      <c r="J7" s="10">
        <v>501800000</v>
      </c>
      <c r="K7" s="11">
        <v>3400000.0000000005</v>
      </c>
    </row>
    <row r="8" spans="1:18" x14ac:dyDescent="0.2">
      <c r="A8" s="10" t="s">
        <v>145</v>
      </c>
      <c r="B8" s="10">
        <v>-19.564599999999999</v>
      </c>
      <c r="C8" s="10">
        <v>-70.117283</v>
      </c>
      <c r="D8" s="10">
        <v>925</v>
      </c>
      <c r="E8" s="10">
        <v>3</v>
      </c>
      <c r="F8" s="10">
        <v>2.65</v>
      </c>
      <c r="G8" s="10">
        <v>1</v>
      </c>
      <c r="H8" s="10">
        <v>0</v>
      </c>
      <c r="J8" s="10">
        <v>315000000</v>
      </c>
      <c r="K8" s="11">
        <v>2400000</v>
      </c>
    </row>
    <row r="9" spans="1:18" x14ac:dyDescent="0.2">
      <c r="A9" s="10" t="s">
        <v>146</v>
      </c>
      <c r="B9" s="10">
        <v>-19.564599999999999</v>
      </c>
      <c r="C9" s="10">
        <v>-70.117283</v>
      </c>
      <c r="D9" s="10">
        <v>925</v>
      </c>
      <c r="E9" s="10">
        <v>3</v>
      </c>
      <c r="F9" s="10">
        <v>2.65</v>
      </c>
      <c r="G9" s="10">
        <v>1</v>
      </c>
      <c r="H9" s="10">
        <v>0</v>
      </c>
      <c r="J9" s="10">
        <v>209900000.00000003</v>
      </c>
      <c r="K9" s="11">
        <v>1600000</v>
      </c>
    </row>
    <row r="10" spans="1:18" x14ac:dyDescent="0.2">
      <c r="A10" s="10" t="s">
        <v>147</v>
      </c>
      <c r="B10" s="10">
        <v>-19.564599999999999</v>
      </c>
      <c r="C10" s="10">
        <v>-70.117283</v>
      </c>
      <c r="D10" s="10">
        <v>925</v>
      </c>
      <c r="E10" s="10">
        <v>3</v>
      </c>
      <c r="F10" s="10">
        <v>2.65</v>
      </c>
      <c r="G10" s="10">
        <v>1</v>
      </c>
      <c r="H10" s="10">
        <v>0</v>
      </c>
      <c r="J10" s="10">
        <v>498800000</v>
      </c>
      <c r="K10" s="11">
        <v>3100000</v>
      </c>
    </row>
    <row r="11" spans="1:18" x14ac:dyDescent="0.2">
      <c r="A11" s="10" t="s">
        <v>148</v>
      </c>
      <c r="B11" s="10">
        <v>-19.565581999999999</v>
      </c>
      <c r="C11" s="10">
        <v>-70.110219999999998</v>
      </c>
      <c r="D11" s="10">
        <v>931</v>
      </c>
      <c r="E11" s="10">
        <v>3</v>
      </c>
      <c r="F11" s="10">
        <v>2.65</v>
      </c>
      <c r="G11" s="10">
        <v>1</v>
      </c>
      <c r="H11" s="10">
        <v>0</v>
      </c>
      <c r="J11" s="10">
        <v>313400000</v>
      </c>
      <c r="K11" s="11">
        <v>2000000</v>
      </c>
    </row>
    <row r="12" spans="1:18" x14ac:dyDescent="0.2">
      <c r="A12" s="10" t="s">
        <v>149</v>
      </c>
      <c r="B12" s="10">
        <v>-19.565581999999999</v>
      </c>
      <c r="C12" s="10">
        <v>-70.110219999999998</v>
      </c>
      <c r="D12" s="10">
        <v>931</v>
      </c>
      <c r="E12" s="10">
        <v>3</v>
      </c>
      <c r="F12" s="10">
        <v>2.65</v>
      </c>
      <c r="G12" s="10">
        <v>1</v>
      </c>
      <c r="H12" s="10">
        <v>0</v>
      </c>
      <c r="J12" s="10">
        <v>415200000.00000006</v>
      </c>
      <c r="K12" s="11">
        <v>2800000.0000000005</v>
      </c>
    </row>
    <row r="13" spans="1:18" x14ac:dyDescent="0.2">
      <c r="A13" s="10" t="s">
        <v>150</v>
      </c>
      <c r="B13" s="10">
        <v>-19.565581999999999</v>
      </c>
      <c r="C13" s="10">
        <v>-70.110219999999998</v>
      </c>
      <c r="D13" s="10">
        <v>931</v>
      </c>
      <c r="E13" s="10">
        <v>3</v>
      </c>
      <c r="F13" s="10">
        <v>2.65</v>
      </c>
      <c r="G13" s="10">
        <v>1</v>
      </c>
      <c r="H13" s="10">
        <v>0</v>
      </c>
      <c r="J13" s="10">
        <v>534600000</v>
      </c>
      <c r="K13" s="11">
        <v>3600000</v>
      </c>
    </row>
    <row r="14" spans="1:18" x14ac:dyDescent="0.2">
      <c r="A14" s="10" t="s">
        <v>151</v>
      </c>
      <c r="B14" s="10">
        <v>-19.565581999999999</v>
      </c>
      <c r="C14" s="10">
        <v>-70.110219999999998</v>
      </c>
      <c r="D14" s="10">
        <v>931</v>
      </c>
      <c r="E14" s="10">
        <v>3</v>
      </c>
      <c r="F14" s="10">
        <v>2.65</v>
      </c>
      <c r="G14" s="10">
        <v>1</v>
      </c>
      <c r="H14" s="10">
        <v>0</v>
      </c>
      <c r="J14" s="10">
        <v>396300000</v>
      </c>
      <c r="K14" s="11">
        <v>3000000</v>
      </c>
    </row>
    <row r="15" spans="1:18" x14ac:dyDescent="0.2">
      <c r="A15" s="10" t="s">
        <v>152</v>
      </c>
      <c r="B15" s="10">
        <v>-19.551714</v>
      </c>
      <c r="C15" s="10">
        <v>-70.076702999999995</v>
      </c>
      <c r="D15" s="10">
        <v>1023</v>
      </c>
      <c r="E15" s="10">
        <v>3</v>
      </c>
      <c r="F15" s="10">
        <v>2.65</v>
      </c>
      <c r="G15" s="10">
        <v>1</v>
      </c>
      <c r="H15" s="10">
        <v>0</v>
      </c>
      <c r="J15" s="10">
        <v>1799999.9999999998</v>
      </c>
      <c r="K15" s="11">
        <v>700000.00000000012</v>
      </c>
    </row>
    <row r="16" spans="1:18" x14ac:dyDescent="0.2">
      <c r="A16" s="10" t="s">
        <v>153</v>
      </c>
      <c r="B16" s="10">
        <v>-19.551714</v>
      </c>
      <c r="C16" s="10">
        <v>-70.076702999999995</v>
      </c>
      <c r="D16" s="10">
        <v>1023</v>
      </c>
      <c r="E16" s="10">
        <v>3</v>
      </c>
      <c r="F16" s="10">
        <v>2.65</v>
      </c>
      <c r="G16" s="10">
        <v>1</v>
      </c>
      <c r="H16" s="10">
        <v>0</v>
      </c>
      <c r="J16" s="10">
        <v>3400000.0000000005</v>
      </c>
      <c r="K16" s="11">
        <v>1000000</v>
      </c>
    </row>
    <row r="17" spans="1:11" x14ac:dyDescent="0.2">
      <c r="A17" s="12" t="s">
        <v>154</v>
      </c>
      <c r="B17" s="12">
        <v>-19.551714</v>
      </c>
      <c r="C17" s="12">
        <v>-70.076702999999995</v>
      </c>
      <c r="D17" s="12">
        <v>1023</v>
      </c>
      <c r="E17" s="10">
        <v>3</v>
      </c>
      <c r="F17" s="12">
        <v>2.65</v>
      </c>
      <c r="G17" s="10">
        <v>1</v>
      </c>
      <c r="H17" s="10">
        <v>0</v>
      </c>
      <c r="J17" s="12">
        <v>2300000</v>
      </c>
      <c r="K17" s="13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Active</vt:lpstr>
      <vt:lpstr>calibration 3he</vt:lpstr>
      <vt:lpstr>README</vt:lpstr>
      <vt:lpstr>Figure 8</vt:lpstr>
      <vt:lpstr>atm_depth_elevations</vt:lpstr>
      <vt:lpstr>atm_depth_comparison</vt:lpstr>
      <vt:lpstr>Figure 1B</vt:lpstr>
      <vt:lpstr>CRFB texposure</vt:lpstr>
      <vt:lpstr>Deccan Texposure</vt:lpstr>
      <vt:lpstr>Figure 1</vt:lpstr>
      <vt:lpstr>Figure 2</vt:lpstr>
      <vt:lpstr>Figure 3</vt:lpstr>
      <vt:lpstr>Figure 7</vt:lpstr>
      <vt:lpstr>Figure 9_pyx</vt:lpstr>
      <vt:lpstr>Figure 9_neon</vt:lpstr>
      <vt:lpstr>Libarkin</vt:lpstr>
      <vt:lpstr>Sheet1</vt:lpstr>
      <vt:lpstr>Figure 10_modeled curves</vt:lpstr>
      <vt:lpstr>Dunai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2024-09-20T14:33:51Z</dcterms:created>
  <dcterms:modified xsi:type="dcterms:W3CDTF">2024-09-30T20:33:39Z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2024-09-20T14:35:17Z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135c08b3-c878-46a5-910f-f5fcd55e52e2</vt:lpwstr>
  </property>
  <property fmtid="{D5CDD505-2E9C-101B-9397-08002B2CF9AE}" pid="8" name="MSIP_Label_4044bd30-2ed7-4c9d-9d12-46200872a97b_ContentBits">
    <vt:lpwstr>0</vt:lpwstr>
  </property>
</Properties>
</file>