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8"/>
  <workbookPr/>
  <mc:AlternateContent xmlns:mc="http://schemas.openxmlformats.org/markup-compatibility/2006">
    <mc:Choice Requires="x15">
      <x15ac:absPath xmlns:x15ac="http://schemas.microsoft.com/office/spreadsheetml/2010/11/ac" url="/Users/kashiwa/Downloads/"/>
    </mc:Choice>
  </mc:AlternateContent>
  <xr:revisionPtr revIDLastSave="0" documentId="13_ncr:1_{D7C14230-589B-8248-87B2-545D075DEACB}" xr6:coauthVersionLast="47" xr6:coauthVersionMax="47" xr10:uidLastSave="{00000000-0000-0000-0000-000000000000}"/>
  <bookViews>
    <workbookView xWindow="0" yWindow="760" windowWidth="34560" windowHeight="21580" xr2:uid="{00000000-000D-0000-FFFF-FFFF00000000}"/>
  </bookViews>
  <sheets>
    <sheet name="pr_commit_list" sheetId="1" r:id="rId1"/>
    <sheet name="カテゴリ" sheetId="2" r:id="rId2"/>
    <sheet name="シート6" sheetId="3" r:id="rId3"/>
    <sheet name="Negativeボタン" sheetId="4" r:id="rId4"/>
    <sheet name="一致率" sheetId="5" r:id="rId5"/>
    <sheet name="Negative" sheetId="6" r:id="rId6"/>
  </sheets>
  <definedNames>
    <definedName name="_xlnm._FilterDatabase" localSheetId="0" hidden="1">pr_commit_list!$A$1:$R$134</definedName>
    <definedName name="Z_456CA217_036B_47DA_9E20_DFDA1A67F020_.wvu.FilterData" localSheetId="0" hidden="1">pr_commit_list!$A$1:$R$135</definedName>
    <definedName name="Z_B9ED16F9_3E76_4153_91E3_75254341DA49_.wvu.FilterData" localSheetId="0" hidden="1">pr_commit_list!$A$1:$R$135</definedName>
    <definedName name="Z_D19605B3_14A7_450F_88F9_9445363512A2_.wvu.FilterData" localSheetId="0" hidden="1">pr_commit_list!#REF!</definedName>
    <definedName name="Z_F9816F63_2E9D_4449_84B9_312B878DEA0C_.wvu.FilterData" localSheetId="0" hidden="1">pr_commit_list!$A$1:$R$134</definedName>
  </definedNames>
  <calcPr calcId="191029"/>
  <customWorkbookViews>
    <customWorkbookView name="フィルタ 3" guid="{B9ED16F9-3E76-4153-91E3-75254341DA49}" maximized="1" windowWidth="0" windowHeight="0" activeSheetId="0"/>
    <customWorkbookView name="フィルタ 2" guid="{456CA217-036B-47DA-9E20-DFDA1A67F020}" maximized="1" windowWidth="0" windowHeight="0" activeSheetId="0"/>
    <customWorkbookView name="フィルタ 4" guid="{F9816F63-2E9D-4449-84B9-312B878DEA0C}" maximized="1" windowWidth="0" windowHeight="0" activeSheetId="0"/>
    <customWorkbookView name="フィルタ 1" guid="{D19605B3-14A7-450F-88F9-9445363512A2}"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32" i="5" l="1"/>
  <c r="H32" i="5"/>
  <c r="K31" i="5"/>
  <c r="H31" i="5"/>
  <c r="K30" i="5"/>
  <c r="H30" i="5"/>
  <c r="K29" i="5"/>
  <c r="H29" i="5"/>
  <c r="K28" i="5"/>
  <c r="H28" i="5"/>
  <c r="K27" i="5"/>
  <c r="H27" i="5"/>
  <c r="D27" i="5"/>
  <c r="C27" i="5"/>
  <c r="B27" i="5"/>
  <c r="K26" i="5"/>
  <c r="H26" i="5"/>
  <c r="D26" i="5"/>
  <c r="C26" i="5"/>
  <c r="B26" i="5"/>
  <c r="D25" i="5"/>
  <c r="C25" i="5"/>
  <c r="B25" i="5"/>
  <c r="D24" i="5"/>
  <c r="C24" i="5"/>
  <c r="B24" i="5"/>
  <c r="D23" i="5"/>
  <c r="C23" i="5"/>
  <c r="B23" i="5"/>
  <c r="D22" i="5"/>
  <c r="C22" i="5"/>
  <c r="B22" i="5"/>
  <c r="D21" i="5"/>
  <c r="C21" i="5"/>
  <c r="B21" i="5"/>
  <c r="D20" i="5"/>
  <c r="C20" i="5"/>
  <c r="B20" i="5"/>
  <c r="D19" i="5"/>
  <c r="C19" i="5"/>
  <c r="B19" i="5"/>
  <c r="D18" i="5"/>
  <c r="C18" i="5"/>
  <c r="B18" i="5"/>
  <c r="D17" i="5"/>
  <c r="C17" i="5"/>
  <c r="B17" i="5"/>
  <c r="D16" i="5"/>
  <c r="C16" i="5"/>
  <c r="B16" i="5"/>
  <c r="N15" i="5"/>
  <c r="M15" i="5"/>
  <c r="L15" i="5"/>
  <c r="K15" i="5"/>
  <c r="J15" i="5"/>
  <c r="I15" i="5"/>
  <c r="H15" i="5"/>
  <c r="D15" i="5"/>
  <c r="C15" i="5"/>
  <c r="B15" i="5"/>
  <c r="N14" i="5"/>
  <c r="M14" i="5"/>
  <c r="L14" i="5"/>
  <c r="K14" i="5"/>
  <c r="J14" i="5"/>
  <c r="I14" i="5"/>
  <c r="H14" i="5"/>
  <c r="D14" i="5"/>
  <c r="C14" i="5"/>
  <c r="B14" i="5"/>
  <c r="N13" i="5"/>
  <c r="M13" i="5"/>
  <c r="L13" i="5"/>
  <c r="K13" i="5"/>
  <c r="J13" i="5"/>
  <c r="I13" i="5"/>
  <c r="H13" i="5"/>
  <c r="D13" i="5"/>
  <c r="C13" i="5"/>
  <c r="B13" i="5"/>
  <c r="N12" i="5"/>
  <c r="M12" i="5"/>
  <c r="L12" i="5"/>
  <c r="K12" i="5"/>
  <c r="J12" i="5"/>
  <c r="I12" i="5"/>
  <c r="H12" i="5"/>
  <c r="D12" i="5"/>
  <c r="C12" i="5"/>
  <c r="B12" i="5"/>
  <c r="N11" i="5"/>
  <c r="M11" i="5"/>
  <c r="L11" i="5"/>
  <c r="K11" i="5"/>
  <c r="J11" i="5"/>
  <c r="I11" i="5"/>
  <c r="H11" i="5"/>
  <c r="D11" i="5"/>
  <c r="C11" i="5"/>
  <c r="B11" i="5"/>
  <c r="N10" i="5"/>
  <c r="M10" i="5"/>
  <c r="L10" i="5"/>
  <c r="K10" i="5"/>
  <c r="J10" i="5"/>
  <c r="I10" i="5"/>
  <c r="H10" i="5"/>
  <c r="D10" i="5"/>
  <c r="C10" i="5"/>
  <c r="B10" i="5"/>
  <c r="N9" i="5"/>
  <c r="M9" i="5"/>
  <c r="L9" i="5"/>
  <c r="K9" i="5"/>
  <c r="J9" i="5"/>
  <c r="I9" i="5"/>
  <c r="H9" i="5"/>
  <c r="D9" i="5"/>
  <c r="C9" i="5"/>
  <c r="B9" i="5"/>
  <c r="J11" i="4"/>
  <c r="I11" i="4"/>
  <c r="H11" i="4"/>
  <c r="G11" i="4"/>
  <c r="J10" i="4"/>
  <c r="I10" i="4"/>
  <c r="H10" i="4"/>
  <c r="G10" i="4"/>
  <c r="J9" i="4"/>
  <c r="I9" i="4"/>
  <c r="H9" i="4"/>
  <c r="G9" i="4"/>
  <c r="J8" i="4"/>
  <c r="I8" i="4"/>
  <c r="H8" i="4"/>
  <c r="G8" i="4"/>
  <c r="C8" i="4"/>
  <c r="J7" i="4"/>
  <c r="I7" i="4"/>
  <c r="H7" i="4"/>
  <c r="G7" i="4"/>
  <c r="C7" i="4"/>
  <c r="J6" i="4"/>
  <c r="I6" i="4"/>
  <c r="H6" i="4"/>
  <c r="G6" i="4"/>
  <c r="C6" i="4"/>
  <c r="J5" i="4"/>
  <c r="I5" i="4"/>
  <c r="H5" i="4"/>
  <c r="G5" i="4"/>
  <c r="C5" i="4"/>
  <c r="J4" i="4"/>
  <c r="I4" i="4"/>
  <c r="H4" i="4"/>
  <c r="G4" i="4"/>
  <c r="C4" i="4"/>
  <c r="J3" i="4"/>
  <c r="I3" i="4"/>
  <c r="H3" i="4"/>
  <c r="G3" i="4"/>
  <c r="C3" i="4"/>
  <c r="C2" i="4"/>
  <c r="I50" i="2"/>
  <c r="I49" i="2"/>
  <c r="I43" i="2"/>
  <c r="I38" i="2"/>
  <c r="I35" i="2"/>
  <c r="I34" i="2"/>
  <c r="I33" i="2"/>
  <c r="I30" i="2"/>
  <c r="I25" i="2"/>
  <c r="I23" i="2"/>
  <c r="I19" i="2"/>
  <c r="I18" i="2"/>
  <c r="I17" i="2"/>
  <c r="I16" i="2"/>
  <c r="I14" i="2"/>
  <c r="I13" i="2"/>
  <c r="I8" i="2"/>
  <c r="I6" i="2"/>
  <c r="I2" i="2"/>
  <c r="K2" i="2" l="1"/>
  <c r="H33" i="5"/>
  <c r="O12" i="5"/>
  <c r="B3" i="5"/>
  <c r="C9" i="4"/>
  <c r="C3" i="5"/>
  <c r="C28" i="5"/>
  <c r="D28" i="5"/>
  <c r="O15" i="5"/>
  <c r="B28" i="5"/>
  <c r="H12" i="4"/>
  <c r="J12" i="4"/>
  <c r="A3" i="5"/>
  <c r="O14" i="5"/>
  <c r="O13" i="5"/>
  <c r="K33" i="5"/>
  <c r="I12" i="4"/>
  <c r="O11" i="5"/>
  <c r="J1" i="2"/>
  <c r="K19" i="2"/>
  <c r="I51" i="2"/>
  <c r="O10" i="5"/>
  <c r="O9" i="5"/>
  <c r="J46" i="2" l="1"/>
  <c r="J36" i="2"/>
  <c r="J28" i="2"/>
  <c r="J3" i="2"/>
  <c r="J45" i="2"/>
  <c r="J27" i="2"/>
  <c r="J12" i="2"/>
  <c r="J42" i="2"/>
  <c r="J33" i="2"/>
  <c r="J24" i="2"/>
  <c r="J8" i="2"/>
  <c r="J10" i="2"/>
  <c r="J41" i="2"/>
  <c r="J39" i="2"/>
  <c r="J22" i="2"/>
  <c r="J15" i="2"/>
  <c r="J30" i="2"/>
  <c r="J21" i="2"/>
  <c r="J14" i="2"/>
  <c r="J44" i="2"/>
  <c r="J26" i="2"/>
  <c r="J11" i="2"/>
  <c r="J40" i="2"/>
  <c r="J32" i="2"/>
  <c r="J7" i="2"/>
  <c r="J31" i="2"/>
  <c r="J47" i="2"/>
  <c r="J37" i="2"/>
  <c r="J13" i="2"/>
  <c r="J4" i="2"/>
  <c r="J38" i="2"/>
  <c r="J29" i="2"/>
  <c r="J17" i="2"/>
  <c r="J9" i="2"/>
  <c r="J48" i="2"/>
  <c r="J20" i="2"/>
  <c r="J5" i="2"/>
  <c r="J34" i="2"/>
  <c r="J6" i="2"/>
  <c r="J25" i="2"/>
  <c r="J43" i="2"/>
  <c r="J19" i="2"/>
  <c r="J18" i="2"/>
  <c r="J23" i="2"/>
  <c r="G19" i="5"/>
  <c r="G21" i="5" s="1"/>
  <c r="O16" i="5"/>
  <c r="J2" i="2"/>
  <c r="G18" i="5"/>
  <c r="J16" i="2"/>
  <c r="G20" i="5"/>
  <c r="J35" i="2"/>
  <c r="G22" i="5" l="1"/>
</calcChain>
</file>

<file path=xl/sharedStrings.xml><?xml version="1.0" encoding="utf-8"?>
<sst xmlns="http://schemas.openxmlformats.org/spreadsheetml/2006/main" count="2184" uniqueCount="963">
  <si>
    <t>URL</t>
  </si>
  <si>
    <t>SHOWCASE DATASET NAME</t>
  </si>
  <si>
    <t>AUTHOR</t>
  </si>
  <si>
    <t>PR DATE</t>
  </si>
  <si>
    <t>REVIEW DATE</t>
  </si>
  <si>
    <t>REVIEWER</t>
  </si>
  <si>
    <t>PR COMMENT</t>
  </si>
  <si>
    <t>REVIEWER COMMENT</t>
  </si>
  <si>
    <t>https://github.com/magnifiq/js-practice-vention/pull/9#discussion_r1353282723</t>
  </si>
  <si>
    <t>snapshot_20231012/20231012_233628_pr_sharings.json</t>
  </si>
  <si>
    <t>magnifiq</t>
  </si>
  <si>
    <t>2023-10-10T13:51:48Z</t>
  </si>
  <si>
    <t>October 10 2023</t>
  </si>
  <si>
    <t>igorTT</t>
  </si>
  <si>
    <t xml:space="preserve">Too imperative.
Read the explanation -&gt; https://chat.openai.com/share/9cd8e06b-6f9b-474d-bedb-c6723e3a7b16
</t>
  </si>
  <si>
    <t>NONE</t>
  </si>
  <si>
    <t>Reference&gt;Refactoring</t>
  </si>
  <si>
    <t>保守性</t>
  </si>
  <si>
    <t>https://github.com/rom-py/rompy/pull/40#issuecomment-1742286490</t>
  </si>
  <si>
    <t>rafa-guedes</t>
  </si>
  <si>
    <t>2023-09-22T06:01:20Z</t>
  </si>
  <si>
    <t>October 2 2023</t>
  </si>
  <si>
    <t>benjaminleighton</t>
  </si>
  <si>
    <t>@benjaminleighton I have implemented the changes to `SourceFile` we have discussed today. This object now has a `reader` optional field defaulting to `"xarray.open_dataset"` where you can define the reader function you want to use to open a file or file-like object into a Dataset. Some example using `"xarray.open_mfdataset"` is defined [here](https://github.com/rom-py/rompy/blob/flixible-souce-file/tests/test_data.py#L141-L147).
The approach you have implemented in https://github.com/rom-py/rompy/pull/34 is also perfectly valid and would work fine. My personal preference though would be generalising `SourceFile` a bit as implemented here, and having less of these `Source` objects which should really only handle a few specific corner cases - for most cases we should be able to abstract other complexities using `intake` (I agree for example with the good suggestion from @pbranson in https://github.com/rom-py/rompy/issues/33).
The new [reader](https://github.com/rom-py/rompy/blob/fl</t>
  </si>
  <si>
    <t>Hi @rafa-guedes  sorry for not getting to this last week. This looks good except that it might be a security risk depending on our threat model for serialized pydantic objects because allowing the user to execute many things by importing functions from standard python libraries see https://chat.openai.com/share/1d61a6e1-06ca-49dd-980f-b9d1d68dbaca</t>
  </si>
  <si>
    <t>NEGATIVE</t>
  </si>
  <si>
    <t>The reference is not needed anymore</t>
  </si>
  <si>
    <t>セキュリティ</t>
  </si>
  <si>
    <t>https://github.com/whatwg/whatwg.org/pull/427#discussion_r1346777741</t>
  </si>
  <si>
    <t>sisidovski</t>
  </si>
  <si>
    <t>2023-10-05T04:42:46Z</t>
  </si>
  <si>
    <t>October 5 2023</t>
  </si>
  <si>
    <t>domenic</t>
  </si>
  <si>
    <t>Adding logo files for the URLPattern API based on the checklist in https://github.com/whatwg/meta/blob/main/NEW-STANDARD.md. The new API is proposed in https://github.com/whatwg/sg/issues/215.</t>
  </si>
  <si>
    <t>```suggestion
&lt;path stroke="#3c790a" stroke-width="8" d="M50 34v32M36 40l28 20M64 40L36 60"/&gt;
```
(via https://chat.openai.com/share/7f5fafa5-25cd-4cfd-85e8-dea9a0772d2b )</t>
  </si>
  <si>
    <t>POSITIVE</t>
  </si>
  <si>
    <t>Outsource&gt;Implement</t>
  </si>
  <si>
    <t>https://github.com/expresstechsoftware/product-questions-answers-for-woocommerce/pull/25#discussion_r1350722241</t>
  </si>
  <si>
    <t>ruchitamalviya</t>
  </si>
  <si>
    <t>2023-10-04T12:35:37Z</t>
  </si>
  <si>
    <t>October 9 2023</t>
  </si>
  <si>
    <t>geek92sunny</t>
  </si>
  <si>
    <t>We created this shortcode, and we are internally using it internally, it does not make sense. Sometimes we may have to use third party shortcode in our code with `do_shortcode` but registering and using the shortcode within the same plugin does not make sense.
Check this: https://chat.openai.com/share/436ae660-af14-4c8c-9cfb-a5654d15a8be
Create a function to do all the common stuff and use the same function inside the method `display_qa_listing_shortcode`</t>
  </si>
  <si>
    <t>https://github.com/polywrap/evo.ninja/pull/206#issuecomment-1733527785</t>
  </si>
  <si>
    <t>krisbitney</t>
  </si>
  <si>
    <t>2023-09-25T11:08:34Z</t>
  </si>
  <si>
    <t>September 25 2023</t>
  </si>
  <si>
    <t>dOrgJelli</t>
  </si>
  <si>
    <t>Closes https://github.com/polywrap/evo.ninja/issues/130
Tested using ChatGPT: https://chat.openai.com/share/e1f297bd-e6fb-491a-97f5-7754e2f3ca12</t>
  </si>
  <si>
    <t>Verified this myself, explicitly asking ChatGPT to utilize recursion to implement the factorial script.
Here's a log showing the bug (without the added clause Kris has here):
https://chat.openai.com/share/0c657c43-1aa3-4035-9f0c-cc7259c873f9
And here is the correct response (with the added clause):
https://chat.openai.com/share/f59d66c4-fe99-4ad3-83cf-cf4ffab427bd</t>
  </si>
  <si>
    <t>FP</t>
  </si>
  <si>
    <t>DuplicateLink</t>
  </si>
  <si>
    <t>https://github.com/pwncollege/dojo/pull/219#issuecomment-1719988066</t>
  </si>
  <si>
    <t>adamdoupe</t>
  </si>
  <si>
    <t>2023-09-14T05:56:49Z</t>
  </si>
  <si>
    <t>September 14 2023</t>
  </si>
  <si>
    <t>ConnorNelson</t>
  </si>
  <si>
    <t>Do you have any ideas about our retention policy for backups? Here are some quick stats:
- On September 14, a backup is 40MB
- On May 18, a backup was 32MB
- This puts our backup growth rate at about 0.05MB/day (if we pretend it's linear)
- 24 backups/day
- sum((40 + 0.05 * i) * 24 for i in range(365)) = 430116.0, or we will have about 430GB of backups in the cloud in 1 year.
Obviously, the majority of data from one backup to the next is redundant.
We should not be able to delete data from the pwn.college server.
I think S3 lets us tag our uploads, and then we can have different "transitions" dependent on the tag.
Probably something like this makes sense:
- We always keep the first backup of the month. (Transition it to Glacier Deep Archive after a year)
- We keep the first backup of the week for 6 months.
- We keep the first backup of the day for 30 days.
- We keep everything for 5 days.
More likely than not, if theres a massive data issue, we'll probably kno</t>
  </si>
  <si>
    <t>Outsource&gt;Design</t>
  </si>
  <si>
    <t>保守方法</t>
  </si>
  <si>
    <t>https://github.com/Maagan-Michael/mm-portal/pull/1#issuecomment-1711069283</t>
  </si>
  <si>
    <t>inbarbarkai</t>
  </si>
  <si>
    <t>2023-09-05T17:25:50Z</t>
  </si>
  <si>
    <t>Yaron Shahrabani•September 8 2023</t>
  </si>
  <si>
    <t>yarons</t>
  </si>
  <si>
    <t>OK So we're looking at options 1 or 2.
The link in option 1 explaining the separation assuming we're choosing this path.
Option number 2 creates an additional folder for the generated SVG files and links the relevant sections in the MD to this SVG image as an external resource.
Those 2 links explain everything we need to do to make it work, I'll just need to adjust it for some tests and possibly set your branch to the documentation branch instead of the `main` one.
The official GitHub Pages offering focuses on Jekyll, which is pretty neat and also has a [plugin](https://github.com/yegor256/jekyll-plantuml) that supports PlantUML.
This is my ChatGPT about this subject (I narrowed down the option and for some reason the implementation transformed drastically): https://chat.openai.com/share/47acfe3b-be0d-4bc5-94df-d9a891805262</t>
  </si>
  <si>
    <t>https://github.com/sablier-labs/v2-periphery/pull/191#discussion_r1340538359</t>
  </si>
  <si>
    <t>andreivladbrg</t>
  </si>
  <si>
    <t>2023-09-28T10:14:50Z</t>
  </si>
  <si>
    <t>September 28 2023</t>
  </si>
  <si>
    <t>PaulRBerg</t>
  </si>
  <si>
    <t>Update the `v2-core` branch to main and add the `transferable` parameter from this [PR](https://github.com/sablier-labs/v2-core/pull/668).
Notes:
1. I have not changed yet the `package.json` file for the new `v2-core` version because it's not released on npm. Installing it as a github package would not work due to [prepack](https://github.com/sablier-labs/v2-core/blob/e626e6f9f9c460a8b42b3501de71debb684965b3/package.json#L60) from core. It would fail as seen [here](https://app.warp.dev/block/dfG3EBwso2os6NbedCqQuh).
2. At the moment we are deploying the core contracts in the fork tests because using the old version of them would not work due to the new boolean added.</t>
  </si>
  <si>
    <t>Update: it is not true that storage variables are tightly packed like struct fields.
- https://chat.openai.com/share/67619484-f686-4d11-8cac-cb9e8d4ca1ce
- https://ethereum.stackexchange.com/q/155029/24693</t>
  </si>
  <si>
    <t>Outsource&gt;Refactoring</t>
  </si>
  <si>
    <t>https://github.com/TurboWarp/extensions/pull/1035#issuecomment-1721002419</t>
  </si>
  <si>
    <t>GarboMuffin</t>
  </si>
  <si>
    <t>2023-09-14T03:39:24Z</t>
  </si>
  <si>
    <t>September 15 2023</t>
  </si>
  <si>
    <t>BunkerStriker</t>
  </si>
  <si>
    <t>Example of why you shouldn't use ChatGPT: https://chat.openai.com/share/245724e7-0a3c-4001-9fef-fb72c4a4acc6
Everything except the last code block is hallucinated garbage, and even the code block is still worse than useless as it uses ScratchX so it can never be accepted here.</t>
  </si>
  <si>
    <t>That is why in the prompt you got to include a real TurboWarp extension for the ChatGPT to try to replicate it
https://chat.openai.com/share/2d46a624-5dca-4e66-b159-4bd1d0a92a07
Custom TurboWarp extensions have appeared after the august of 2021 therefore ChatGPT does not have any info on it
ChatGPT would make proper extensions once it knows how to
![Screenshot_520](https://github.com/TurboWarp/extensions/assets/130099468/9cf24180-f447-411d-b5f1-e7e1bf0c1903)</t>
  </si>
  <si>
    <t>Outsource&gt;Review</t>
  </si>
  <si>
    <t>https://github.com/cataclysmbnteam/Cataclysm-BN/pull/3130#issuecomment-1713996428</t>
  </si>
  <si>
    <t>scarf005</t>
  </si>
  <si>
    <t>2023-09-11T00:23:53Z</t>
  </si>
  <si>
    <t>September 11 2023</t>
  </si>
  <si>
    <t>olanti-p</t>
  </si>
  <si>
    <t xml:space="preserve">
#### Summary
SUMMARY: Bugfixes "Made 'Submit a bug report on Github debug' work correctly on windows"
#### Purpose of change
- fixes #3128
#### Describe the solution
https://chat.openai.com/share/af7046b4-832d-467f-a1d9-700546554c31
#### Testing
manually typing the command on CMD.exe worked
https://github.com/cataclysmbnteam/Cataclysm-BN/issues/3128#issuecomment-1712982005
</t>
  </si>
  <si>
    <t>&gt; https://chat.openai.com/share/af7046b4-832d-467f-a1d9-700546554c31
That link is dead or private.
Also, LLMs are not always correct when it comes to code, their results should be double-checked.</t>
  </si>
  <si>
    <t>https://github.com/sCrypt-Inc/scryptTS-docs/pull/209#discussion_r1340773007</t>
  </si>
  <si>
    <t>yusufidimaina9989</t>
  </si>
  <si>
    <t>2023-09-25T13:33:44Z</t>
  </si>
  <si>
    <t>September 29 2023</t>
  </si>
  <si>
    <t>xhliu</t>
  </si>
  <si>
    <t>Just read the json file https://chat.openai.com/share/79885c38-345b-4d2f-9f4f-d947562490b8. fetchArtifactFromFile does not exist.</t>
  </si>
  <si>
    <t>Reference&gt;Implement</t>
  </si>
  <si>
    <t>https://github.com/darklang/dark/pull/5087#discussion_r1332099336</t>
  </si>
  <si>
    <t>pbiggar</t>
  </si>
  <si>
    <t>2023-09-20T05:57:23Z</t>
  </si>
  <si>
    <t>September 20 2023</t>
  </si>
  <si>
    <t>StachuDotNet</t>
  </si>
  <si>
    <t>The goal here was to remove Errors.fs, and replace it with the new error handling. I went through each place that used it and replaced it with either:
- inlining the string value (for user-facing Results)
- using an `Exception.raiseInternal` (if the type checker should have caught it)
- adding `TypeChecker.raiseFnValResultNotExpectedType` for `Interpreter.applyFnVal` calls where the type is wrong (I don't have a good sense of how the error should look here, maybe as we use it, it will become clearer)
I also extended error-stringifying in some cases as needed, with some minor error message upgrades.
While I was there, I ended up greatly simplifying some builtin functions (List, String, and Dict) which had been made really unpleasant as a result of trying to thread DErrors through them, they're much nicer now.</t>
  </si>
  <si>
    <t>Seems to differ in different worlds. I'm just really used to the .NET and F# world where it's generally expected first. That's also what I've seen in Elm and OCaml, according to ChatGPT. https://chat.openai.com/share/91365a6c-3f59-4d2a-8b51-b710f1921415 for reference</t>
  </si>
  <si>
    <t>可読性</t>
  </si>
  <si>
    <t>https://github.com/bogpad/docs/pull/2#issuecomment-1724074254</t>
  </si>
  <si>
    <t>davidcabuay</t>
  </si>
  <si>
    <t>2023-09-18T16:43:00Z</t>
  </si>
  <si>
    <t>September 18 2023</t>
  </si>
  <si>
    <t>beacoding</t>
  </si>
  <si>
    <t>Added chat integration docs for whatsapp and instagram</t>
  </si>
  <si>
    <t>remove `.DS_STORE` from this.
https://chat.openai.com/share/acb17a1b-ae68-4927-93ec-ee15e887333d</t>
  </si>
  <si>
    <t>https://github.com/amidaware/community-scripts/pull/182#issuecomment-1725685097</t>
  </si>
  <si>
    <t>somzoli</t>
  </si>
  <si>
    <t>2023-09-19T11:08:39Z</t>
  </si>
  <si>
    <t>September 19 2023</t>
  </si>
  <si>
    <t>silversword411</t>
  </si>
  <si>
    <t>Added foreach to upgrade option for use multiple software upgrade</t>
  </si>
  <si>
    <t>After it didn't work with `;` I did some chatgpt
https://chat.openai.com/share/a0e8905e-95be-492a-ac00-730acf993ce3
and then tested with comma and it worked :)</t>
  </si>
  <si>
    <t>Outsource&gt;Test</t>
  </si>
  <si>
    <t>Outsource&gt;Debug</t>
  </si>
  <si>
    <t>https://github.com/sleepyRias/BetterSteam/pull/76#issuecomment-1648183442</t>
  </si>
  <si>
    <t>Multi538</t>
  </si>
  <si>
    <t>2023-07-24T15:04:07Z</t>
  </si>
  <si>
    <t>July 24 2023</t>
  </si>
  <si>
    <t>rhaetscher</t>
  </si>
  <si>
    <t>Nächste Woche mal rüberschauen: https://chat.openai.com/share/d2809bdd-7f19-4a03-9621-da1908e8e639</t>
  </si>
  <si>
    <t>https://github.com/c4dt/dela/pull/4#discussion_r1345719323</t>
  </si>
  <si>
    <t>ineiti</t>
  </si>
  <si>
    <t>2023-10-03T16:07:43Z</t>
  </si>
  <si>
    <t>October 4 2023</t>
  </si>
  <si>
    <t>lanterno</t>
  </si>
  <si>
    <t>With the changes in fix-notls, the protocol becomes part of the node-ID, because it is needed to make the correct connection and verify or not the certificate.
This change makes sure that the full name is used wherever necessary, and makes the tests pass again.
There might still be things lingering which are not happy with the new node-ID.
Locally the tests with 'run_local.sh' pass.</t>
  </si>
  <si>
    <t>In python, I would do this using a "dispatch table", but it doesn't look good in golang 
https://chat.openai.com/share/e24fcf2d-a14b-4198-83e8-2910e17c7cd9</t>
  </si>
  <si>
    <t>The provided solution does not bring extra benefits</t>
  </si>
  <si>
    <t>https://github.com/pyspark-ai/pyspark-ai/pull/157#discussion_r1350628753</t>
  </si>
  <si>
    <t>asl3</t>
  </si>
  <si>
    <t>2023-10-08T14:32:14Z</t>
  </si>
  <si>
    <t>gengliangwang</t>
  </si>
  <si>
    <t>Implement an LRU vector store policy which evicts disk-stored vector files once the vector store directory exceeds a set maximum size
### Tests
Added tests to `tests/test_ai_tools.py`</t>
  </si>
  <si>
    <t>We need to load the existing index files under the file path into the OrderedDict. The files under vector_file_dir can be reused after restarting PySparkAI.
(You can also refer some of the code from https://chat.openai.com/share/2bd66613-5dc1-427e-9277-fb45b317438a)</t>
  </si>
  <si>
    <t>https://github.com/BenGriffith/cryptocurrency/pull/52#discussion_r1352670564</t>
  </si>
  <si>
    <t>BenGriffith</t>
  </si>
  <si>
    <t>2023-10-09T13:48:02Z</t>
  </si>
  <si>
    <t>bbelderbos</t>
  </si>
  <si>
    <t>Minor updates to project structure and started writing unit tests for transform module helper methods</t>
  </si>
  <si>
    <t>Let's add it  ...
&gt; By using the @freeze_time decorator, you ensure that the datetime is frozen for the duration of both the fixture and the test, making them consistent and reproducible.
https://chat.openai.com/share/f4b64624-21ed-47f1-a708-f82f21a5579c</t>
  </si>
  <si>
    <t>https://github.com/transloadit/uppy/pull/4110#issuecomment-1709589496</t>
  </si>
  <si>
    <t>S0c5</t>
  </si>
  <si>
    <t>2022-09-14T15:15:08Z</t>
  </si>
  <si>
    <t>September 4 2023</t>
  </si>
  <si>
    <t>Murderlon</t>
  </si>
  <si>
    <t>Hello guys!
This PR solves #4107,
when users have Instagram installed on android and get redirected to authorize, the app is opened and after this, the app opens the browser to the authorization url, it provokes a lost of context for window.opener, meaning that the token is not sent to the client via postMessage
this PR sends the uppyAuthToken via WSS using a token reference for wss.
It was tested locally and added the tests to callbac.js in the companion package.</t>
  </si>
  <si>
    <t>here are GPT's thoughts on handling the Instagram auth token problem:
https://chat.openai.com/share/ac97acff-bfab-49c3-8997-e9d6a111bdc2</t>
  </si>
  <si>
    <t>https://github.com/erobitschek/med-ml/pull/5#discussion_r1346318811</t>
  </si>
  <si>
    <t>erobitschek</t>
  </si>
  <si>
    <t>2023-10-03T07:16:12Z</t>
  </si>
  <si>
    <t>Simsso</t>
  </si>
  <si>
    <t>FYI: For `Callable` you can specify the types like this: https://chat.openai.com/share/da465ac3-4b5d-456b-95f9-3565b7b4cdb2</t>
  </si>
  <si>
    <t>https://github.com/bancaditalia/black-it/pull/58#discussion_r1298585008</t>
  </si>
  <si>
    <t>JLDC</t>
  </si>
  <si>
    <t>2023-07-10T13:57:17Z</t>
  </si>
  <si>
    <t>August 18 2023</t>
  </si>
  <si>
    <t>marcofavoritobi</t>
  </si>
  <si>
    <t>## Proposed changes
Add a simple example of how a neural network (temporal convolutional network) could be used to construct the moments of a given underlying model.
## Types of changes
- [ ] Bugfix (non-breaking change which fixes an issue)
- [x] New feature (non-breaking change which adds functionality)
- [ ] Breaking change (fix or feature that would cause existing functionality to not work as expected)
## Checklist
- [x] I have read the [CONTRIBUTING](../blob/master/CONTRIBUTING.md) doc
- [x] I am making a pull request against the `main` branch (left side). Also you should start your branch off our `main`.
- [ ] Lint and unit tests pass locally with my changes
- [ ] I have added tests that prove my fix is effective or that my feature works
## Further comments
This is really a minimal working example somewhat outside of the package structure. It should be integrated in the package structure and the PR is being created as discussed with @AldoGl. He will make</t>
  </si>
  <si>
    <t>an idea to solve it from ChatGPT:
https://chat.openai.com/share/43b7067f-9a6c-47a5-b2a2-9bf64b0ebd8e</t>
  </si>
  <si>
    <t>https://github.com/aepaysinger/code-challenges/pull/65#issuecomment-1753175242</t>
  </si>
  <si>
    <t>aepaysinger</t>
  </si>
  <si>
    <t>2022-10-27T15:35:02Z</t>
  </si>
  <si>
    <t>W-Ely</t>
  </si>
  <si>
    <t>i got the code to work, but it takes too long to run.......</t>
  </si>
  <si>
    <t xml:space="preserve">I wrote this:
```python
def max_sequence(nums):
    if len(nums) &lt;= 1:
        return max(0, sum(nums)) 
    max_sum = 0
    starting_points = []
    ending_points = []
    last_index = len(nums) - 1
    if nums[0] &gt;= 0:
        starting_points.append(0)
    for i in range(1, last_index):
        if nums[i] &gt;= 0 and nums[i - 1] &lt; 0:
            starting_points.append(i)
        if nums[i] &gt;= 0 and nums[i + 1] &lt; 0:
            ending_points.append(i)
    if nums[-1] &gt;= 0:
        ending_points.append(last_index)
        if nums[-2] &lt; 0:
            starting_points.append(last_index)
    for i in starting_points:
        for j in ending_points:
            if j &gt;= i:
                max_sum = max(max_sum, sum(nums[i:j + 1]))
    return max_sum
```
It works but times out.
Here is the solution ChatGPT came up with which stretches the brain on how it even works:
```python
def max_sequence(arr):
    max_sum = 0
    current_sum = 0
    for num in arr:
</t>
  </si>
  <si>
    <t>https://github.com/Siv3D/OpenSiv3D/pull/1097#issuecomment-1724099603</t>
  </si>
  <si>
    <t>comefrombottom</t>
  </si>
  <si>
    <t>2023-09-18T13:23:15Z</t>
  </si>
  <si>
    <t>Reputeless</t>
  </si>
  <si>
    <t>以前のプルリクエスト # 1090 に対しては Squash Merge が行われ、ブランチ上の全てのコミットを 1 つのコミットにまとめて、その 1 つのコミットだけをターゲットブランチ（`v6_develop`）にマージしました。この操作により、元のブランチ上のコミット履歴はターゲットブランチと一致しなくなります。
この状態で元のブランチでさらに作業をして新しいプルリクエストを作成すると、前回マージされたはずのコミットが新たな変更として再度表示されてしまいます。
この問題を解消する簡単な方法は、元のブランチを破棄し、新しいブランチを最新の `v6_develop` から作成して、その後で新しい変更を加えることです。お手数ですが、改めて今回の差分のみを含むプルリクエストを作成してください。
- ヒント: https://chat.openai.com/share/3c59d0ed-8861-4ee7-9d35-abe80b7f6b97</t>
  </si>
  <si>
    <t>Reference&gt;Tasks</t>
  </si>
  <si>
    <t>https://github.com/hyprwm/Hyprland/pull/3393#issuecomment-1730987456</t>
  </si>
  <si>
    <t>EIREXE</t>
  </si>
  <si>
    <t>2023-09-22T00:46:14Z</t>
  </si>
  <si>
    <t>September 22 2023</t>
  </si>
  <si>
    <t>Kreyren</t>
  </si>
  <si>
    <t>I replaced the code of conduct with a more suitable text, i think that should improve things around
please let me know what you think, I can be reached at eirexe (at) eirteam.moe</t>
  </si>
  <si>
    <t>Just saying.. https://chat.openai.com/share/39f35dbd-57cf-4e1a-8b09-9161af605b65</t>
  </si>
  <si>
    <t>Outsource&gt;Document</t>
  </si>
  <si>
    <t>https://github.com/esag-swiss/iDig-Webapp/pull/105#discussion_r1316979869</t>
  </si>
  <si>
    <t>AlZorba</t>
  </si>
  <si>
    <t>2023-09-04T06:25:05Z</t>
  </si>
  <si>
    <t>September 6 2023</t>
  </si>
  <si>
    <t>dev-francois</t>
  </si>
  <si>
    <t>**Issue** :  `https://github.com/esag-swiss/iDig-Webapp/issues/104`
**Description** :    
This PR add a PDF format export/report as requested by ESAG. 
THis PR also refactors the catch error when preference.json of the project is invalid.</t>
  </si>
  <si>
    <t xml:space="preserve">@AlZorba ok c'est vachement mega mieux. Par contre c'est vrai qu'on rajoute 1,3 mb au bundle, même si l'utilisateur n'utilise jamais cet export. 
Quand on voudra ameliorer ça :
- soit on regarde ensemble comment inserer ça comme une font classique, dans public.
- soit utiliser le lazy loading, ça à l'air assez facile : https://chat.openai.com/share/7bbcf2d4-1a64-46f2-97a3-103985367c1e
Ca peut-être fait plus tard, et notons qu'il y a aussi d'autres point où on pourrait reduire la taille de l'app.
Note pour debugger/ameliorer :  on peut regarder dans la console, dans la tab network, à quelle moment cette font est loadée
</t>
  </si>
  <si>
    <t>https://github.com/chitalian/gptask/pull/2#issuecomment-1648399736</t>
  </si>
  <si>
    <t>calum-bird</t>
  </si>
  <si>
    <t>2023-07-24T18:09:25Z</t>
  </si>
  <si>
    <t>chitalian</t>
  </si>
  <si>
    <t>Changes:
`-r` is now a flag, not an argument
`file` argument changed to `path`, a string that can be either a file path, directory, or glob pattern
Logic to support the above in a natural way
This isn't quite ready for merging. Needs some testing</t>
  </si>
  <si>
    <t>@calum-bird 
https://chat.openai.com/share/902cd378-3ebc-4e35-99ed-e63c7150c6ad</t>
  </si>
  <si>
    <t>Outsource&gt;Task</t>
  </si>
  <si>
    <t>https://github.com/tsenart/vegeta/pull/638#issuecomment-1650244437</t>
  </si>
  <si>
    <t>fabiorush</t>
  </si>
  <si>
    <t>2023-07-25T15:54:41Z</t>
  </si>
  <si>
    <t>July 25 2023</t>
  </si>
  <si>
    <t>tsenart</t>
  </si>
  <si>
    <t>#### Background
Add an optional parameter to set the SO_REUSEADDR option on the TCP socket before binding
it (default false). Can reduce the amount of "bind: address already in use" errors when doing many
connections with the same address and port combination, like the ones that happened on https://github.com/tsenart/vegeta/issues/583.
#### Checklist
- [x] Git commit messages conform to [community standards](http://tbaggery.com/2008/04/19/a-note-about-git-commit-messages.html).
- [x] Each Git commit represents meaningful milestones or atomic units of work.
- [ ] Changed or added code is covered by appropriate tests.</t>
  </si>
  <si>
    <t>Here's what GPT4 had to say about this: https://chat.openai.com/share/b515e3dc-6193-4550-8d5d-3ecaa8088755</t>
  </si>
  <si>
    <t>https://github.com/millwheel/delivery-application/pull/1#discussion_r1300941200</t>
  </si>
  <si>
    <t>wooyounggggg</t>
  </si>
  <si>
    <t>2023-08-21T05:22:57Z</t>
  </si>
  <si>
    <t>August 22 2023</t>
  </si>
  <si>
    <t>millwheel</t>
  </si>
  <si>
    <t>리뷰의 의미
(A): Approve - 가볍게 참고해주세요
(C): Comment - 반영하면 좋겠지만, 참고하고 넘어가셔도 좋습니다
(R): Recommend - 반영하시기를 적극 권장 드립니다
(Q): Question - 질문</t>
  </si>
  <si>
    <t>네 동일한 변수명으로 처리했지만, custom deserializer를 사용하지 않으면 다음과 같은 에러가 발생합니다. 
_Cannot construct instance of `org.springframework.data.geo.Point` (no Creators, like default constructor, exist): cannot deserialize from Object value (no delegate- or property-based Creator)_
Point라는 객체를 objectMapper가 모르기 때문에 발생한 일이라고 하더군요. 아래는 chat GPT를 통해 얻은 답변입니다.
https://chat.openai.com/share/fe6258ed-93d6-446b-a39b-6b9c9d1ac0b1
다만 제가 했던 것처럼 StoreSqsDto의 모든 property를 custom deserialize 할 필요 없이 Point만 custom으로 등록하면 되겠군요.</t>
  </si>
  <si>
    <t>https://github.com/rhysmorgan134/node-CarPlay/pull/70#issuecomment-1751879482</t>
  </si>
  <si>
    <t>gozmanyoni</t>
  </si>
  <si>
    <t>2023-10-06T12:09:50Z</t>
  </si>
  <si>
    <t>[]</t>
  </si>
  <si>
    <t>steelbrain</t>
  </si>
  <si>
    <t>Optimizing example - removed unneeded transformations and methods and further simplified code.
From testing on Pi 4 60FPS its usable with 40-65% cpu, before these changes CPU was 50-80%
@steelbrain @rhysmorgan134 curious if you have a similar experience on this branch?</t>
  </si>
  <si>
    <t xml:space="preserve">&gt; Added more renderers - particularly interested in WebGPU (supposed to be faster than WebGL), which we need Vulkan for - planning to try and enable Vulkan on the pi following - https://qengineering.eu/install-vulkan-on-raspberry-pi.html
The referenced blog post seems very heavy weight just to try Vulkan, here’s something from ChatGPT https://chat.openai.com/share/bbaefbb3-9115-41c1-9cf9-0d4f3086dc53
Looks like it’s bundled in raspi repositories now? </t>
  </si>
  <si>
    <t>https://github.com/lfortran/lfortran/pull/2446#issuecomment-1723550953</t>
  </si>
  <si>
    <t>Pranavchiku</t>
  </si>
  <si>
    <t>2023-09-18T08:01:05Z</t>
  </si>
  <si>
    <t>certik</t>
  </si>
  <si>
    <t>Fixes #2443.</t>
  </si>
  <si>
    <t>How about `--legacy-array-sections`? More ideas suggested at https://chat.openai.com/share/4125d435-8002-4656-9edd-85fd4f745cb2.</t>
  </si>
  <si>
    <t>IGNORE</t>
  </si>
  <si>
    <t>https://github.com/konfuzio-ai/konfuzio-sdk/pull/296#discussion_r1243260047</t>
  </si>
  <si>
    <t>samuel500</t>
  </si>
  <si>
    <t>2023-05-16T21:33:38Z</t>
  </si>
  <si>
    <t>June 27 2023</t>
  </si>
  <si>
    <t>atraining</t>
  </si>
  <si>
    <t>This improves the documentation for the Paragraph and Sentence Tokenizers to make it easier to understand and changes the structure of the tutorials.</t>
  </si>
  <si>
    <t>https://chat.openai.com/share/065c4563-3e52-4520-a8f2-c9b494023f4e
I think the "Available" word is not needed</t>
  </si>
  <si>
    <t>Referenece&gt;Document</t>
  </si>
  <si>
    <t>https://github.com/konfuzio-ai/konfuzio-sdk/pull/296#discussion_r1243266447</t>
  </si>
  <si>
    <t>https://chat.openai.com/share/c4f7579e-1e94-46e6-90cd-710999562a09</t>
  </si>
  <si>
    <t>https://github.com/mongo-express/mongo-express-docker/pull/93#discussion_r1341693430</t>
  </si>
  <si>
    <t>LaurentGoderre</t>
  </si>
  <si>
    <t>2023-09-28T18:09:08Z</t>
  </si>
  <si>
    <t>John Steel•September 29 2023</t>
  </si>
  <si>
    <t>BlackthornYugen</t>
  </si>
  <si>
    <t xml:space="preserve">TODO
* [x] Update the stackbrew script
* [x] Reimplement version update script for multi-variant </t>
  </si>
  <si>
    <t>Neat, I haven't seen something like this before. I had chatgpt help me out a bit to understand this too: 
https://chat.openai.com/share/eca50d54-a1f4-4771-94fe-a8c3063f7676</t>
  </si>
  <si>
    <t>https://github.com/darklang/dark/pull/5068#discussion_r1321927695</t>
  </si>
  <si>
    <t>OceanOak</t>
  </si>
  <si>
    <t>2023-09-11T12:24:24Z</t>
  </si>
  <si>
    <t xml:space="preserve">Changelog:
```
Standard library
- Add new Option and Result functions to the standard library
```
This PR introduces new Option and Result functions to the standard library, along with some tests.
Result :
- [x] isOK
- [x] isError
- [x] map3
- [x] map4
- [x] map5
- [x] mapWithDefault
- [x] or
- [x] and
- [x] toList
- [x] join
- [x] combine
- [x] values
Option: 
- [x] isSome
- [x] isNone
- [x] mapWithDefault
- [x] map3
- [x] map4
- [x] map5
- [x] join
- [x] toResult
- [x] or
- [x] and
- [x] toList
- [x]  andThen2
- [x]  andThen3
- [x]  andThen4
- [x] combine
- [x] values
</t>
  </si>
  <si>
    <t>I think appending it to the front and then reversing should do it.
(ChatGPT agrees: https://chat.openai.com/share/7fe27ca4-5c0e-431b-953b-7f6e23710b5c)</t>
  </si>
  <si>
    <t>パフォーマンス</t>
  </si>
  <si>
    <t>https://github.com/rajatkantinandi/quizmaster/pull/75#discussion_r1311161413</t>
  </si>
  <si>
    <t>govind007</t>
  </si>
  <si>
    <t>2023-08-24T09:44:10Z</t>
  </si>
  <si>
    <t>August 31 2023</t>
  </si>
  <si>
    <t>rajatkantinandi</t>
  </si>
  <si>
    <t xml:space="preserve">- [x] To improve correction option functionality, Error check if more than one options are same 
- [x] Allow image-only option 
- [x] Setting max. size feature for image 
- [x] Save the last activity of the user- When the user are editing the question and if switch to a different section/question, it automatically deletes </t>
  </si>
  <si>
    <t>These are the valid image mime types as per chatGPT: https://chat.openai.com/share/d44b7044-8482-471e-94f1-fe5d2d4b6407</t>
  </si>
  <si>
    <t>Reference&gt;Info</t>
  </si>
  <si>
    <t>https://github.com/huseyinbagator/react-demo-todo-app/pull/8#discussion_r1264647535</t>
  </si>
  <si>
    <t>huseyinbagator</t>
  </si>
  <si>
    <t>2023-07-15T11:29:09Z</t>
  </si>
  <si>
    <t>July 16 2023</t>
  </si>
  <si>
    <t>isarota</t>
  </si>
  <si>
    <t>We need to use `a` before `To Do`.
The message should be "Please enter a To Do...".
Here is an explanation: https://chat.openai.com/share/0282ace9-252b-4af5-84f4-c0ed7f802f4f</t>
  </si>
  <si>
    <t>https://github.com/polywrap/evo.ninja/pull/167#discussion_r1327179733</t>
  </si>
  <si>
    <t>nerfZael</t>
  </si>
  <si>
    <t>2023-09-14T17:08:19Z</t>
  </si>
  <si>
    <t>Like the title says core lib has been refactored into 'agent-utils', 'evo-agent' and 'script-writer-agent' libs.
The core lib itself I did not delete to not break everything with merge conflicts if another PR gets merge first</t>
  </si>
  <si>
    <t xml:space="preserve">Can we do away with the `I` prefix for interfaces? I think it is redundant, isn't consistent with the rest of the codebase, and is something that is not very common in modern typescript. GPT response: https://chat.openai.com/share/fe121cf1-d304-4aad-a223-151ae99ec458 </t>
  </si>
  <si>
    <t>The developer prefers another coding style/design choice</t>
  </si>
  <si>
    <t>https://github.com/code-in-design/pass-frontend/pull/21#discussion_r1250294512</t>
  </si>
  <si>
    <t>stnqls</t>
  </si>
  <si>
    <t>2023-06-30T07:27:54Z</t>
  </si>
  <si>
    <t>July 3 2023</t>
  </si>
  <si>
    <t>simsimjae</t>
  </si>
  <si>
    <t xml:space="preserve"># 배경설명
대학찾기 - /university api연동위해 model 정의하기
# 작업내역
대학,학과,실기,지역으로 구분해서 model정의하기
# 레퍼런스
# 주의사항 
1. **PR의 단위는 최대한 작게** 유지해주세요. (300~400라인, File Change 10개 이하 권장)
2. 리뷰어가 빠르게 리뷰할 수 있도록 **배경설명**을 상세하게해주세요 (링크, 스크린샷, 영상등을 포함하면 더 좋습니다.)
3. 특별히 **리뷰가 필요한 코드라인에 코멘트**를 남겨주세요
4. 작업이 완료되기 전 미리 PR을 올려놓고 작업시 발생한 이슈를 해당 PR에 쌓아놨다가 작업이 완료되면 리뷰어에게 리뷰를 요청하셔도 됩니다.
</t>
  </si>
  <si>
    <t>https://chat.openai.com/share/649753dd-dc9f-40c0-86f4-a84a06f163ad
이 내용 참고해서 수정해주시고 이번주 발표주제로 잡아서 발표도 같이 부탁드릴게요</t>
  </si>
  <si>
    <t>https://github.com/code-in-design/pass-frontend/pull/21#discussion_r1250295514</t>
  </si>
  <si>
    <t>https://chat.openai.com/share/8f5078e7-8152-4890-804e-6bbb58715338
타입정의는 파스칼케이스로 하는걸로 하시죠</t>
  </si>
  <si>
    <t>https://github.com/darklang/dark/pull/5063#discussion_r1321923082</t>
  </si>
  <si>
    <t>2023-09-06T18:27:59Z</t>
  </si>
  <si>
    <t xml:space="preserve">
No changelog
This implements the requested changes on #5060 
</t>
  </si>
  <si>
    <t>While this works, it feels like overkill. I asked chatgpt about how best to do this, and it suggested `(int)c`. That seems to me like it would work.
Conversation here: https://chat.openai.com/share/2a6f10f0-d45d-4e71-ac57-584570baeda8</t>
  </si>
  <si>
    <t>https://github.com/MERLCenter/MERL-Center-public/pull/112#issuecomment-1624143946</t>
  </si>
  <si>
    <t>mutsacc</t>
  </si>
  <si>
    <t>2023-05-10T18:24:27Z</t>
  </si>
  <si>
    <t>July 6 2023</t>
  </si>
  <si>
    <t>MattPereira</t>
  </si>
  <si>
    <t>Fixes https://github.com/MERLCenter/merl-center/issues/104
 Patricia Rogers' depiction of the Real-Time Evaluation process for the Unstructured Data Collection methods article</t>
  </si>
  <si>
    <t>@Rabia2219 
with markdown syntax you either have to add a `\` or a `&lt;br&gt;` to force space after a block-quote
adding extra newlines with the return key has no effect on spacing in this scenario
https://chat.openai.com/share/a71e01f2-ff5b-4a2d-9b84-83be556b3184
I think the image issue has to do with the name of the file not matching. There are three versions of the same image and some of them contain a space which is probably not allowed for jekyll build process. Once the space is removed and the name of the image file precisely matches it will show the image
&lt;details&gt;&lt;summary&gt;See screenshot&lt;/summary&gt;
![image](https://github.com/MERLTech/MERL-Center-public/assets/73561520/1f5feaff-6f99-4d94-bd1f-272f1bca1afe)
&lt;/details&gt;</t>
  </si>
  <si>
    <t>https://github.com/MERLCenter/MERL-Center-public/pull/112#issuecomment-1624175034</t>
  </si>
  <si>
    <t>Rabia2219</t>
  </si>
  <si>
    <t>&gt; @Rabia2219
&gt; 
&gt; with markdown syntax you either have to add a `\` or a `&lt;br&gt;` to force space after a block-quote
&gt; 
&gt; adding extra newlines with the return key has no effect on spacing in this scenario
&gt; 
&gt; https://chat.openai.com/share/a71e01f2-ff5b-4a2d-9b84-83be556b3184
&gt; 
&gt; I think the image issue has to do with the name of the file not matching. There are three versions of the same image and some of them contain a space which is probably not allowed for jekyll build process. Once the space is removed and the name of the image file precisely matches it will show the image
&gt; 
&gt; See screenshot
&gt; ![image](https://user-images.githubusercontent.com/73561520/251546717-1f5feaff-6f99-4d94-bd1f-272f1bca1afe.png)
Thank you, Matt. I'll have Mutsa redo the changes by following your feedback.</t>
  </si>
  <si>
    <t>https://github.com/KilianFt/Adaptive-HCI/pull/3#discussion_r1301899073</t>
  </si>
  <si>
    <t>KilianFt</t>
  </si>
  <si>
    <t>2023-08-22T11:49:07Z</t>
  </si>
  <si>
    <t>manuel-delverme</t>
  </si>
  <si>
    <t>Implement 2D fetch environment for training.
For now no option to change amount of DOF.</t>
  </si>
  <si>
    <t>https://chat.openai.com/share/ea0acac8-6f59-4762-9fc0-764acbbd4119</t>
  </si>
  <si>
    <t>https://github.com/Hochfrequenz/kohlrahbi/pull/158#discussion_r1271847864</t>
  </si>
  <si>
    <t>hf-kklein</t>
  </si>
  <si>
    <t>2023-07-23T09:56:12Z</t>
  </si>
  <si>
    <t>hf-krechan</t>
  </si>
  <si>
    <t xml:space="preserve">This should reduce the technical noise e.g. in https://github.com/Hochfrequenz/machine-readable_anwendungshandbuecher/commit/ae8cfe6001193e79fe80295dd60c4a385c873845
</t>
  </si>
  <si>
    <t>This is a C# pattern for deep copies isn't it?
I thought in Python there are methods to create deep copies.
\*asking chatGPT\*
ah yes there is a standard lib called `copy`
See https://chat.openai.com/share/4ad4c1ad-6f13-4a21-a0e3-aaf75e17c556</t>
  </si>
  <si>
    <t>https://github.com/netdata/netdata/pull/15485#discussion_r1270654608</t>
  </si>
  <si>
    <t>MrZammler</t>
  </si>
  <si>
    <t>2023-07-21T12:31:47Z</t>
  </si>
  <si>
    <t>July 21 2023</t>
  </si>
  <si>
    <t>andrewm4894</t>
  </si>
  <si>
    <t xml:space="preserve">##### Summary
&lt;!--
Describe the change in summary section, including rationale and design decisions.
Include "Fixes #nnn" if you are fixing an existing issue.
--&gt;
This PR adds a hashed id of the machine-id to agent analytics. It also makes the same changes to kickstart so that events from kickstart and the agent should produce the same id.
##### Test Plan
&lt;!--
Provide enough detail so that your reviewer can understand which test cases you
have covered, and recreate them if necessary. If our CI covers sufficient tests, then state which tests cover the change.
--&gt;
##### Additional Information
&lt;!-- This is usually used to help others understand your
motivation behind this change. A step-by-step reproduction of the problem is
helpful if there is no related issue. --&gt;
&lt;details&gt; &lt;summary&gt;For users: How does this change affect me?&lt;/summary&gt;
  &lt;!--
Describe the PR affects users: 
- Which area of Netdata is affected by the change?
- Can they see the change or is it </t>
  </si>
  <si>
    <t>think its answered here :) https://chat.openai.com/share/1489a07a-5d1d-47f0-b35c-c7ba4138f2ff</t>
  </si>
  <si>
    <t>https://github.com/microsoft/visionmetrics/pull/42#discussion_r1304017280</t>
  </si>
  <si>
    <t>nisyad-ms</t>
  </si>
  <si>
    <t>2023-08-17T13:24:08Z</t>
  </si>
  <si>
    <t>August 24 2023</t>
  </si>
  <si>
    <t>pj-ms</t>
  </si>
  <si>
    <t>This PR modifies the return output for `MeanAveragePrecision` for per class metrics. Return output as a dict with label_ids as keys.</t>
  </si>
  <si>
    <t xml:space="preserve">Can you have multiple test cases covering different scenarios:
more classes before reset
more classes after reset
..
Wrt info on parametrized tests:
https://chat.openai.com/share/9841c3a6-3be4-4450-b3a5-b6d7cbe81250
</t>
  </si>
  <si>
    <t>https://github.com/tinygrad/tinygrad/pull/1661#issuecomment-1692144992</t>
  </si>
  <si>
    <t>geohotstan</t>
  </si>
  <si>
    <t>2023-08-24T17:24:19Z</t>
  </si>
  <si>
    <t>geohot</t>
  </si>
  <si>
    <t>cleean refactooooooooooooors only (maybe)
still potential lines to be reduced in fancy indexing.
wip
wip
wip</t>
  </si>
  <si>
    <t>Does GPT-4 have any good ideas? I find its code a lot more readable at least, particularity if it added some comments. Might be wrong of course... Remember, empty lines and comments do not count toward line count.
https://chat.openai.com/share/30ab0b7e-d72c-444f-a228-620b132e9500</t>
  </si>
  <si>
    <t>https://github.com/danny-avila/LibreChat/pull/756#discussion_r1285029357</t>
  </si>
  <si>
    <t>bsu3338</t>
  </si>
  <si>
    <t>2023-08-04T21:01:48Z</t>
  </si>
  <si>
    <t>August 5 2023</t>
  </si>
  <si>
    <t>danny-avila</t>
  </si>
  <si>
    <t>This is a quick implementation of speech to text and text to speech for browsers with built-in support. It only works on Chrome based browsers and Safari for speech to text, but all browsers from what I can tell work with text to speech.
Shift-Alt-L  - Enable Listening
Browser list:
https://developer.mozilla.org/en-US/docs/Web/API/Web_Speech_API#browser_compatibility
After digging into this, I would not mind adding both tts and stt with standard js without the react component. Just use https://developer.mozilla.org/en-US/docs/Web/API/Web_Speech_API 
## Type of change
Please delete options that are not relevant.
- [x] New feature (non-breaking change which adds functionality)
- [x] This change requires a documentation update
- [x] Documentation update  
## How Has This Been Tested?
Please describe the tests that you ran to verify your changes. Provide instructions so we can reproduce. Please also list any relevant details for your test configuration:
##</t>
  </si>
  <si>
    <t>This component already has too much complexity I'm trying to refactor out. Use a react hook instead: https://chat.openai.com/share/112d8ec7-bb62-460b-adac-2a45fa60c712</t>
  </si>
  <si>
    <t>https://github.com/Miller-RS/DistributedMiningNetwork/pull/8#issuecomment-1596437152</t>
  </si>
  <si>
    <t>getavi</t>
  </si>
  <si>
    <t>2023-06-19T03:21:01Z</t>
  </si>
  <si>
    <t>June 13 2023</t>
  </si>
  <si>
    <t>notion-workspace</t>
  </si>
  <si>
    <t>Connection between the server and the client, with sending a message from both sides.</t>
  </si>
  <si>
    <t>[Crear una clase Java que genere una lista de palabras y la envíe a los mineros a través de una conexión de red utilizando su protocolo de comunicación deseado. @https://chat.openai.com/share/29174ecb-3071-4ae2-bfc4-f332e91b0fb6](https://www.notion.so/Crear-una-clase-Java-que-genere-una-lista-de-palabras-y-la-env-e-a-los-mineros-a-trav-s-de-una-conex-9547960c98f84efcb10008257eeee6fe?pvs=8&amp;n=github_linkback)</t>
  </si>
  <si>
    <t>https://github.com/bloxapp/ssv-web/pull/277#discussion_r1243536559</t>
  </si>
  <si>
    <t>axelrod-blox</t>
  </si>
  <si>
    <t>2023-06-22T15:23:24Z</t>
  </si>
  <si>
    <t>meshin-dev</t>
  </si>
  <si>
    <t>Please use ordered dict instead, and it's better to build some kind of method to re-use it in both places
https://chat.openai.com/share/952f594b-24af-48d4-92ec-e06b3b3fbbff</t>
  </si>
  <si>
    <t>https://github.com/scania-digital-design-system/tegel-angular-demo/pull/51#issuecomment-1706810955</t>
  </si>
  <si>
    <t>timrombergjakobsson</t>
  </si>
  <si>
    <t>2023-09-01T09:38:20Z</t>
  </si>
  <si>
    <t>September 5 2023</t>
  </si>
  <si>
    <t>alexandereneroth</t>
  </si>
  <si>
    <t xml:space="preserve">Fixes: [CDEP-2255](https://tegel.atlassian.net/jira/software/projects/CDEP/boards/1?assignee=63ff6d6c314f5088138187f0&amp;selectedIssue=CDEP-2255)
**How to test:**
Go to a page that does not exist, easiest by mispelling a url, for example: https://deploy-preview-51--tegel-angular-demo.netlify.app/steppers
Design for it:
https://www.figma.com/file/0qInyxtj8DZ6thDesNat5M/Empty-screens-exploration?type=design&amp;node-id=81-83069&amp;mode=design&amp;t=CfZIYa7YXq8H6fR7-4
</t>
  </si>
  <si>
    <t>&gt; @alexandereneroth @mJarsater, started with the other route example you linked too. That works altohugh requires some changes to like hiding the breadcrumbs and mode switchers. I guess one way could be to create a wrapping layout for the routes instead. What do you think? Or is this a feasible version of how to implement it?
I think you could do something like this https://chat.openai.com/share/37020492-3642-47f1-958b-563b37d7ece2</t>
  </si>
  <si>
    <t>https://github.com/RND247/Pype-Synthetic-Data-for-Testing/pull/16#discussion_r1221734095</t>
  </si>
  <si>
    <t>RND247</t>
  </si>
  <si>
    <t>2023-06-07T11:59:35Z</t>
  </si>
  <si>
    <t>June 7 2023</t>
  </si>
  <si>
    <t>yuvalmund</t>
  </si>
  <si>
    <t>1. Columns configuration is now set by yml
2. Column classes use kwargs to get all parameters</t>
  </si>
  <si>
    <t>maybe use the groupby function in the dataframe class?
example - https://chat.openai.com/share/776c0d11-1a6c-4005-8ff7-9ea63f765b74</t>
  </si>
  <si>
    <t>https://github.com/viets-software-club/truffle-ai-backend/pull/52</t>
  </si>
  <si>
    <t>acreturs</t>
  </si>
  <si>
    <t>2023-06-16T07:12:36Z</t>
  </si>
  <si>
    <t>June 12 2023</t>
  </si>
  <si>
    <t>thomas-woehrle</t>
  </si>
  <si>
    <t xml:space="preserve">### Description of Issue ( new by @thomas-woehrle )
Compared to the first version there should be less categories. They are too fine-granular at the moment. Try to cut it down to 4-6 categories.
Prompts of first version were not ideal.
Overall there were several improvements to be made to the categorization method to be fully functional
Vague example of what i mean: https://chat.openai.com/share/48bd44b4-13a7-4ff8-9938-2214f0b17f6b
### How I implemented ( new by @thomas-woehrle  )
- adjusted getRepositoryTopics to return a list of strings rather than a string
- input to getCategoryByNumber is a list of topics and a description, but can be null
- call to GPT to get a number/multiple numbers for a project
- I use numbers instead of strings because this does leave no room for GPT to make up stuff like new category names
- transforms GPTs answer into a list of Categories
### Other ( new by @thomas-woehrle )
</t>
  </si>
  <si>
    <t>https://github.com/kolibril13/ipyMolecularNodes/pull/1#issuecomment-1738733725</t>
  </si>
  <si>
    <t>BradyAJohnston</t>
  </si>
  <si>
    <t>2023-09-28T06:54:15Z</t>
  </si>
  <si>
    <t>kolibril13</t>
  </si>
  <si>
    <t xml:space="preserve">I put Molecular Nodes up on pypi, so it can be installed from there and no longer requires 
the internal packaging. The example `.ipynb` now works with the the installed version.
</t>
  </si>
  <si>
    <t>good question! ChatGPT saies: 
&gt; When specifying dependencies in setup.py or pyproject.toml, the package names are case-insensitive, but the version specifiers are case-sensitive.
https://chat.openai.com/share/464b23d9-515b-4d77-8e27-c82d08c67cce
I don't know why it shows up with the capital letters on pypi.</t>
  </si>
  <si>
    <t>NEUTRAL</t>
  </si>
  <si>
    <t>https://github.com/roslinmahmud/easy-hire-backend/pull/11#issuecomment-1590933040</t>
  </si>
  <si>
    <t>roslinmahmud</t>
  </si>
  <si>
    <t>2023-06-14T10:26:19Z</t>
  </si>
  <si>
    <t>June 14 2023</t>
  </si>
  <si>
    <t>farhan-bs23</t>
  </si>
  <si>
    <t>@roslinmahmud can you fix the the upload error when badly formatted resumes are uploaded?
https://chat.openai.com/share/8ca38ab8-e2c5-4913-a908-1f76b0b0f0fd</t>
  </si>
  <si>
    <t>NOT ENOUGH INFO</t>
  </si>
  <si>
    <t>https://github.com/erobitschek/med-ml/pull/2#discussion_r1330422091</t>
  </si>
  <si>
    <t>2023-09-19T10:05:31Z</t>
  </si>
  <si>
    <t>Initial commit with better modularization</t>
  </si>
  <si>
    <t>Use an enum here (https://chat.openai.com/share/32bb2ff0-0bc4-4b0f-be6a-a9a4f6fcc4ac). It will then be immediately clear what values are possible for `implementation`.</t>
  </si>
  <si>
    <t>https://github.com/erobitschek/med-ml/pull/2#discussion_r1330423747</t>
  </si>
  <si>
    <t>Check validity of type hints by running `mypi` (https://chat.openai.com/share/717271d9-e47f-483b-a5fb-1d10461d5b67). This one should be Optional[dict], for example, I suppose.</t>
  </si>
  <si>
    <t>https://github.com/ykdojo/kaguya/pull/16#issuecomment-1605260386</t>
  </si>
  <si>
    <t>tianlelyd</t>
  </si>
  <si>
    <t>2023-06-24T04:00:07Z</t>
  </si>
  <si>
    <t>June 24 2023</t>
  </si>
  <si>
    <t>ykdojo</t>
  </si>
  <si>
    <t>- Added a check to see if the Docker image already exists before building it. This is to optimize the script by avoiding unnecessary image builds, which can be time-consuming, and directly using the existing image if it's already available.</t>
  </si>
  <si>
    <t>Actually the original one should be okay because Docker should be able to simply use the cached layers to create the image. So no extra storage should be consumed at every subsequent build after the first one
https://chat.openai.com/share/bb9fe10b-dbb6-4f65-83ab-9b22b92f5edb</t>
  </si>
  <si>
    <t>https://github.com/tic-oss/jhipster-blueprints/pull/7#discussion_r1235578860</t>
  </si>
  <si>
    <t>Sri-Harsha06</t>
  </si>
  <si>
    <t>2023-06-13T13:05:07Z</t>
  </si>
  <si>
    <t>June 20 2023</t>
  </si>
  <si>
    <t>craxkumar</t>
  </si>
  <si>
    <t>Go-micro</t>
  </si>
  <si>
    <t xml:space="preserve">these conditions look very redundant 
let's see if something like this works 
https://chat.openai.com/share/c2d66456-044e-4c7c-9ac8-f75e03647f6c  </t>
  </si>
  <si>
    <t>https://github.com/tic-oss/jhipster-blueprints/pull/7#discussion_r1235599015</t>
  </si>
  <si>
    <t xml:space="preserve">is it required to open the connection each time,
why not open the connection once and keep it open till the application is shutdown
https://chat.openai.com/share/dedf126a-f026-4265-8090-581aefe6bbaa
just a reference, we have to check if this works or not, or look of alternatives
but opening the connection of each call is a bad practise! </t>
  </si>
  <si>
    <t>https://github.com/alcionai/corso/pull/4417#discussion_r1343011112</t>
  </si>
  <si>
    <t>pandeyabs</t>
  </si>
  <si>
    <t>2023-10-02T06:55:23Z</t>
  </si>
  <si>
    <t>vkamra</t>
  </si>
  <si>
    <t>&lt;!-- PR description--&gt;
**Changes**
* Introduce jwt expiry checks, to be used in a later PR. Based off @vkamra's idea. 
* Add an url parsing helper func to extract the value of specified query param(e.g. `tempauth`).
* Unit tests for both above.
---
#### Does this PR need a docs update or release note?
- [ ] :white_check_mark: Yes, it's included
- [x] :clock1: Yes, but in a later PR
- [ ] :no_entry: No
#### Type of change
&lt;!--- Please check the type of change your PR introduces: ---&gt;
- [ ] :sunflower: Feature
- [ ] :bug: Bugfix
- [ ] :world_map: Documentation
- [ ] :robot: Supportability/Tests
- [ ] :computer: CI/Deployment
- [ ] :broom: Tech Debt/Cleanup
- [x] Optimization
#### Issue(s)
&lt;!-- Can reference multiple issues. Use one of the following "magic words" - "closes, fixes" to auto-close the Github issue. --&gt;
* internal
#### Test Plan
&lt;!-- How will this be tested prior to merging.--&gt;
- [ ] :muscle: Manual
- [x] :zap: Unit test
- [ ] :gr</t>
  </si>
  <si>
    <t>https://chat.openai.com/share/9550ff9a-5077-459d-a35e-47c20890240e</t>
  </si>
  <si>
    <t>https://github.com/SSWConsulting/SSW.Website/pull/1284#discussion_r1303683136</t>
  </si>
  <si>
    <t>Harry-Ross</t>
  </si>
  <si>
    <t>2023-08-22T02:44:30Z</t>
  </si>
  <si>
    <t>bradystroud</t>
  </si>
  <si>
    <t xml:space="preserve">* Changed /events to use ISR to fetch events data (instead of client-side fetching)
* Implemented JSON-LD for each item on the events page 
* Created "/hooks" directory to place custom hooks 
* Added h1 element "SSW Events" to /events
* Added correct canonical value to events index
- Affected routes: 
  * `/events`
- Fixed #1268
- [ ] Include done video or screenshots
</t>
  </si>
  <si>
    <t>https://chat.openai.com/share/e16d6c97-ae31-4bf4-b68a-79faeafae263
As per our convo, you are making a few changes suggested by GPT-4</t>
  </si>
  <si>
    <t>https://github.com/gcarlos64/linux/pull/4#discussion_r1263001988</t>
  </si>
  <si>
    <t>gcarlos64</t>
  </si>
  <si>
    <t>2023-07-13T02:39:45Z</t>
  </si>
  <si>
    <t>tales-aparecida</t>
  </si>
  <si>
    <t>out of curiosity I've asked chat gpt for test cases https://chat.openai.com/share/4830db0c-0be9-4ea5-9c28-68bf59c342f6 not the best.
You need to use arbitrary non-zero values, but it's nice to use number close to the boundaries to catch off-by-one errors, so "source inside framebuffer" could be just big enough to fit.
I would also say to keep the arbitrary values consistent across test cases to facilitate the reader to identify what is changing between each case.
Since this function checks `src` _relative_ to `FB`, we can probably get away just modifying src values, that means keeping `.width = 800, .height = 600`, unless you see a reason to stressing one of them.</t>
  </si>
  <si>
    <t>https://github.com/MrNeRF/gaussian-splatting-cuda/pull/23#issuecomment-1689687365</t>
  </si>
  <si>
    <t>paulmelis</t>
  </si>
  <si>
    <t>2023-08-23T09:04:11Z</t>
  </si>
  <si>
    <t>August 23 2023</t>
  </si>
  <si>
    <t>MrNeRF</t>
  </si>
  <si>
    <t>I can't judge any performance implications, but the lower compute capability makes it possible to run on A30, A40, A100 and RTX 3050-3090 (amongst others). The current `compute_89` is very restrictive ;-)</t>
  </si>
  <si>
    <t>I also just learning the github workflow. At work we have bitbucket and plastic scm. That becomes annoying when you have multiple commits and you have conflicts on master. Also the reviewing sucks then. Anyway, maybe I should become this things first straight for myself.
https://chat.openai.com/share/944c67d3-555e-4524-b2f0-81481f9cd5ba
So maybe lets stick with what we have for now and I just relax the squashing requirement. Most importantly, all commits to master have to compile. Then you can use bisect to find an issue in a very systematic way. But this should the reviewer also help to make sure.</t>
  </si>
  <si>
    <t>https://github.com/SWM14-Architect/moview-core-service/pull/12#discussion_r1257883180</t>
  </si>
  <si>
    <t>westreed</t>
  </si>
  <si>
    <t>2023-07-10T07:28:25Z</t>
  </si>
  <si>
    <t>ssfic3380</t>
  </si>
  <si>
    <t>[Flask API]
- 사용자 정보 입력
- 사용자 정보 평가
- 초기 질문리스트 생성
- 심화질문 생성
- 답변내용 평가</t>
  </si>
  <si>
    <t>제가 Type에 대해서 잘 몰라서 GPT에게 물어본 결과, 이러한 답변이 왔습니다.
https://chat.openai.com/share/af7b8700-ca7a-4955-9788-3068ade59912
참고하시고, 고칠 필요가 있다면 고쳐주세요.</t>
  </si>
  <si>
    <t>https://github.com/qin-team-recipe/05-recipe-app/pull/62#issuecomment-1604375151</t>
  </si>
  <si>
    <t>bmstyojaop</t>
  </si>
  <si>
    <t>2023-06-23T12:14:03Z</t>
  </si>
  <si>
    <t>June 23 2023</t>
  </si>
  <si>
    <t>yuhgo</t>
  </si>
  <si>
    <t xml:space="preserve">## タスク URL
[#29 ](https://github.com/qin-team-recipe/05-recipe-app/issues/29)
# 作業内容
シェフ詳細画面のリンクカードを新規作成した。
- [x] Twitter, Instagram, その他Webサイト用のリンクカード作成
- [ ] ダークモード対応
- [ ] テスト 
- [ ] YoutubeやFacebookなどの有名なアプリケーション用の分岐 
## 作業内容補足（任意）
React Iconsを導入しました。
## なぜやるのか（任意）
- 
# 使い方や動作確認
- 使い方
## Image
&lt;img width="500" alt="image" src="https://github.com/qin-team-recipe/05-recipe-app/assets/67671210/d9ad1dbb-af59-40c4-b6f6-ad57e2f304d1"&gt;
### PC
### SP
# レビューにあたって参考にすべき情報（任意）
- 悩んでいること
Next.jsプロジェクトにおける外部リンクはaタグでよかったのか少し自信ないです。（ファイルシステムルーティングの外なのでaタグでいいはず?）
## 備考（任意）
- 
</t>
  </si>
  <si>
    <t>@bmstyojaop 
GPT-4のブラウジングで返ってきた内容をそのまま添付で申し訳ないですが、
以下の回答が返ってきました！
GTPからの回答 : https://chat.openai.com/share/4a9bc421-35fb-4452-bf93-c8fea1e3c473
Next.jsのLinkのドキュメント: https://nextjs.org/docs/pages/api-reference/components/link
next/linkで外部のURLを使用する場合はこのようにするみたいですが、今回の場面でこの使い方で合っているのかはちょっとわかりません。。。
```
function NavLink({ href, name }) {
  return (
    &lt;Link href={href} passHref legacyBehavior&gt;
      &lt;RedLink&gt;{name}&lt;/RedLink&gt;
    &lt;/Link&gt;
  )
}
```</t>
  </si>
  <si>
    <t>https://github.com/opensearch-project/opensearch-migrations/pull/297#discussion_r1318668172</t>
  </si>
  <si>
    <t>mikaylathompson</t>
  </si>
  <si>
    <t>2023-09-07T05:39:59Z</t>
  </si>
  <si>
    <t>September 7 2023</t>
  </si>
  <si>
    <t>gregschohn</t>
  </si>
  <si>
    <t>### Description
Adds a MetricsLogger to the Capture Proxy. For now, it creates a limited number of events, with a limited number of dimensions.
Events:
- Component of request received (logged on `LoggingHttpRequestHandler::channelRead`)
- Full request received (logged on `LoggingHttpRequestHandler::channelFinishedReadingAnHttpMessage`)
- Sending message to Kafka (logged on `KafkaCaptureFactory::createOffloader` in the handler for a completed CodedOutputStream)
- Message to Kafka failed (same as above)
- Component of a response received (logged on `LoggingHttpResponseHandler::write`)
All messages are logged with the `channelId` which corresponds to the `connectionId`/`diagnosticId` used throughout the Replayer. Some messages have additional context info, e.g. full request received also has the http method &amp; endpoint.
The event I would like to include but wasn't able to find already existing in our code is when a full response is received. I don't think this is an essentia</t>
  </si>
  <si>
    <t>See the comment at the top-level.  Since MDC is handled as a ThreadLocal, this is going to be tech-debt that is extremely difficult to track and diagnose.  Case in point, there aren't any tests in place to verify that the right values are going to be coming back out into the logs.
From a logging config management perspective, the MDC key/values can be handled fluently.  See https://chat.openai.com/share/08649025-20e3-42e6-abba-32c29722dc0c and https://github.com/opensearch-project/opensearch-migrations/pull/280</t>
  </si>
  <si>
    <t>https://github.com/VOICEVOX/pyopenjtalk/pull/18#issuecomment-1640105277</t>
  </si>
  <si>
    <t>sabonerune</t>
  </si>
  <si>
    <t>2023-07-18T10:09:33Z</t>
  </si>
  <si>
    <t>July 18 2023</t>
  </si>
  <si>
    <t>Hiroshiba</t>
  </si>
  <si>
    <t xml:space="preserve">## 内容
Cython3.0がリリースされたことによってpyopenjtalkのビルドが失敗するようになりました。
一時的な対策としてビルドに使用するバージョンを制限します。
## 関連 Issue
- ref https://github.com/r9y9/pyopenjtalk/issues/55
</t>
  </si>
  <si>
    <t>あ、、無知でした。。
pyproject.tomlの`[build-system]`のrequiresに書かれているのはビルドに必要なものなんですね。。
ChatGPT君 https://chat.openai.com/share/08720d55-11d8-4274-94f4-5d35e3340614</t>
  </si>
  <si>
    <t>Outsource-&gt;Info</t>
  </si>
  <si>
    <t>https://github.com/ubiquity/ubiquibot/pull/759#issuecomment-1715952798</t>
  </si>
  <si>
    <t>wannacfuture</t>
  </si>
  <si>
    <t>2023-09-12T09:59:19Z</t>
  </si>
  <si>
    <t>September 12 2023</t>
  </si>
  <si>
    <t>pavlovcik</t>
  </si>
  <si>
    <t xml:space="preserve">Resolves #685
Fixed lastActivityTime function
</t>
  </si>
  <si>
    <t>1. The PR addresses the third requirement by refining the "last activity time" logic.
2. However, the PR does not seem to implement any logic to prevent the bot from undoing user actions. There's no code that checks if an assignee was added by a user and then prevents the bot from unassigning that user. Similarly, there's no code related to labels and their potential removal by the bot.
In conclusion:
- The PR partially addresses the requirements by refining the logic for "last activity time."
- It does not fully satisfy the requirements regarding the bot undoing user actions (e.g., unassigning users or removing labels).
To fully satisfy the requirements, the PR would need additional logic to ensure the bot respects user actions like assigning users or adding labels.
Source: https://chat.openai.com/share/3fac1c44-7998-4d8a-aee8-603a300aede4</t>
  </si>
  <si>
    <t>https://github.com/reworkd/AgentGPT/pull/897#discussion_r1249738353</t>
  </si>
  <si>
    <t>awtkns</t>
  </si>
  <si>
    <t>2023-06-29T04:15:46Z</t>
  </si>
  <si>
    <t>July 2 2023</t>
  </si>
  <si>
    <t>asim-shrestha</t>
  </si>
  <si>
    <t xml:space="preserve">When deployed, we will turn off this page so that others can access it till it is finished. This pr finishes the basic CRUD structure for workflows.
In the UI you can now CREATE / VIEW a list of your workflows. When you click into a workflow you can then edit the workflow by adding nodes and edges. These changes are persisted in the database on save. Some followup things that will need to be addressed later:
# TODO in followup:
- WORKFLOW NODES SHOULD BE CREATED AT CENTER OF VIEWPORT
  - Currently they are made at 0,0 (which is problematic if the user is elsewhere)
- Different node type
- Cycles in the graph (e.g. A -&gt; B -&gt; C -&gt; A) should be prevented against
- Loading
  - Mention unsaved changes
- Different node types
  - e.g. "Start" and "End" nodes
  - Blocks / integrations
- Delete entire workflows
</t>
  </si>
  <si>
    <t>Will we keep history of changes? Usually these workflow tools save revisions that you can go back and forth from. Of course we can add later, but we should probably think about this now
How to do this per chat GPT
https://chat.openai.com/share/01ba1f78-371b-4ebc-bddd-32b88e4770f7</t>
  </si>
  <si>
    <t>https://github.com/VOICEVOX/voicevox/pull/1546#discussion_r1328053201</t>
  </si>
  <si>
    <t>sevenc-nanashi</t>
  </si>
  <si>
    <t>2023-09-12T11:59:06Z</t>
  </si>
  <si>
    <t>September 17 2023</t>
  </si>
  <si>
    <t>## 内容
タイトル通り。
## 関連 Issue
- ref: #457
- ref: #1470 
## スクリーンショット・動画など
https://github.com/VOICEVOX/voicevox/assets/59691627/928a5e1b-e0ad-4341-97d3-2bca8223c854
## その他
（なし）</t>
  </si>
  <si>
    <t>名称ですが、これだと「オーディオキーがスピーカーを初期化する」という意味に変わりそうです。
ChatGPT https://chat.openai.com/share/95d89a9e-7aee-4869-bcde-9e282d1ff425
`initializingSpeakerAudioKeys`のが良さそう？
･･･と思ったけどこれ以前からこういう命名規則だったんですね ? 
この機会にえいやで正しくしちゃっていただけると･･･！！
（もちろんそのままでも）</t>
  </si>
  <si>
    <t>https://github.com/daydule/frontend/pull/35#discussion_r1236770242</t>
  </si>
  <si>
    <t>atoook</t>
  </si>
  <si>
    <t>2023-06-17T13:13:44Z</t>
  </si>
  <si>
    <t>tom-takeru</t>
  </si>
  <si>
    <t>…ファイルを追加
# 事前確認
- [x] PR 前に動作確認をしたか
- [x] ビルドエラー/ESLint エラーは起きていないか
- [x] [開発ルール](https://daydule.atlassian.net/wiki/spaces/DAYDULE/pages/9765029)を守って実装しているか
- [x] 機密情報を含んでいないか
- [x] 最新の`develop`ブランチを反映しているか
# やったこと&lt;!-- このプルリクエストでやったことを書く --&gt;
予定やTODOの削除時に確認モーダルを表示するため以下の対応を行った。
- 削除確認モーダルのコンポーネント(DeleteConfirmModalComponent)作成
- カスタムHooks用のフォルダ（hooks）を作成
- モーダルの状態と表示切り替えを行うカスタムHooks(useDeleteConfirmModalComponent)を作成
- 上記カスタムHooksを削除ボタン押下時に呼び出すよう修正
# やらないこと&lt;!-- このプルリクエストでやってもおかしくないけどやらなかったことを書く --&gt;
モーダルのステータス管理にRTKを活用すること。
以下理由から、活用のメリットがあまりないと判断し対応しなかった。
- ステータスは各モーダルのコンポーネント内で管理すればよく、他のコンポーネントから参照する必要がないため
- 既存コードにおける値(showsModal)の受け渡しの階層もそこまで深くないため
- カスタムHooksの活用で、ある程度コードの見通しが良くなるため
# 懸念点や注意点&lt;!-- このプルリクエストにおける懸念点や注意点を書く --&gt;
# その他&lt;!-- このプルリクエストで上記の項目以外に伝えるべきことを書く --&gt;
[開発Tips](https://daydule.atlassian.net/l/cp/2wW84hrb)に開発時に参照したURLを記載している。</t>
  </si>
  <si>
    <t>ChatGPTに聞いてみたけど今回は大丈夫そうに見える
https://chat.openai.com/share/2ffb9eb5-b4fb-4b02-be49-57da96fc885f</t>
  </si>
  <si>
    <t>https://github.com/toptal/picasso/pull/3872#discussion_r1338437722</t>
  </si>
  <si>
    <t>rasitozcan</t>
  </si>
  <si>
    <t>2023-09-15T12:40:40Z</t>
  </si>
  <si>
    <t>September 27 2023</t>
  </si>
  <si>
    <t>TomasSlama</t>
  </si>
  <si>
    <t>[CPT-994](https://toptal-core.atlassian.net/browse/CPT-994) (reviewed by @toptal/core-platform )
[CPT-1216](https://toptal-core.atlassian.net/browse/CPT-1216) (reviewed by @toptal/core-platform )
[CPT-993](https://toptal-core.atlassian.net/browse/CPT-993)
### Description
- [x] When the PR is draft, [CPT-994](https://toptal-core.atlassian.net/browse/CPT-994) and [CPT-1216](https://toptal-core.atlassian.net/browse/CPT-1216) can be checked from this draft PR.
[@toptal/react-query-builder](https://github.com/toptal/staff-portal/tree/master/libs/react-query-builder) library will be moved from Staff Portal to Picasso. Initial files and stories are added in ths PR.
PR will get out of draft status when [CPT-993](https://toptal-core.atlassian.net/browse/CPT-993) is completed. (And will ping the reviewers with it.)
### How to test
&lt;!-- The temploy link will be automatically updated when the temploy is deployed --&gt;
- [Temploy](https://picasso.toptal.net/CPT-993-fe-create-quer</t>
  </si>
  <si>
    <t>https://chat.openai.com/share/d697466b-3b9d-49aa-a099-e53601499c92 Can you access this?</t>
  </si>
  <si>
    <t>https://github.com/SSWConsulting/SSW.Website/pull/931#discussion_r1252442385</t>
  </si>
  <si>
    <t>amankumarrr</t>
  </si>
  <si>
    <t>2023-07-04T08:11:24Z</t>
  </si>
  <si>
    <t>July 5 2023</t>
  </si>
  <si>
    <t>Fixes #918 
**Description:**
Created a new event booking component for the following Div.
&lt;img width="429" alt="image" src="https://github.com/SSWConsulting/SSW.Website/assets/71385247/9e7f4a9c-3d0b-4ee0-8084-f5cf455fc292"&gt;
**Figure: Existing Event Booking Component** 
**New component screenshots:**
&lt;img width="662" alt="image" src="https://github.com/SSWConsulting/SSW.Website/assets/71385247/ee5b348a-b676-450f-8b35-49e88b9260f9"&gt;
**Figure: Full screen in Desktop view** 
&lt;img width="661" alt="image" src="https://github.com/SSWConsulting/SSW.Website/assets/71385247/2a54b54c-5e62-4e4a-a150-2cb3dd1b7f35"&gt;
**Figure: Full screen in Desktop view with 4 events** 
&lt;img width="661" alt="image" src="https://github.com/SSWConsulting/SSW.Website/assets/71385247/2373c708-92c1-400c-8a5d-f44d6ab6df37"&gt;
**Figure: Full screen in Desktop view with 5 events** 
&lt;img width="662" alt="image" src="https://github.com/SSWConsulting/SSW.Website/assets/71385247/beeeee75-ca10-4739-9e</t>
  </si>
  <si>
    <t>Try use DayJS - We already have it installed 
https://chat.openai.com/share/ca2eab25-4e1e-4688-9be5-43a179a0ec4f</t>
  </si>
  <si>
    <t>https://github.com/theosanderson/taxonium/pull/534#issuecomment-1742205192</t>
  </si>
  <si>
    <t>simonbukin</t>
  </si>
  <si>
    <t>2023-09-26T22:16:25Z</t>
  </si>
  <si>
    <t>October 1 2023</t>
  </si>
  <si>
    <t>theosanderson</t>
  </si>
  <si>
    <t># Taxonium Map View
This PR adds a map view to Taxonium, which allows for tracking origins of samples in the tree.
## Screenshots
TBA
### [Video](https://streamable.com/7ozvpl)  (will need to be updated with a permanent link after expiry in a few days)
This is a pretty large PR, and I think some of the merge difficulty may come from the swap of naming from `taxonium_web_client` to `taxonium_component` (it took a little while to get this working locally).
The other more major change in the layout of the code was in `useView.js`, in which I switched to checking the `viewId` and using `setViewState` to compartmentalize the viewState updates. This was necessary because keeping both the map state (like zoom, latitude, longitude, etc) and tree state in the same viewState led to tons of problems and unexpected crashes when a viewState update for one view overwrote another. I'm a little weary that this change didn't introduce bugs in other parts of Taxonium, since I was mostl</t>
  </si>
  <si>
    <t>I think at the moment I'm imagining something closer to the Nextstrain approach with scaled pies than a histogram. This was ChatGPT's idea for that in DeckGL: https://chat.openai.com/share/664b626d-8255-429b-8e0a-6390087affd0 (No pressure on any of this of course, I can also work from the feature branch in due course).</t>
  </si>
  <si>
    <t>https://github.com/FixMyBerlin/atlas-app/pull/45#discussion_r1301612702</t>
  </si>
  <si>
    <t>ohrie</t>
  </si>
  <si>
    <t>2023-08-14T07:32:55Z</t>
  </si>
  <si>
    <t>tordans</t>
  </si>
  <si>
    <t xml:space="preserve">**Please do not merge**
</t>
  </si>
  <si>
    <t>Hoffen wir, dass ChatGPT weiß, wovon es spricht :) https://chat.openai.com/share/3351b7ee-9222-4d67-9f08-74168428f2cc</t>
  </si>
  <si>
    <t>https://github.com/GaloyMoney/galoy-mobile/pull/2361#issuecomment-1613522885</t>
  </si>
  <si>
    <t>Aditi-Singh16</t>
  </si>
  <si>
    <t>2023-06-16T19:28:51Z</t>
  </si>
  <si>
    <t>June 29 2023</t>
  </si>
  <si>
    <t>UncleSamtoshi</t>
  </si>
  <si>
    <t xml:space="preserve">Fixes #2338 
https://github.com/GaloyMoney/galoy-mobile/assets/74586135/0605edc5-0299-4d2d-a63d-04fc306b34e5
</t>
  </si>
  <si>
    <t>I think going straight into leaving a review might upset some people because they never agreed to do that. Are we able to give the user three options?
- Yes, leave a review
- Yes, skip review
- No
Otherwise we could use a second modal to ask them to review us.
A quick convo with ChatGPT suggests that the standard UX is to have a secondary prompt. https://chat.openai.com/share/24eacd69-b0f3-42c0-905d-77e9559b477b
Thoughts @nicolasburtey @agbegin</t>
  </si>
  <si>
    <t>https://github.com/citusdata/activerecord-multi-tenant/pull/199#issuecomment-1575558178</t>
  </si>
  <si>
    <t>nipe0324</t>
  </si>
  <si>
    <t>2023-05-30T12:48:25Z</t>
  </si>
  <si>
    <t>June 4 2023</t>
  </si>
  <si>
    <t>gurkanindibay</t>
  </si>
  <si>
    <t>This PR try to fix #198
Cause
---
### Before: Rails initialization order is NOT good.
First. Set `ActiveRecord::Base.filter_attributes` which is empty array.
```rb
# https://github.com/rails/rails/blob/v7.0.5/activerecord/lib/active_record/railtie.rb#L318-L322
initializer "active_record.set_filter_attributes" do
  ActiveSupport.on_load(:active_record) do
    self.filter_attributes += Rails.application.config.filter_parameters
  end
end
```
Second. Initialize `Rails.application.config.filter_parameters`
```rb
# My Rails Application
# config/initializers/filter_parameter_logging.rb
Rails.application.config.filter_parameters += [
  :passw, :secret, :token, :_key, :crypt, :salt, :certificate, :otp, :ssn
]
````
### After: Rails initialization order is good.
First. Initialize `Rails.application.config.filter_parameters`
```rb
# My Rails Application
# config/initializers/filter_parameter_logging.rb
Rails.application.config.filter_parameters += [
  :p</t>
  </si>
  <si>
    <t>@nipe0324 Just giving a starting point, I prepared a prompt in ChatGPT. I didn't test it but I think test should be like below
https://chat.openai.com/share/ad170578-c628-4182-bc14-b4d46a2b1648</t>
  </si>
  <si>
    <t>https://github.com/lcompilers/lpython/pull/2323#issuecomment-1721988847</t>
  </si>
  <si>
    <t>khushi-411</t>
  </si>
  <si>
    <t>2023-09-13T05:58:32Z</t>
  </si>
  <si>
    <t>Shaikh-Ubaid</t>
  </si>
  <si>
    <t xml:space="preserve">Hi, the PR removes warnings during build time and tests. Please see:
```cpp
/home/khushi/Documents/lpython/src/libasr/runtime/lfortran_intrinsics.c: In function ‘_lfortran_read_int64’:
/home/khushi/Documents/lpython/src/libasr/runtime/lfortran_intrinsics.c: In function ‘_lfortran_read_int64’:
/home/khushi/Documents/lpython/src/libasr/runtime/lfortran_intrinsics.c:1994:19: warning: format ‘%lld’ expects argument of type ‘long long int *’, but argument 2 has type ‘int64_t *’ {aka ‘long int *’} [-Wformat=]
 1994 |         scanf("%lld", p);
      |                ~~~^   ~
      |                   |   |
      |                   |   int64_t * {aka long int *}
      |                   long long int *
      |                %ld
/home/khushi/Documents/lpython/src/libasr/runtime/lfortran_intrinsics.c:1994:19: warning: format ‘%lld’ expects argument of type ‘long long int *’, but argument 2 has type ‘int64_t *’ {aka ‘long int *’} [-Wformat=]
 1994 |         scanf("%lld", p);
     </t>
  </si>
  <si>
    <t>&gt;I used PRId64 in my latest commit (https://github.com/lcompilers/lpython/commit/de9bd28270e7048a574166fb5852d2a789f8eab7); let's see if all the build system are happy with it or not :-)
The above seems to be a correct approach. Please see https://chat.openai.com/share/51fe5b13-86a1-4ebe-809d-a71d7d284cab. It seems for `scanf()` it is `SCNd64` and for `printf()` it is `PRId64`.</t>
  </si>
  <si>
    <t>https://github.com/autowarefoundation/autoware-github-actions/pull/241#issuecomment-1725823086</t>
  </si>
  <si>
    <t>esteve</t>
  </si>
  <si>
    <t>2023-07-23T18:59:26Z</t>
  </si>
  <si>
    <t>xmfcx</t>
  </si>
  <si>
    <t>## Description
&lt;!-- Write a brief description of this PR. --&gt;
This PR disables access to internet so that we make sure that packages do not download any artifacts during the build step.
## Tests performed
&lt;!-- Describe how you have tested this PR. --&gt;
&lt;!-- Although the default value is set to "Not Applicable.", please update this section if the type is either [feat, fix, perf], or if requested by the reviewers. --&gt;
Not applicable.
## Effects on system behavior
&lt;!-- Describe how this PR affects the system behavior. --&gt;
Not applicable.
## Pre-review checklist for the PR author
The PR author **must** check the checkboxes below when creating the PR.
- [x] I've confirmed the [contribution guidelines].
- [x] The PR follows the [pull request guidelines].
## In-review checklist for the PR reviewers
The PR reviewers **must** check the checkboxes below before approval.
- [x] The PR follows the [pull request guidelines].
## Post-review checklist for th</t>
  </si>
  <si>
    <t xml:space="preserve">Also I've asked ChatGPT for a solution to see if there are any other way of doing it and it recommended following:
https://chat.openai.com/share/10110835-5bbc-48b0-91b3-299c62290fcf
```
   - name: Disable Internet (DNS method)
     run: echo "nameserver 0.0.0.0" | sudo tee /etc/resolv.conf
     shell: bash
   - name: Build
     run: |
       colcon build --event-handlers console_cohesion+ \
         --packages-above-and-dependencies ${{ inputs.target-packages }} \
         --cmake-args -DCMAKE_BUILD_TYPE=${{ inputs.cmake-build-type }} \
         --mixin coverage-gcc coverage-pytest compile-commands
     shell: bash
   - name: Restore Internet (DNS method)
     if: always()
     run: |
       echo "nameserver 8.8.8.8" | sudo tee /etc/resolv.conf
     shell: bash
```
I didn't try it but separating the disable internet and restore internet into separate items might make it more readable. I'm not aware of further implications of this change, please just treat it </t>
  </si>
  <si>
    <t>https://github.com/darklang/dark/pull/5058#discussion_r1315278678</t>
  </si>
  <si>
    <t>2023-09-04T13:56:14Z</t>
  </si>
  <si>
    <t xml:space="preserve">
No changelog
This PR implements the requested changes in #5043
</t>
  </si>
  <si>
    <t>I was thinking about whether recursive implementations were more appropriate here, since this can also be implemented with List.fold. I didn't come up with a conclusion, but you might enjoy what chatgpt told me about it: https://chat.openai.com/share/809df2ba-1509-44a0-a231-e986a8a99321</t>
  </si>
  <si>
    <t xml:space="preserve">Implementation comparison. It seems they already implemented the function, was just asking which way was better. </t>
  </si>
  <si>
    <t>Reference&gt;Design</t>
  </si>
  <si>
    <t>https://github.com/bytedeck/bytedeck/pull/1451#discussion_r1290794291</t>
  </si>
  <si>
    <t>Enprogames</t>
  </si>
  <si>
    <t>2023-07-29T17:49:29Z</t>
  </si>
  <si>
    <t>August 11 2023</t>
  </si>
  <si>
    <t>tylerecouture</t>
  </si>
  <si>
    <t xml:space="preserve">## What?
I created the models that will allow us to support quests having multiple questions. I also created CRUDL views to allow teachers to create/view/edit/delete questions for quests. For any quest, they can access these views by clicking the new "Edit Questions" button beside the "Edit Prerequisites" button. Finally, I added the functionality for students to submit their answers to questions. 
The new models implement the following ER diagram:
![question_uml](https://github.com/bytedeck/bytedeck/assets/11304586/2fa687b5-8602-422b-8ebb-760db0f92fe1)
The dashed lines indicate weak relationships, meaning, for example, that a Question cannot exist without a Quest.
## Why?
With these changes, teachers can add multiple submissions to quests. This will make it easier for them to enforce that students answer certain questions, and will make multi-question quests easier for students to understand.
## How?
### Question and QuestionSubmission Models
Everything related </t>
  </si>
  <si>
    <t>I doubt there is any performance difference at all.  1. Django will convert the SQL behind the scenes to make it efficient, and both only hit the database once.  2 .You can't get the Max value of a queryset without looking at all objects in the queryset anyway!  
But you got me curious so I asked ChatGPT.  It thinks first() is probably faster for the reasons it gives (grain of salt of course..)
https://chat.openai.com/share/8a774ccf-da5e-45b0-a4d6-8553fbeea62e</t>
  </si>
  <si>
    <t>https://github.com/Ayahiro-Inatsugu/ph3-website-private/pull/4#discussion_r1225688035</t>
  </si>
  <si>
    <t>Ayahiro-Inatsugu</t>
  </si>
  <si>
    <t>2023-06-09T07:10:45Z</t>
  </si>
  <si>
    <t>Yuta0227</t>
  </si>
  <si>
    <t>以下のようにテーブル設計しました。
テーブル: 問題 (questions)
　カラム: question_id (主キー)
　カラム: question_text (問題のテキスト)
テーブル: 選択肢 (options)
　カラム: option_id (主キー)
　カラム: option_question_id (外部キー - 問題テーブルの question_id と関連付け)
　カラム: option_text (選択肢のテキスト)
テーブル: 正解 (Answers)
　カラム: answer_id (主キー)
　カラム: answer_question_id (外部キー - 問題テーブルの question_id と関連付け)
　カラム: answer_option_id (外部キー - 選択肢テーブルの option_id と関連付け)</t>
  </si>
  <si>
    <t>削除完了時にflush message出ると親切だね
https://chat.openai.com/share/2c48e39c-2444-4a80-8d9f-3aa2a56add59</t>
  </si>
  <si>
    <t>https://github.com/Ayahiro-Inatsugu/ph3-website-private/pull/4#discussion_r1225782536</t>
  </si>
  <si>
    <t>https://chat.openai.com/share/dc1c3fcf-0414-4089-ae4e-9265f0a49583
フロントこんな感じにしてほしい（リンクの一番下）
バックエンドでこれらを受け取ってクイズ作れるようにしてほしい</t>
  </si>
  <si>
    <t>https://github.com/ryoikegata/template-ph3-website/pull/1#discussion_r1225690070</t>
  </si>
  <si>
    <t>ryoikegata</t>
  </si>
  <si>
    <t>2023-06-11T01:27:42Z</t>
  </si>
  <si>
    <t xml:space="preserve">
### 実装内容
Laravelの画面が正常に表示
マイグレーションの実行
ユーザー登録ページ（http://localhost/register）からユーザーの登録
登録したユーザー情報をMySQLコンテナに接続して確認
topページ表示
quiz一覧ページ作成
quiz一覧表示
quiz削除機能作成
クイズ一覧
&lt;img width="1512" alt="スクリーンショット 2023-06-11 10 24 09" src="https://github.com/ryoikegata/template-ph3-website/assets/107409820/65494d5d-cfeb-426d-a6dc-b5e9875fe88d"&gt;
</t>
  </si>
  <si>
    <t>flash messageあると親切だよね
https://chat.openai.com/share/2c48e39c-2444-4a80-8d9f-3aa2a56add59</t>
  </si>
  <si>
    <t>https://github.com/VOICEVOX/voicevox/pull/1384#issuecomment-1630299973</t>
  </si>
  <si>
    <t>weweweok</t>
  </si>
  <si>
    <t>2023-07-11T01:36:41Z</t>
  </si>
  <si>
    <t>July 11 2023</t>
  </si>
  <si>
    <t>## 内容
テキスト欄内でルビを設定できるようにする #1383
&lt;!--
プルリクエストの内容説明を端的に記載してください。
--&gt;
## 関連 Issue
&lt;!--
関連するIssue番号を記載してください。
番号の前に"close"を書くと自動的にIssueが閉じられます。
（例）
ref #0
close #0
--&gt;
ref #1383
## スクリーンショット・動画など
&lt;!--
UIを変更した際は、変更がわかるような動画・スクリーンショットがあると助かります。
--&gt;
- テキスト書き出し
![image](https://github.com/VOICEVOX/voicevox/assets/100256521/a4397c7f-00f4-4fb8-96c4-ee21d1425ac0)
テキストを繋げて書き出し
![image](https://github.com/VOICEVOX/voicevox/assets/100256521/46604d38-5890-42f6-8ba3-25c1f3cddfb0)
設定で「.txtを書き出し」をONにした状態で音声書き出し
![image](https://github.com/VOICEVOX/voicevox/assets/100256521/b69357ca-31c5-4f94-ad8c-694ca83efa17)
![image](https://github.com/VOICEVOX/voicevox/assets/100256521/fd8523ef-b334-4fd0-acd9-159ea79b124b)
![image](https://github.com/VOICEVOX/voicevox/assets/100256521/f7593240-2ba8-4e1e-bbe5-f47a18151dad)
- 音声再生
空欄のテキスト欄に入力した後に再生
https://github.com/VOICEVOX/voicevox/assets/100256521/4d0ef4a7-eda7-4209-8e7a-3130cadfcf25
テキスト欄に何かを入力した状態で、変更した後に再</t>
  </si>
  <si>
    <r>
      <t xml:space="preserve">PRありがとうございます！！
今の実装だと、`{あああ|`と半分しか記法がない場合でも処理してしまいそうですね！（それはそれで便利かもしれませんが）
あと`resolvedText.replace(/\{/g, "");`によって`{`が全部消えていそうです。
ChatGPT君にちょっと実装を聞いてみました、参考になれば！！
</t>
    </r>
    <r>
      <rPr>
        <u/>
        <sz val="10"/>
        <color rgb="FF1155CC"/>
        <rFont val="Arial"/>
        <family val="2"/>
      </rPr>
      <t>https://chat.openai.com/share/d8b56439-787f-4702-9e26-e16c323c3164</t>
    </r>
  </si>
  <si>
    <t>https://github.com/ggerganov/llama.cpp/pull/1775#issuecomment-1585648505</t>
  </si>
  <si>
    <t>ikawrakow</t>
  </si>
  <si>
    <t>2023-06-09T07:32:43Z</t>
  </si>
  <si>
    <t>June 10 2023</t>
  </si>
  <si>
    <t>shouyiwang</t>
  </si>
  <si>
    <t xml:space="preserve">For a run with 256 tokens prediction time is now 23 ms / token on my 30-core M2 Mac GPU, down from 27 ms/token.
Avoiding a local copies to `float4` and `uchar4` brings ~8% speedup, using 64 threads per thread group in an 8x8 arrangement brings another 9%.
Memory throughput is now ~270 GB/s, so ~90% of theoretical limit.  </t>
  </si>
  <si>
    <t>@ikawrakow It found something!!
I am not sure if they are useful or not. 
https://chat.openai.com/share/a53d3e18-57b3-4f51-8ca0-1336db66fcc6</t>
  </si>
  <si>
    <t>The solution provided is too general and overlooks details and specific features</t>
  </si>
  <si>
    <t>https://github.com/ggerganov/llama.cpp/pull/1775#issuecomment-1585814548</t>
  </si>
  <si>
    <t>@ikawrakow I realized that the reason GPT4 didn't detect the branch problem was because I had not included the get_scale_min_k4() function in the context. After adding it, GPT4 quickly identified the problem and provided an alternative implementation. I hope this updated information is helpful.
https://chat.openai.com/share/aeda3bfa-4723-4ac0-9ca4-905be6066f4f</t>
  </si>
  <si>
    <t>https://github.com/lfortran/lfortran/pull/1788#discussion_r1224635775</t>
  </si>
  <si>
    <t>jschueller</t>
  </si>
  <si>
    <t>2023-06-09T09:32:17Z</t>
  </si>
  <si>
    <t>June 9 2023</t>
  </si>
  <si>
    <t>Seems to fix #1777</t>
  </si>
  <si>
    <t xml:space="preserve">What is the purpose of this change? Is it still needed? It looks like you override it below by setting `llvm_libs=LLVM` anyway.
What does the `native` component do? I wasn't able to find it easily using google but chatgpt says this: https://chat.openai.com/share/02f016be-45f2-46f9-8709-65da1b982762, so it seems this component does the target machine native code generation. I think we need this component.
</t>
  </si>
  <si>
    <t>https://github.com/telosnetwork/open-block-explorer/pull/712#discussion_r1227329562</t>
  </si>
  <si>
    <t>Viterbo</t>
  </si>
  <si>
    <t>2023-06-08T13:40:30Z</t>
  </si>
  <si>
    <t>ezra-sg</t>
  </si>
  <si>
    <t xml:space="preserve"># Fixes #703 
## Description
This PR adds the waits for every permission
## Test scenarios
- https://e18d1166.open-block-explorer.pages.dev/account/tedp4holding?tab=keys
  - You should see the permission waits below the permission account.
![image](https://github.com/telosnetwork/open-block-explorer/assets/4420760/6f7b064a-6bb4-4bda-845f-0b4f119c853a)
## Checklist:
&lt;!---
You can remove the items that are not relevant for your project.
--&gt;
-   [x] I have performed a self-review of my own code
-   [x] I have commented my code, particularly in hard-to-understand areas
-   [x] I have cleaned up the code in the areas my change touches
-   [x] My changes generate no new warnings
-   [x] Any dependent changes have been merged and published in downstream modules
-   [x] I have checked my code and corrected any misspellings
-   [x] I have removed any unnecessary console messages
</t>
  </si>
  <si>
    <t>Does this work? it is better to not use `v-html`
https://chat.openai.com/share/863a44da-3728-4fe5-83b8-285f4912abeb
```suggestion
                        &lt;div&gt;&lt;span&gt;{{`+${w.weight} &amp;nbsp; &amp;nbsp; `}}&lt;/span&gt;&lt;span&gt;{{ formatWait(w.wait_sec.value) }}&lt;/span&gt;&lt;/div&gt;
```</t>
  </si>
  <si>
    <t>https://github.com/ggerganov/llama.cpp/pull/1807#issuecomment-1586554971</t>
  </si>
  <si>
    <t>2023-06-11T20:41:33Z</t>
  </si>
  <si>
    <t>June 11 2023</t>
  </si>
  <si>
    <t>Performance is not quite as good as `Q4_0` and `Q4_1`. The k-quantization needs to do quite a bit of more work when performing dot products, but that somehow did not matter on the other platforms (`AVX2, ARM_NEON, CUDA`). On Metal we see a significant difference:
|Quantization|Time/token in ms|
|--:|--:|
|Q4_0| 23.0 |
|Q4_1| 23.3 |
|Q2_K| 25.5 |
|Q3_K_M|28.1|
|Q4_K_S|25.3|
|Q5_K_S|27.8|
|Q6_K|27.3|
Times given are for the 7B model on a M2 Max 30-core GPU.</t>
  </si>
  <si>
    <t>Congratulations on successfully implementing Q3_K!
I noticed in your commit comment that you mentioned using uint16 and uint32 pointers. This piqued my curiosity about whether GPT-4 played a role in troubleshooting the issue, as it may have also identified this problem. Can you provide any insights on this?
https://chat.openai.com/share/4b3feffc-438c-492f-80ef-a26a7b026550
I have just updated the code in this branch and conducted a build and test. After testing, I have observed that it is functional on Q3_K_M. However, Q5_K_M models cannot be loaded when using GPU, it works on CPU though, which could be due to the possibility that Q5_K_M's GPU version has not yet been implemented?
The loading error:
```
ggml_metal_add_buffer: too many buffers
llama_init_from_file: failed to add buffer
llama_init_from_gpt_params: error: failed to load model '../models/ggml-Wizard-Vicuna-13B-Uncensored.ggmlv3.q5_K_M.bin'
main: error: unable to load model
```</t>
  </si>
  <si>
    <t>The provided solution contains bug or is not working. The provided solution degrades performance</t>
  </si>
  <si>
    <t>https://github.com/wafflestudio/wacruit-server/pull/26#discussion_r1272405392</t>
  </si>
  <si>
    <t>minkyu97</t>
  </si>
  <si>
    <t>2023-07-22T20:07:40Z</t>
  </si>
  <si>
    <t>shp7724</t>
  </si>
  <si>
    <t>```suggestion
v1_router = APIRouter(prefix="/v1/recruitings", tags=["recruitings"])
```
복수형으로 쓰는 걸 더 자주 본듯 한데..
https://chat.openai.com/share/8fe235b6-d9f6-4845-9a1a-6c755516afc1</t>
  </si>
  <si>
    <t>https://github.com/dwyl/imgup/pull/64#issuecomment-1589121644</t>
  </si>
  <si>
    <t>LuchoTurtle</t>
  </si>
  <si>
    <t>2023-06-12T11:59:57Z</t>
  </si>
  <si>
    <t>nelsonic</t>
  </si>
  <si>
    <t>fixes #62 
This changes how the `CID` is created with the entry data. It uses the entry's name, the relative path, the size and the content type to try and generate a `CID` closest to the file's contents with its metadata.
Unfortunately, we cannot use the file's contents to create a `CID` because, with this method (as described in the [LiveView's documentation](https://hexdocs.pm/phoenix_live_view/uploads.html), which is _different from the [regular file upload-way that is used in the API](https://hexdocs.pm/phoenix/file_uploads.html)_) we do not have access to the file's contents.
I've tried doing this in both LiveView and also in the `js` client but there is no information about where the File is stored (it's not stored anywhere). I've also tried checking if there's a discernable way of seeing the contents of the file in the entry that is used in the Javascript client (e.g. check the screenshot below)
&lt;img width="466" alt="image" src="https://github.com/dwyl/imgup/assets/17</t>
  </si>
  <si>
    <t>No. I posted links to dispel the myth that:
"_there's a discernable way of seeing the contents of the file in the entry that is used in the Javascript client_"
&lt;img width="968" alt="image" src="https://github.com/dwyl/imgup/assets/194400/ac36a3e2-4862-4ac1-9fae-111e004407e0"&gt;
_First_ result when I Googled for "_how to read files using `JavaScript` in the browser_".
But again, this is not how we want to build image uploading.
Using the `JavaScript` [hammer](https://en.wikipedia.org/wiki/Law_of_the_instrument) for this is a crutch. 
I'm glad that you've borrowed Chris's code [/lib/app_web/s3_upload.ex](https://github.com/dwyl/imgup/blob/a6596c6e2289d03d7b50d73b998db405fd9086ed/lib/app_web/s3_upload.ex)
(though you didn't link to the original ... https://gist.github.com/chrismccord/37862f1f8b1f5148644b75d20d1cb073 )
&gt; `ChatGPT` "writes" code without any attribution. ? 
&gt; I ***`expect`*** better from a human. ?‍? 
https://chat.openai.com/share/522cd0a9-1646-49a9-ac05-</t>
  </si>
  <si>
    <t>https://github.com/HinanoOno/template-ph3-website/pull/1#discussion_r1226844793</t>
  </si>
  <si>
    <t>HinanoOno</t>
  </si>
  <si>
    <t>2023-06-11T07:39:34Z</t>
  </si>
  <si>
    <t>- ### 新規投稿
      http://localhost/admin/create でクイズ作成する→クイズ一覧に戻り、flashメッセージ表示される
- ### 編集機能
- ### 削除機能
      削除ボタンを押すとアラートが表示→削除すると一覧に戻り、flashメッセージ表示され、背景が灰色に変わる
      編集ボタンと削除ボタンが一覧から消去される
- ### admin権限
　　email: hinag@icloud.com.   password:passwordでログインするとadminページが表示される
　　email: hinagon1231@gmail.com.   password:aaaaaaaaでログインするとadminページ閲覧不可、クイズページのみ見れる
- ### 管理者ページ表示
      http://localhost/admin にアクセスするとクイズ一覧が表示される
## 新たな変更点
- ### 画像の上限設定
      画像の大きさが1MB以上だとエラーメッセージが表示される
- ### Seederでダミーデータ挿入
      1つの質問に対して3つの選択肢があるダミーデータを作成</t>
  </si>
  <si>
    <t>https://chat.openai.com/share/972081f0-cd06-4041-8f95-f66e78d5b420</t>
  </si>
  <si>
    <t>https://github.com/HinanoOno/template-ph3-website/pull/1#discussion_r1229888130</t>
  </si>
  <si>
    <t xml:space="preserve">https://chat.openai.com/share/7027f7ef-a30a-4ffe-9f6b-7a7959657ce6
このチャットの一番下に書いてあること見ると画像のサイズ制限不要っぽい
</t>
  </si>
  <si>
    <t>https://github.com/VOICEVOX/voicevox/pull/1573#discussion_r1352736415</t>
  </si>
  <si>
    <t>thiramisu</t>
  </si>
  <si>
    <t>2023-09-23T02:35:47Z</t>
  </si>
  <si>
    <t xml:space="preserve">## 内容
#1572 の解決PRです。
編集不可なモーラにhoverした時、その理由を`&lt;q-tooltip&gt;`で表示します。
ｲﾝﾄﾈｰｼｮﾝ項目のモーラのうち無声化が不可能なものは以下のように表示されます。
![image](https://github.com/VOICEVOX/voicevox/assets/7900586/b1e5f0d6-bdcd-48cc-9eef-46571aa4fb04)
長さ項目ではモーラの編集が不可能なので、以下のように表示されます。
![image](https://github.com/VOICEVOX/voicevox/assets/7900586/b5cf0702-b0bd-4ec7-a501-9b2ef99874ec)
意図しないhover時には邪魔にならないようにdelay: 500をつけました。
また上記の対象モーラでは`cursor: not-allowed`が適用されます。
&lt;!--
プルリクエストの内容説明を端的に記載してください。
--&gt;
## 関連 Issue
close #1572
&lt;!--
関連するIssue番号を記載してください。
番号の前に"close"を書くと自動的にIssueが閉じられます。
（例）
ref #0
close #0
--&gt;
## スクリーンショット・動画など
https://github.com/VOICEVOX/voicevox/assets/7900586/2248f86e-3924-44c2-8b48-7cf88acb55e9
&lt;!--
UIを変更した際は、変更がわかるような動画・スクリーンショットがあると助かります。
--&gt;
## その他
</t>
  </si>
  <si>
    <t>アニメーション付きわかりやすいです！
物理的制約としてのアニメーションをAI君に聞いてみたのですが、他にも浮かび上がってくる感じや、何かに反応して出てくることが例に上がってました。
https://chat.openai.com/share/50b66438-b707-4468-892a-e9d4fc1c3f4e
&gt; 原因と結果の関係：物理的な状況では、ある物体が動き出す原因が何らかの外部からの力や刺激によるものと捉えられます。ボタン上でのカーソルの動きやクリックは、そのボタンに対する"外部からの刺激"と捉えることができます。この考え方からすると、カーソルがボタンに接触した結果としてツールチップがボタンから直接出てくる方が、物理的な因果関係として直感的です。
&gt; 重力の考慮：私たちの日常経験では、地球の重力の影響を受けて物体は下に落ちます。もしツールチップが"浮かんで"表示されるようなアニメーションを考えている場合、ボタンの下から上に向かって"浮き上がる"アニメーションは、物理的な現実感が少ないと感じられるかもしれません。
まあいろんな観点はあると思いますが、操作対象の物体から出てくることでどれを対象としているのか分かりやすいというUXがあるので、対象から出てくる形がいいのかなと思いました。
空中から情報が表示されるようなUIが一般的になれば、何もないところから現れるツールチップに馴染みが出てくるかも？</t>
  </si>
  <si>
    <t>https://github.com/Ludeon/RimWorld-ru/pull/1571#discussion_r1257539457</t>
  </si>
  <si>
    <t>Reiquard</t>
  </si>
  <si>
    <t>2023-07-07T09:21:43Z</t>
  </si>
  <si>
    <t>July 9 2023</t>
  </si>
  <si>
    <t>Dimonasdf</t>
  </si>
  <si>
    <t>Работу за верстаками и некоторые другие случаи оставил в несовершенном виде.
#1188
#810</t>
  </si>
  <si>
    <t>https://chat.openai.com/share/4081d39a-5575-4c90-b47f-b8804ea9b817
Ну, кроме шуток, похоже, что "перерабатывать" - действительно единственный более-менее вменяемый вариант для обоих случаев.
Но меня немного смущает попытка решить проблему, созданную самим источником. Так как это авторское имплицитное решение оставить "prioritize butchering [kibble] at table".
&lt;img src="https://github.com/Ludeon/RimWorld-ru/assets/14166427/1983c2bd-4798-4662-8312-38687f749d47" width=50% height=50%&gt;
Для этого действия особо нет перевода, так как выражение просто неправильное.
https://context.reverso.net/translation/english-russian/to+butcher+kibble
Но один из вариантов:
```
I can't wait to butcher that hog.
Выходи, шляхтич, а то мне не терпится заняться тем кабаном.
```
натолкнул меня на мысль, что если уж пытаться обобщить необобщаемое, то можно попробовать выйти ещё на уровень выше, и сделать просто "использовать".
&lt;img src="https://github.com/Ludeon/RimWorld-ru/assets/14166427/4d5780</t>
  </si>
  <si>
    <t>https://github.com/pyspark-ai/pyspark-ai/pull/1#discussion_r1231396472</t>
  </si>
  <si>
    <t>2023-06-13T23:40:26Z</t>
  </si>
  <si>
    <t>June 15 2023</t>
  </si>
  <si>
    <t>This PR adds the function `llm_verify`, which verifies an expected quality of the dataframe. The function takes in a dataframe and the description of expected quality to verify. It generates test code and logs the code run and output (True=pass, False=fail)</t>
  </si>
  <si>
    <t>https://chat.openai.com/share/0b7b9fec-30b4-40dd-b887-fb7328f303f2
how about getting the result from exec()</t>
  </si>
  <si>
    <t>https://github.com/kazuki1023/template_ph3_website_private/pull/16#discussion_r1220919789</t>
  </si>
  <si>
    <t>kazuki1023</t>
  </si>
  <si>
    <t>2023-06-07T02:42:10Z</t>
  </si>
  <si>
    <t xml:space="preserve">## 対象へのリンク
http://localhost/admin
- (変更がある場合は変えてね)
## 確認
  - [x] developにプルリクを出していますか？？
  - [ ] Reviewerは設定した？
  - [x] Assignに自分を選びました？？
  - [ ] 適切なlabelを選択しましたか？
  - [x] Projects選択した？
## やったこと
#15 
 - 問題作成画面
&lt;img width="1440" alt="Screen Shot 2023-06-07 at 11 38 42" src="https://github.com/kazuki1023/template_ph3_website_private/assets/107235222/7c9a4965-dad0-468d-8797-eb806bab4867"&gt;
- ダミーデータ修正
- 写真のサイズが大きすぎると、uploadできなくする
- 動作確認
- phpコンテナ内で
```
php artisan storage:link
```
が必要かも
</t>
  </si>
  <si>
    <t>redirectしたら作成成功みたいなメッセージ出ると親切だよね
https://chat.openai.com/share/2c48e39c-2444-4a80-8d9f-3aa2a56add59</t>
  </si>
  <si>
    <t>https://github.com/VOICEVOX/voicevox/pull/1555#discussion_r1335105136</t>
  </si>
  <si>
    <t>2023-09-16T06:02:27Z</t>
  </si>
  <si>
    <t>September 24 2023</t>
  </si>
  <si>
    <t>## 内容
同じ読みのアクセント句はパラメータを保持するようにします
## 関連 Issue
- close: #1354 
## スクリーンショット・動画など
https://github.com/VOICEVOX/voicevox/assets/59691627/549123b1-c5b3-4e09-953c-af6c8c15b204
## その他
Mora毎だと誤爆して調声がめんどくさくなりそうだったのでAccentPhrase単位です。</t>
  </si>
  <si>
    <t>横からすみません！
一応`enableKeepingAudioParameter`という名称も可能だとは思います。
気になったから意味的な違いをいろいろ考えてみてました。
* on/offの完全な切り替えする機能　→　「有効かどうか」を意味するenableのが合ってそう
* できる限りonまたはoffにする機能　→　「べき」を意味するshouldのが合ってそう
みたいな感じかもです。
（ちなみにChatGPT君の受け売りです･･･）
https://chat.openai.com/share/63cbb2ea-5b4d-4051-b83e-724269ce785d
個人的には、前例に合わせてshouldでも、意味的に合わせてenableでも良さそう感。</t>
  </si>
  <si>
    <t>https://github.com/CodeIntelligenceTesting/cifuzz/pull/838#discussion_r1269366123</t>
  </si>
  <si>
    <t>JackuB</t>
  </si>
  <si>
    <t>2023-06-15T13:41:57Z</t>
  </si>
  <si>
    <t>July 20 2023</t>
  </si>
  <si>
    <t>MarkusZoppelt</t>
  </si>
  <si>
    <t>![mfw](https://github.com/CodeIntelligenceTesting/cifuzz/assets/1788727/21db6108-11a4-4727-90de-ce03b3c4530f)
- We want to E2E test our new cifuzz container commands and those rely on Docker socket being available (*for now! :partyparrot:). To make this work, we need a working Docker Engine/Socket. This is possible to achieve on GitHub Actions runners.
- With this PR, every single E2E test case runs in its own container - preventing test cross-pollination and hopefully enabling more parallelisation options. Seeing how genhtml (and similar issues) threw off our tests and a release pipelines, I’d say we should strive for better test environment isolation and reproducibility. Working with [cached] and predictable containers could be a way for us to achieve that.
- We also want to test more and more complex setups and environments and being able to containerize sample projects, their dependencies and configuration should allow us to greatly extend our E2E coverage.
This PR only upd</t>
  </si>
  <si>
    <t>https://chat.openai.com/share/4a7503b6-66e8-4ede-a13b-0e8e942cb87a</t>
  </si>
  <si>
    <t>https://github.com/faker-js/faker/pull/2230#discussion_r1299161042</t>
  </si>
  <si>
    <t>RobinvanderVliet</t>
  </si>
  <si>
    <t>2023-07-01T00:40:42Z</t>
  </si>
  <si>
    <t>August 19 2023</t>
  </si>
  <si>
    <t>Shinigami92</t>
  </si>
  <si>
    <t>This pull request is ready to be merged!
Feedback and reviews are welcome and appreciated! This is my first merge request.</t>
  </si>
  <si>
    <t>Thinking about to formulate this in a bit more "positive language" (not using "[...] would not be a good idea [...]"), I made a ChatGPT request for some ideas: https://chat.openai.com/share/873706bf-58f8-43d7-9005-553179f58a8b</t>
  </si>
  <si>
    <t>https://github.com/PostHog/posthog.com/pull/6456#discussion_r1287086870</t>
  </si>
  <si>
    <t>MarconLP</t>
  </si>
  <si>
    <t>2023-08-08T10:41:57Z</t>
  </si>
  <si>
    <t>August 8 2023</t>
  </si>
  <si>
    <t>tiina303</t>
  </si>
  <si>
    <t xml:space="preserve">## Changes
Added guide to troubleshoot missing events
&lt;img width="1437" alt="Screenshot 2023-08-08 at 12 40 17@2x" src="https://github.com/PostHog/posthog.com/assets/13001502/b236c927-6afc-4257-87e1-7f04e151d1cf"&gt;
## Checklist
- [X] Titles are in [sentence case](https://apastyle.apa.org/style-grammar-guidelines/capitalization/sentence-case)
- [X] Feature names are in **[sentence case too]([https://apastyle.apa.org/style-grammar-guidelines/capitalization/title-case](https://apastyle.apa.org/style-grammar-guidelines/capitalization/sentence-case))**
- [X] Words are spelled using American English
- [X] I have checked out our [style guide](https://github.com/PostHog/posthog.com/blob/master/STYLEGUIDE.md)
- [X] If I moved a page, I added a redirect in `vercel.json`
</t>
  </si>
  <si>
    <t>you can say something vague about this - track your outgoing network requests e.g. via ...
https://chat.openai.com/share/0a9cc9bb-70cc-47e7-a2af-0fedf9c6ba2f</t>
  </si>
  <si>
    <t>Troubleshooting</t>
  </si>
  <si>
    <t>https://github.com/snapshot-labs/snapshot/pull/3937#discussion_r1208450760</t>
  </si>
  <si>
    <t>Todmy</t>
  </si>
  <si>
    <t>2023-05-27T20:58:03Z</t>
  </si>
  <si>
    <t>May 28 2023</t>
  </si>
  <si>
    <t>samuveth</t>
  </si>
  <si>
    <t xml:space="preserve">### Issues
#3860 
### Changes 
* create WarningHiddenContent element for reusability
* remove the `key` property on `router-view` because of unnecessary components reloading
* small code improvements
### How to test
1. Open flagged space
2. Ensure that its content is hidden behind a warning message
3. Do the same with flagged proposals
### To-Do
- [ ] confirm design and text for warning message
### Self-review checklist
- [x] I have performed a full self-review of my changes
- [x] I have tested my changes on a preview deployment
- [ ] I have tested my changes on a custom domain
- [ ] I have run end-to-end tests `yarn cypress:test:e2e`, and they have passed
</t>
  </si>
  <si>
    <t xml:space="preserve">https://chat.openai.com/share/85cec841-8282-4af9-a7f2-8be481f66fc1
We have multiple cases where we rely on this re-rendering behavior, e.g switching between spaces in the sidebar </t>
  </si>
  <si>
    <t>https://github.com/PolicyEngine/policyengine-us/pull/2764#discussion_r1298683681</t>
  </si>
  <si>
    <t>CalebPena</t>
  </si>
  <si>
    <t>2023-08-02T21:43:04Z</t>
  </si>
  <si>
    <t>MaxGhenis</t>
  </si>
  <si>
    <t>fixes #398 
&lt;!--
copilot:all
--&gt;
### &lt;samp&gt;? Generated by Copilot at fee964b&lt;/samp&gt;
### Summary
???
&lt;!--
1.  ? - This emoji represents the Pell Grant program, which is a form of financial aid for college students.
2.  ? - This emoji represents the parameters and formulas that are used to calculate the EFC and the Pell Grant amount, which are based on data and statistics.
3.  ? - This emoji represents the tests that are added to verify the accuracy and functionality of the new variables and parameters.
--&gt;
This pull request adds and updates several parameters and tests for the Pell Grant program and the Emergency Broadband Benefit. It also fixes a bug in the categorical eligibility parameter for the Affordable Connectivity Program. The changes aim to improve the accuracy and completeness of the policy engine for these programs.
&gt; _We are the masters of the `pell_grant` formula_
&gt; _We know the secrets of the `EFC` and the `head_contribution`_
&gt; _We test our code with precision and ri</t>
  </si>
  <si>
    <t>how about `pell_grant_primary_income`?
per chatgpt: https://chat.openai.com/share/6d013c41-719c-483c-9cf5-b684220303d4</t>
  </si>
  <si>
    <t>https://github.com/internetarchive/iaux-collection-browser/pull/261#discussion_r1237761478</t>
  </si>
  <si>
    <t>latonv</t>
  </si>
  <si>
    <t>2023-06-21T00:56:12Z</t>
  </si>
  <si>
    <t>June 21 2023</t>
  </si>
  <si>
    <t>cdrini</t>
  </si>
  <si>
    <t>Currently, search results in grid view &amp; compact list view only show the first creator when there are multiple creators for the item. However, the “initial letter” filters (available when sorting by creator) match _any_ of the creators in the list, not just the first. So it can look strange when such a filter is applied, but results still show a creator that doesn’t match the filter.
This PR makes search results with multiple creators adjust to show the first _matching_ creator on the tile, rather than the first overall.</t>
  </si>
  <si>
    <t>Oh good thinking! ChatGPT agrees ? https://chat.openai.com/share/0d1e3d87-9515-40fb-a010-23f3d8bdb11d</t>
  </si>
  <si>
    <t>https://github.com/mdn/content/pull/27070#issuecomment-1570821781</t>
  </si>
  <si>
    <t>bsmth</t>
  </si>
  <si>
    <t>2023-05-31T14:29:05Z</t>
  </si>
  <si>
    <t>May 31 2023</t>
  </si>
  <si>
    <t>caugner</t>
  </si>
  <si>
    <t xml:space="preserve">Disabling the Prettier check on pull requests due to some speedbumps in reviewing
### Motivation
We have some contributors hitting this which is causing some friction, particularly on PRs opened from GitHub's UI. There is no option to [downgrade the errors to warnings](https://prettier.io/docs/en/cli.html#exit-codes) that I'm aware of.
### Additional details
We &lt;strike&gt;may want to instead&lt;/strike&gt; already have this scheduled auto fix PR run Prettier instead:
https://github.com/mdn/content/blob/main/.github/workflows/markdown-lint-fix.yml#L30 
i.e.:
```yaml
      - name: Lint markdown files
        run: |
          yarn fix:md
          yarn fix:fm
```
https://github.com/mdn/content/blob/main/package.json#L17
### Related issues and pull requests
* PR that introduced this check https://github.com/mdn/content/pull/20674
* https://github.com/mdn/content/pull/26888
* https://github.com/mdn/content/pull/27017
</t>
  </si>
  <si>
    <t>&gt; It would be OK if we had a bot that ran Prettier when we made a comment like "/format"
Would anybody be interested in implementing this? ChatGPT gives some helpful instructions that sound plausible to me: https://chat.openai.com/share/67f598d7-89c2-491a-9a7b-a027120e6acf
(If it works, we could deploy it on MDN infrastructure and commit as @mdn-bot.)</t>
  </si>
  <si>
    <t>https://github.com/mdn/content/pull/27070#issuecomment-1571207236</t>
  </si>
  <si>
    <t>yin1999</t>
  </si>
  <si>
    <t>&gt; &gt; It would be OK if we had a bot that ran Prettier when we made a comment like "/format"
&gt; 
&gt; Would anybody be interested in implementing this? ChatGPT gives some helpful instructions that sound plausible to me: https://chat.openai.com/share/67f598d7-89c2-491a-9a7b-a027120e6acf
&gt; 
&gt; (If it works, we could deploy it on MDN infrastructure and commit as @mdn-bot.)
Hi @caugner, I'd like to take this. Could I have a try on it :)</t>
  </si>
  <si>
    <t>https://github.com/rails/rails/pull/48576#issuecomment-1614443487</t>
  </si>
  <si>
    <t>lazaronixon</t>
  </si>
  <si>
    <t>2023-06-26T05:30:36Z</t>
  </si>
  <si>
    <t>June 30 2023</t>
  </si>
  <si>
    <t>yawboakye</t>
  </si>
  <si>
    <t>### Motivation / Background
Timestamp `deleted_at` on destroy instead of actually deleting the record. 
If suppliers table has a field named deleted_at:
```ruby
supplier.destroy
#=&gt; UPDATE "suppliers" SET "deleted_at" = ? WHERE "suppliers"."id" = ?
supplier.delete
#=&gt; DELETE FROM "suppliers" WHERE "suppliers"."id" = ?
```
Soft deletion can be turned off by setting:
```ruby
config.active_record.soft_delete = false
```
### Checklist
Before submitting the PR make sure the following are checked:
* [x] This Pull Request is related to one change. Changes that are unrelated should be opened in separate PRs.
* [x] Commit message has a detailed description of what changed and why. If this PR fixes a related issue include it in the commit message. Ex: `[Fix #issue-number]`
* [x] Tests are added or updated if you fix a bug or add a feature.
* [x] CHANGELOG files are updated for the changed libraries if there is a behavior change or additional feature. Minor bug fix</t>
  </si>
  <si>
    <t>@rafaelfranca i have doubts about the utility of soft delete, although it seems to be industry practice. it leads to complications both in terms of database design and queries (it could admit a mandatory `where` clause just to handle the exclusion of soft deleted records). i think after a lot of years in the field, we might be getting data on soft deletion and whether or not it should be enshrined in a framework. @brandur wrote a fine argument contra soft delete here: https://brandur.org/soft-deletion. and just because it's the fad, i consulted the chatgpt oracle, and it seems to not like soft deletion too: https://chat.openai.com/share/336be4fa-dd38-4d58-a40b-09334742e129.</t>
  </si>
  <si>
    <t>https://github.com/jhipster/generator-jhipster/pull/22429#issuecomment-1577734656</t>
  </si>
  <si>
    <t>BrayanMnz</t>
  </si>
  <si>
    <t>2023-06-05T20:55:35Z</t>
  </si>
  <si>
    <t>June 6 2023</t>
  </si>
  <si>
    <t>mraible</t>
  </si>
  <si>
    <t>&lt;!--
PR description.
--&gt;
Close https://github.com/jhipster/generator-jhipster/issues/21819
Related with https://github.com/jhipster/generator-jhipster/pull/21938
---
Please make sure the below checklist is followed for Pull Requests.
- [x] [All continuous integration tests](https://github.com/jhipster/generator-jhipster/actions) are green
- [x] Tests are added where necessary
- [x] The JDL part is updated if necessary
- [x] [jhipster-online](https://github.com/jhipster/jhipster-online) is updated if necessary
- [x] Documentation is added/updated where necessary
- [x] Coding Rules &amp; Commit Guidelines as per our [CONTRIBUTING.md document](https://github.com/jhipster/generator-jhipster/blob/main/CONTRIBUTING.md) are followed
When you are still working on the PR, consider converting it to Draft (below reviewers) and adding `skip-ci` label, you can still see CI build result at your branch.
&lt;!--
Please also reference the issue number in a commit message to [automatical</t>
  </si>
  <si>
    <t>@BrayanMnz It seems the health check you've switched to isn't working. I found a couple of resources that might help:
- [Enabling Keycloak Health checks](https://www.keycloak.org/server/health)
- [Keycloak V21 Docker Container Health Check Failing](https://stackoverflow.com/questions/75693830/keycloak-v21-docker-container-health-check-failing)
I also asked ChatGPT. It suggested `wget` or `nc`: https://chat.openai.com/share/a41f5514-8ca7-48cf-b348-b0a995498971</t>
  </si>
  <si>
    <t>The provided solution contains bug or is not working.</t>
  </si>
  <si>
    <t>https://github.com/astahmer/openapi-zod-client/pull/151#discussion_r1219706888</t>
  </si>
  <si>
    <t>WickyNilliams</t>
  </si>
  <si>
    <t>2023-06-05T15:27:22Z</t>
  </si>
  <si>
    <t>astahmer</t>
  </si>
  <si>
    <r>
      <t xml:space="preserve">fixes #147
as far as i can tell, this is closer to the real behavior of json-schema, from which openapi inherits `anyOf`.
in my testing, given two object types `A` and `B`, anyOf these is equivalent to:
```ts
z.union([A.passthrough(), B.passthrough()])
```
that is, `anyOf` is satisfied if any of the types match, and it stops validating after that allowing any additional properties. hence, `passthrough`
primitive types are special cased since passthrough does not make sense for them. resulting in:
```ts
z.union([APrimitiveType, AnObjectType.passthrough()])
```
i've prepared a small playground for experimenting with json-schema behavior, in case it's useful for validating the logic here </t>
    </r>
    <r>
      <rPr>
        <u/>
        <sz val="10"/>
        <color rgb="FF1155CC"/>
        <rFont val="Arial"/>
        <family val="2"/>
      </rPr>
      <t>https://stackblitz.com/edit/json-schema-anyof-test?file=index.tsx</t>
    </r>
  </si>
  <si>
    <t>ok got it, I checked with this guy and it explains it pretty clearly
https://chat.openai.com/share/954082b4-d72d-4b5f-a0d1-4a2107705ddb
oneOf = exactly 1 match, anyOf = must match 1 or more in the list
I guess we can merge it then if that's fine with you</t>
  </si>
  <si>
    <t>https://github.com/energietransitie/twomes-p1-reader-firmware/pull/2#discussion_r1218120781</t>
  </si>
  <si>
    <t>JoelvdWeg</t>
  </si>
  <si>
    <t>2023-06-05T12:17:25Z</t>
  </si>
  <si>
    <t>June 5 2023</t>
  </si>
  <si>
    <t>henriterhofte</t>
  </si>
  <si>
    <t>&lt;!-- 
Please fill out the entire template where applicable. 
You don't need to remove the comments. They won't show up in the pull request.
--&gt;
## What does this change
&lt;!-- Please describe the changes you made. --&gt;
This change inlcudes test cases made for the timestamps to prove their functionalty.
At first some of these cases didnt pass, therefore I had to rewrite and rethink some parts of the program.
The test cases are called in p1.cpp, here you will find more information about them and how to use them.
## Testing
&lt;!--
Please check only one of these boxes.
Remove the space and place an 'x' inside the box to check it.
--&gt;
- [ ] This change does not need testing.
- [x] I tested this change.
- [ ] I did not test this change.
&lt;!-- Describe how you tested this change (if applicable). --&gt;
I made 8 test cases the first 4 are DSMR 2/3 and the last 4 are DSMR/4/5.
Here are the log results of the 8 test cases:
I (5786) Unit Test:: Results below
I (5786) Time: Sma</t>
  </si>
  <si>
    <t xml:space="preserve">I don't see you using persistent storage such as nvs anywhere in this function. This is suspect: how will you remember the last timestamp, which you most likely will need to disambiguate challenging timestamps when attached to a DSMR2/3 smart meter&gt;
Remember: this firmware should also work on env:M5COREINK_COREINK; for this, you have to assume that between successive calls for the parseDsmrTimestamps (which are typically 5, 10, 15 or 30 minutes apart), the ESP32 will have been be completely shutdown and rebooted.
In order to disambiguate ambigious timestamps like 231029022354 you have to remember previous timestamps like 231029022355 in order to be able to conclude that you encounter a timestamp that seems 'out of order' before you can conclude with confidence that apparantly this must a local timestamp from the first hour of winter time. At least, I can think of no other way that you can reconstruct this just from a series of consecutive of DSMR2/3 timestamps. 
Just wondering, </t>
  </si>
  <si>
    <t>https://github.com/JushBJJ/Mr.-Ranedeer-AI-Tutor/pull/30#issuecomment-1567002869</t>
  </si>
  <si>
    <t>EmileDqy</t>
  </si>
  <si>
    <t>2023-05-09T20:58:04Z</t>
  </si>
  <si>
    <t>JushBJJ</t>
  </si>
  <si>
    <t xml:space="preserve">Hello,
I would like to propose a new approach to compressing the prompt for the project. By creating a mixin of Python and pseudocode, I was able to abstract some of the prompt's logic with the help of functions and loops, while maintaining the accuracy and intent of the original prompt.
## Results
I found that my version of the prompt written in Python achieves a 4.3x reduction in the original JSON prompt, resulting in fewer than 1,000 tokens (906 to be exact).
Here is a screenshot of the tokenizer:
&lt;img width="764" alt="Screenshot 2023-05-09 at 22 50 43" src="https://github.com/JushBJJ/Mr.-Ranedeer-AI-Tutor/assets/4007819/e22d7b0a-1c09-462b-b2c1-9cbb6689fc98"&gt;
## Next Steps
While I used Python as the language for this project, I believe that other languages or pseudocode could be explored to optimize the approach even further. Graph representations could be interesting too (I tried but no success!). 
Also, it would be interesting to use the inspect module and </t>
  </si>
  <si>
    <t>This looks great! And it works too
https://chat.openai.com/share/89a03f1a-1d3c-427b-acd2-6cb4b118cc4b
When I can allocate time I will tweak the python code a little bit, /self-eval doesn't the way it intends to. And it's a little outdated but that should not be a major issue.</t>
  </si>
  <si>
    <t>https://github.com/dotCMS/core/pull/25432#discussion_r1256484668</t>
  </si>
  <si>
    <t>manuelrojas</t>
  </si>
  <si>
    <t>2023-07-06T15:28:20Z</t>
  </si>
  <si>
    <t>July 7 2023</t>
  </si>
  <si>
    <t>fmontes</t>
  </si>
  <si>
    <r>
      <t>### Proposed Changes
&lt;!--
copilot:summary
--&gt;
### &lt;samp&gt;? Generated by Copilot at b68f7af&lt;/samp&gt;
Added new components and modules to handle the SEO state of the edit page, and updated the existing components and imports to use them. The new components include `DotDeviceSelectorSeoComponent`, which allows the user to select different devices and view the page in different resolutions and media tiles, and `DotEditPageStateControllerSeoComponent`, which allows the user to switch between different page modes and lock the page. The existing component `DotEditPageToolbarSeoComponent` was modified to use the new components and modules, and the `DotDevice` interface was extended to include the `icon` property.
### Checklist
- [ ] Tests
- [ ] Translations
- [ ] Security Implications Contemplated (add notes if applicable)
### Additional Info
** any additional useful context or info **
### Screenshots
&lt;img width="1405" alt="image" src="</t>
    </r>
    <r>
      <rPr>
        <u/>
        <sz val="10"/>
        <color rgb="FF1155CC"/>
        <rFont val="Arial"/>
        <family val="2"/>
      </rPr>
      <t>https://github.com/dotCMS/core/assets/</t>
    </r>
  </si>
  <si>
    <t>`&lt;li&gt;` are not clickables elements this have a11y issues. More info: https://chat.openai.com/share/70bfe9b5-7897-4210-ad20-9a2c10e5f0d5</t>
  </si>
  <si>
    <t>Page 404</t>
  </si>
  <si>
    <t>https://github.com/OpenAdaptAI/OpenAdapt/pull/228#issuecomment-1595122865</t>
  </si>
  <si>
    <t>FFFiend</t>
  </si>
  <si>
    <t>2023-06-06T22:07:23Z</t>
  </si>
  <si>
    <t>Richard Abrich•May 27 2023</t>
  </si>
  <si>
    <t>abrichr</t>
  </si>
  <si>
    <t>Addresses #185</t>
  </si>
  <si>
    <t>We want a full exhaustive hierarchical enumeration of all the tasks a person might do on a computer.
Similar to https://chat.openai.com/share/dda1e1e2-f52f-49c1-ac2e-ece2f0488cb7 but more exhaustive</t>
  </si>
  <si>
    <t>https://github.com/monarch-initiative/mondo/pull/6609#issuecomment-1701793151</t>
  </si>
  <si>
    <t>sabrinatoro</t>
  </si>
  <si>
    <t>2023-08-31T15:43:28Z</t>
  </si>
  <si>
    <t>cmungall</t>
  </si>
  <si>
    <t>addresses #6609
@matentzn please see that there are new files called `~ -roots`</t>
  </si>
  <si>
    <t>Note you can use chatgpt to get a summary of these:
https://chat.openai.com/share/a74c7acd-2bbe-4f24-8419-bfbfc232fd66
It appears that you've provided a set of axioms and relationships pertaining to biological entities, especially anatomical structures and cells. This looks like a part of an ontology, which is a formal way to describe types, properties, and interrelationships of entities in a specific domain—in this case, likely biology or anatomy.
However, there seems to be a recurring logical issue in your ontology, particularly related to the term "coelemic cavity lumen". You have "coelemic cavity lumen" as a subclass of "luminal space of some coelom," and "luminal space of" is in the domain of "immaterial entity." However, "anatomical entity" is a subclass of "material entity," and "material entity" is disjoint with "immaterial entity."
//
A search on the uberon tracker reveals:
https://github.com/obophenotype/uberon/issues/2495
mostly likely is a stale uberon im</t>
  </si>
  <si>
    <t>looking for the logical issues here?</t>
  </si>
  <si>
    <t>https://github.com/VOICEVOX/voicevox_engine/pull/716#discussion_r1264576034</t>
  </si>
  <si>
    <t>FujisakiEx</t>
  </si>
  <si>
    <t>2023-07-09T10:27:11Z</t>
  </si>
  <si>
    <t>July 15 2023</t>
  </si>
  <si>
    <t>## 内容
Github Actions  とpre-commit　のそれぞれで `poetry export` を行うように対応しました
## 関連 Issue
ref #566
## スクリーンショット・動画など
![image](https://github.com/VOICEVOX/voicevox_engine/assets/111629523/32320617-8295-4d9a-b68d-aa1feb36580e)
## その他</t>
  </si>
  <si>
    <t xml:space="preserve">bashもwindowsだと動かないんですよね･･･････。
ChatGPT君に聞いてみた感じ、なんか良い感じの方法はなさそうでした。
https://chat.openai.com/share/94cee641-dfe0-483d-b9f3-84085899db20
なにかの言語で書いたものをバイナリにビルドして～とかが紹介されていますが、流石に･･･。
せっかくチャレンジしてくださったのに申し訳ないです ? </t>
  </si>
  <si>
    <t>https://github.com/roboflow/supervision/pull/177#issuecomment-1643969353</t>
  </si>
  <si>
    <t>kirilllzaitsev</t>
  </si>
  <si>
    <t>2023-07-04T19:50:59Z</t>
  </si>
  <si>
    <t>SkalskiP</t>
  </si>
  <si>
    <t xml:space="preserve"># Description
Please include a summary of the change and which issue is fixed or implemented. Please also include relevant motivation and context (e.g. links, docs, tickets etc.).
List any dependencies that are required for this change.
## Type of change
Please delete options that are not relevant.
-   [ ] New feature (non-breaking change which adds functionality)
-   [ ] This change requires a documentation update
## How has this change been tested, please provide a testcase or example of how you tested the change?
See test/detection/test_*.py
## Any specific deployment considerations
For example, documentation changes, usability, usage/costs, secrets, etc.
## Docs
-   [ ] Docs updated? What were the changes:
</t>
  </si>
  <si>
    <t xml:space="preserve">@kirilllzaitsev Could you share the input that you used? I just pasted both implementations into Code Interpreter and got almost the same results for both functions.https://chat.openai.com/share/acd17c82-87f6-499a-9d09-0b675b4ef4ea
If you could share the input numpy array used to create those results, that would be super helpful. We could start to debug. </t>
  </si>
  <si>
    <t>https://github.com/ggerganov/llama.cpp/pull/1684#issuecomment-1585817943</t>
  </si>
  <si>
    <t>2023-06-03T15:24:31Z</t>
  </si>
  <si>
    <t>### What
This PR adds a series of 2-6 bit quantization methods, along with quantization mixes, as proposed in #1240 and #1256. Scalar, `AVX2`, `ARM_NEON`, and `CUDA` implementations are provided.
### Why
This is best explained with the following graph, which shows perplexity on the `wikitext` dataset as a function of model size:
![ppl_vs_size](https://github.com/ggerganov/llama.cpp/assets/48489457/07aa49f0-4951-407f-9789-0b5a01ce95b8)
Note that the x-axis (model size in GiB) is logarithmic. The various circles on the graph show the perplexity of different quantization mixes added by this PR (see details below for explanation). The different colors indicate the LLaMA variant used (7B in black, 13B in red, 30B in blue, 65B in magenta). The solid squares in the corresponding color represent (model size, perplexity) for the original `fp16` model. The dashed lines are added for convenience to allow for a better judgement of how closely the quantized models approach the `fp16` p</t>
  </si>
  <si>
    <t>@ikawrakow I asked GPT4 this problem in 2 ways. Hope it will give you some insights:
https://chat.openai.com/share/18251255-6a86-4acf-88ed-34f591e542b5
https://chat.openai.com/share/fde90ee9-29ec-4102-a1fa-51f83573ea1b</t>
  </si>
  <si>
    <t>https://github.com/Altinity/clickhouse-backup/pull/648#issuecomment-1592913792</t>
  </si>
  <si>
    <t>mskwon</t>
  </si>
  <si>
    <t>2023-04-26T17:37:14Z</t>
  </si>
  <si>
    <t>Slach</t>
  </si>
  <si>
    <t>This change adds a new configuration 'general.sharded_operation' which shards tables for backup across replicas, allowing for a uniform backup and restore call to the server without consideration for table replication state.
Fixes #639</t>
  </si>
  <si>
    <t xml:space="preserve">Pull request still show 11 commits instead of 2
could you rebase your commits?
https://chat.openai.com/share/02204c18-0061-4a42-93da-2fdbde75a854
</t>
  </si>
  <si>
    <t>https://github.com/unoplatform/uno/pull/12428#discussion_r1213089281</t>
  </si>
  <si>
    <t>dr1rrb</t>
  </si>
  <si>
    <t>2023-05-26T16:00:08Z</t>
  </si>
  <si>
    <t>June 1 2023</t>
  </si>
  <si>
    <t>carldebilly</t>
  </si>
  <si>
    <t>## Bugfix
Element not clipped when render transformed
## What is the current behavior?
When you apply a `RenderTransform` on an element, the clipping is applied in transformed coordinate space (a.k.a. "element's rendering coordinate space") resulting in an invalidate rendering.
## What is the new behavior?
The clipping is now applied in the "element's XAML coordinate space".
## PR Checklist
- [ ] Docs have been added/updated which fit [documentation template](https://github.com/unoplatform/uno/blob/master/doc/.feature-template.md) (for bug fixes / features)
- [x] [Unit Tests and/or UI Tests](https://github.com/unoplatform/uno/blob/master/doc/articles/uno-development/working-with-the-samples-apps.md) for the changes have been added (for bug fixes / features) (if applicable)
- [ ] Validated PR `Screenshots Compare Test Run` results.
- [x] Contains **NO** breaking changes
- [ ] Associated with an issue (GitHub or internal) and uses the [automatic close keywords](https:/</t>
  </si>
  <si>
    <t>@Youssef1313 
Morgan Law !
`¬(A ∧ B) ≡ (¬A ∨ ¬B)` / `¬(A ∨ B) ≡ (¬A ∧ ¬B)` :-)
https://chat.openai.com/share/cbb73f9e-e57f-4ace-8c1b-4d7fcc5e78b7</t>
  </si>
  <si>
    <t>https://github.com/ubiquity/ubiquibot/pull/608#issuecomment-1687163074</t>
  </si>
  <si>
    <t>byteballet</t>
  </si>
  <si>
    <t>2023-08-11T05:45:32Z</t>
  </si>
  <si>
    <t>August 15 2023</t>
  </si>
  <si>
    <t>web4er</t>
  </si>
  <si>
    <t xml:space="preserve">Resolves #488
QA for byteballet/santa-bringyouwishes#39
&lt;!--
- You must link the issue number e.g. "Resolves #1234"
- You must link the QA issue on your forked repo e.g. "QA for #1234"
- Please do not replace the keyword "Resolves" https://docs.github.com/en/issues/tracking-your-work-with-issues/linking-a-pull-request-to-an-issue#linking-a-pull-request-to-an-issue-using-a-keyword
--&gt;
</t>
  </si>
  <si>
    <t>I have tried to QA this PR. 
In this repo, I created 5 issues. 1st and last ones are duplicates. Rest are not. https://github.com/web4erOrg/AiDupCheckRepo/issues
I modified the bot to also comment important words it picked, and show a similarity score if there is any. 
It didn't find a duplicate and the similarity score was 1 for all. Some important words it picked are "of", "on", "up".  This needs improvement in prompt. The prompt is forcing chatGPT to reply with number, but chatGPT is not replying with a number, it is replying with this : 
&gt; 
&gt; To measure the possibility of the two GitHub issues being the same content, we can use a text similarity metric such as Levenshtein distance. This metric calculates the minimum number of single-character edits (insertions, deletions, or substitutions) required to change one string into another.
&gt; 
&gt; Using this approach, we can calculate the similarity percentage between the two issues. Here is the calculation:
&gt; 
&gt; 1. Calculat</t>
  </si>
  <si>
    <t>https://github.com/wahanegi/vibereport/pull/64#discussion_r1212265392</t>
  </si>
  <si>
    <t>LyubovP</t>
  </si>
  <si>
    <t>2023-05-10T12:56:40Z</t>
  </si>
  <si>
    <t>rogergraves</t>
  </si>
  <si>
    <t>[![CI-279](https://badgen.net/badge/JIRA/CI-279/0052CC)](https://cloverpop-internship.atlassian.net/browse/CI-279)&lt;!-- PR-BADGE: PLEASE DO NOT REMOVE THIS COMMENT --&gt;
https://docs.google.com/document/d/1vFU3u_AlKNv1sBYq_7jPy0Q78CVuxRf_HbGAq3E3LsY/edit#heading=h.of2zm67li2kh
[CI-279]: https://cloverpop-internship.atlassian.net/browse/CI-279?atlOrigin=eyJpIjoiNWRkNTljNzYxNjVmNDY3MDlhMDU5Y2ZhYzA5YTRkZjUiLCJwIjoiZ2l0aHViLWNvbS1KU1cifQ
CI-413, CI-414, CI-416, CI-418, CI-422, CI-428
CI-430, CI-431, CI-432, CI-423
CI-434, CI-433, CI-436, CI-437, CI-438
CI-439</t>
  </si>
  <si>
    <t>This is going to be very inefficient unfortunately. I asked ChatGPT4 about it and go this response: https://chat.openai.com/share/7ebfba32-deec-4b7f-b3eb-26522897d6a0</t>
  </si>
  <si>
    <t xml:space="preserve">The developer has more optimal solution for the issue. </t>
  </si>
  <si>
    <t>https://github.com/gravitational/teleport/pull/19316#discussion_r1246819293</t>
  </si>
  <si>
    <t>webvictim</t>
  </si>
  <si>
    <t>2022-12-13T04:41:29Z</t>
  </si>
  <si>
    <t>jakule</t>
  </si>
  <si>
    <t>This is an implementation of support for a `tsh puttyconfig [user@]host` command which will automatically add saved PuTTY sessions to the local Windows registry to make it easy to connect to a named Teleport host.
The added session runs `tsh proxy ssh` locally to get an authenticated tunnel to the proxy which means PuTTY can neatlly handle auto-relogin and TLS routing etc. The session is configured to authenticate using the ephemeral `.ppk` file which has been automatically generated and stored in the user's `.tsh` directory when running `tsh login` on Windows hosts since v10.0.1.
Every host also has its public host key configured in the registry based on the proxy's hostname, using wildcards when an FQDN is provided or individual hostnames otherwise.
I've tested this on three different clusters (one self-hosted using separate ports, one self-hosted using TLS routing, one Teleport cloud) with a combination of various different users and hostnames and found it to work well in a</t>
  </si>
  <si>
    <t>I was just curious, but the answer was quite educating: https://chat.openai.com/share/0898d082-ba3a-489e-a71c-83e84cbd3657</t>
  </si>
  <si>
    <t>https://github.com/gravitational/teleport/pull/19316#discussion_r1246880026</t>
  </si>
  <si>
    <t>https://github.com/VOICEVOX/voicevox/pull/1404#discussion_r1268186381</t>
  </si>
  <si>
    <t>2023-07-16T14:45:19Z</t>
  </si>
  <si>
    <t>July 19 2023</t>
  </si>
  <si>
    <t>## 内容
`$q.dialog(options);`を`alert`, `confirm`, `warning`に分類し、`Dialog.ts`からの呼び出しに変更します。
ユーザー視点での変更はなるべく最小限に抑えます。
&lt;!--
プルリクエストの内容説明を端的に記載してください。
--&gt;
## 関連 Issue
- #589
この一部です。
- #568
参考にしました。
&lt;!--
関連するIssue番号を記載してください。
番号の前に"close"を書くと自動的にIssueが閉じられます。
（例）
ref #0
close #0
--&gt;
## スクリーンショット・動画など
以下にまとめてあります。
https://github.com/VOICEVOX/voicevox/pull/1404#issuecomment-1645291530
## その他
Electron.Dialogには手を付けていません。</t>
  </si>
  <si>
    <t>テキスト入力中に発生しうると思ってないダイアログがテキスト入力中に発生してしまうことを懸念してはいましたが、まあ別にどっちでもいいかと思いました！
トーストの太字は太くなくしていただいても大丈夫です･･･！
フォーカスに関しては、ワーニング付きのダイアログの方に関してはキャンセル後デフォルトにしたほうが良さそう。
ただの確認ダイアログはOKの方がデフォルトの方がいいかも･･････？
（まあ特に強い希望はないです！）
ChatGPT君に聞いてみた感じ、ダイアログの種類に応じてはよく利用される方にフォーカスが当たってても良いみたいなこと書いてました！
https://chat.openai.com/share/3cec793f-b446-4594-86e9-ed162bb851e6</t>
  </si>
  <si>
    <t>https://github.com/VOICEVOX/voicevox/pull/1470#discussion_r1285276964</t>
  </si>
  <si>
    <t>2023-08-04T01:34:36Z</t>
  </si>
  <si>
    <t>August 6 2023</t>
  </si>
  <si>
    <t>## 内容
複数選択の選択部分だけ実装します。
## 関連 Issue
- ref: #457 
## スクリーンショット・動画など
https://github.com/VOICEVOX/voicevox/assets/59691627/3e1fcf24-2f20-4478-a68a-ec4548c4613b
## その他
（なし）</t>
  </si>
  <si>
    <t>これちょっと調べていました。多分なんですがinput要素よりも先にdiv要素にイベントが飛んでくれるといい感じですよね。
capture=trueにすることで、キャプチャフェーズで先に受け取れるようにできるぽいです。
https://chat.openai.com/share/6e4a952c-450d-4633-9e6a-0d23ce25d917
vuejsの場合は`.capture`でできそうです。
https://ja.vuejs.org/guide/essentials/event-handling.html#event-modifiers
これを使うとどうでしょう･･･？
（どちらにせよイベントハンドリングは少しややこしくなりますが、こちらの方が意図がわかりやすいかも？）</t>
  </si>
  <si>
    <t>https://github.com/VOICEVOX/voicevox/pull/1492#discussion_r1299418820</t>
  </si>
  <si>
    <t>2023-08-08T13:58:45Z</t>
  </si>
  <si>
    <t>August 20 2023</t>
  </si>
  <si>
    <t xml:space="preserve">## 内容
`HTMLAudioElement`に関連する処理を`audioPlayer.ts`に移動します。
ユーザー視点での変更はありません。
&lt;!--
プルリクエストの内容説明を端的に記載してください。
--&gt;
## 関連 Issue
ref #1475
上記の一環です。
&lt;!--
関連するIssue番号を記載してください。
番号の前に"close"を書くと自動的にIssueが閉じられます。
（例）
ref #0
close #0
--&gt;
</t>
  </si>
  <si>
    <t>bufとcurrentで、やってることが同じだけど表記が揺れてそうです。
正直currentは何かおかしいんですが、まあちょっとそっちに寄せるのが良さそう？
（ChatGPTに聞いたところ、backupやoriginalの提案がありました https://chat.openai.com/share/701a5fb7-dc5d-46df-b1b0-fed9442fd62b ）</t>
  </si>
  <si>
    <t>https://github.com/rust-lang/rfcs/pull/3463#issuecomment-1654616477</t>
  </si>
  <si>
    <t>Turbo87</t>
  </si>
  <si>
    <t>2023-07-24T13:37:52Z</t>
  </si>
  <si>
    <t>July 27 2023</t>
  </si>
  <si>
    <t>carllerche</t>
  </si>
  <si>
    <t xml:space="preserve">[Rendered](https://github.com/Turbo87/rust-rfcs/blob/crates-io-policy-update/text/3463-crates-io-policy-update.md)
/cc @rust-lang/crates-io </t>
  </si>
  <si>
    <t>@Turbo87  @BurntSushi Since I've been called out...
When I "reserve" a crate name, it's because of either:
a) I have an idea for a new crate, run `cargo new`, pick a name since I have to, and reserve the name because I don't want to have to deal w/ renaming anything later. Of course, 90%+ of these ideas never get to the point of "shipping".
b) I am working in a space (e.g. tokio/async) and am carving out space. For `async-` there is/was a plan to release smaller crates, but for the most part that has been down prioritized. At the time, there was a race w/ other crates.io users to reserve as many `async-*` crate names as possible, so I was mostly just embracing the incentive structure of a single flat namespace.
That said, I still believe current behavior is just what will happen with a single flat namespace. I doubt any additional rules will stop me from reserving crate names. If it is a question of putting up a repo, readme, and some code... then that is what I will do. Like I</t>
  </si>
  <si>
    <t>The developer is against the use of ChatGPT for certain purposes.</t>
  </si>
  <si>
    <t>404 IN DOUBT</t>
  </si>
  <si>
    <t>https://github.com/VOICEVOX/voicevox_core/pull/532#discussion_r1264579212</t>
  </si>
  <si>
    <t>qryxip</t>
  </si>
  <si>
    <t>2023-06-25T14:03:16Z</t>
  </si>
  <si>
    <t>## 内容
Rust/C/Python APIのドキュメントを刷新します。
- [ ] Rust/C/Python API全部にドキュメントを書く
    - [x] 表記、ドメイン用語の統一
        - [ ] example/下のサンプルコードではまだ`speaker_id` (話者ID)という表現になっているため、`style_id` (スタイルID)に改める
    - [x] 文末の句点などの、文章の書き方も一貫させる
- [ ] Rust/C/Python API全部において、各APIのコード例を書く。
- [x] Rustdoc/Doxygen/Sphinx的に正しい記法に直す
- [x] C APIのドキュメントのトップに健全性(_soundness_)周りの説明をしっかりと書き(例えば「有効な」とか「アラインメントに沿った」とか「未定義動作」というのが何を指しているかの説明)、各APIの`# Safety`もしっかり記述する
- [ ] APIが投げうるエラーについて網羅的にまとめ、Rustdocの`# Errors`/`# Panics`やSphinxの`:raises:`でしっかりと記述する
Rust APIについては、どちらかというとC APIとPython APIの表記を取り纏めるために書きました。
### 今回は諦めるもの
- #278
    [schemars](https://crates.io/crates/schemars)でRustの型からJSON Schemaを出力できるようにして、そのJSON SchemaのJSONをそのまま貼ればいいんじゃ? と思ってます。
### 手元でのドキュメントの生成と、その生成先
- Rust API:
    ```console
    ❯ cargo doc -p voicevox_core --document-private-items
    ```
    Rust APIはAPIとして公開されることが想定されていない構造になっているため、`--document-private-items`が無いとドキュメントが書かれているべき箇所が一部隠れてしまいます。
    生成先はtarget/doc</t>
  </si>
  <si>
    <t>ドラマとかでよく「被害者を解放しろ！」とか聞くのと、字面が「解き放つ」なのでまあ１０割の人に伝わるかと。
（ぶっちゃけ初学者向けを考えた場合、この２択なら絶対に生成・解放のが良いと思います。）
第三者としてChatGPT君の意見を聞いてみました。どちらの意見も尊重するので優しい。
https://chat.openai.com/share/60d93fac-6c72-4532-8f7b-f87671a2a73d</t>
  </si>
  <si>
    <t>https://github.com/VOICEVOX/voicevox_core/pull/538#discussion_r1258630855</t>
  </si>
  <si>
    <t>2023-07-08T15:05:40Z</t>
  </si>
  <si>
    <t>July 10 2023</t>
  </si>
  <si>
    <t>## 内容
ユーザー辞書を実装します。
## 関連 Issue
- close: #265 
## その他
C APIの設計は初めてなので指摘はどんどんしていただけると</t>
  </si>
  <si>
    <t>ChatGPT君に違いを聞いてみたら、最初に空白を全角空白にしていないとのことでした！
https://chat.openai.com/share/54538577-b336-4b68-b72a-e6739ebfe6c4</t>
  </si>
  <si>
    <t>https://github.com/VOICEVOX/voicevox/pull/1374#discussion_r1264775663</t>
  </si>
  <si>
    <t>2023-07-06T14:25:19Z</t>
  </si>
  <si>
    <t>July 17 2023</t>
  </si>
  <si>
    <t>## 内容
&lt;!--
プルリクエストの内容説明を端的に記載してください。
--&gt;
コンテキストメニューの実装を Electron から Vue + Quasar に変更します。
### 設計の概要
既存の`components/MenuItem.vue`をコンポーネントとして使用し、`&lt;q-menu touch-position context-menu&gt;&lt;q-list dense&gt;`で囲いました。
コピーなどのアクションはpure javascript寄りでゴリゴリ書きました。
AudioCell.vueの`// コピペしたときに句点と改行で区切る`(175~213行目)のあたりは貼り付け処理を書きやすいようにリファクタリングをしただけです。
## PR作成前からの不具合
### その1: 以前の選択範囲が残る
詳細: https://github.com/VOICEVOX/voicevox/pull/1364#issuecomment-1620594931
範囲選択状態からフォーカスを外し、そこからコンテキストメニューを開くと、なぜか以前の選択範囲が残ったままになる不具合です。以前の選択範囲を復元するのは`input.focus()`時のデフォルトの動作のようです。調査に時間がかかりそうです。
### その2: 特定条件下で貼り付け時にエラーが出る
空セルに実テキストが一行で末尾が`\n`の繰り返しで終わるテキスト(追記: 精確には改行を含むがAudioCellの数は増えないようなテキスト、でした)をCtrl+vで貼り付けようとすると開発者ツール上でエラーが出る不具合です。その動作を流用したためコンテキストメニューを使った貼り付けでも同じエラーが出ます。
フォーカスに失敗してるだけで致命的ではなさそうなので、直せたら別PRとして送ろうと思います。
## 関連 Issue / PR
&lt;!--
関連するIssue番号を記載してください。
番号の前に"close"を書くと自動的にIssueが閉じられます。
（例）
ref #0
close #0
--&gt;
- ref #1353
この機能の格納先としてコンテキルトメニューに動作を追加しようとしたのですが、
- close #1364
実装に失敗</t>
  </si>
  <si>
    <t xml:space="preserve">ChatGPT君に聞いてみた感じ、コンテキストメニューが開く経路は思った以上にいっぱいありそうでした。例えばmacだと2本指クリック･･･。
https://chat.openai.com/share/96a908fa-3af7-4ccd-8320-ff5ec2dff950
マウス操作由来だったら全部trueにするとかどうでしょう？ ? </t>
  </si>
  <si>
    <t>大分類（広義の意味でのレビュー，問題の発見・解決策の議論）</t>
  </si>
  <si>
    <t>中分類</t>
  </si>
  <si>
    <t>小分類</t>
  </si>
  <si>
    <t>説明</t>
  </si>
  <si>
    <t>リンク</t>
  </si>
  <si>
    <t>リンク先の説明</t>
  </si>
  <si>
    <t>合計</t>
  </si>
  <si>
    <t>Reference</t>
  </si>
  <si>
    <t>レビューアが原因・解決策を知っている場合はリファレンス</t>
  </si>
  <si>
    <t>プログラムの複雑さなどに関する指摘</t>
  </si>
  <si>
    <t>Additional information</t>
  </si>
  <si>
    <t>コーディングルールや可読性に関する指摘の補足</t>
  </si>
  <si>
    <t>セキュリティに関する指摘の補足</t>
  </si>
  <si>
    <t>効率に関する指摘の補足</t>
  </si>
  <si>
    <t>プログラム以外の作業方法</t>
  </si>
  <si>
    <t>どうしたら良いかChatGPTに聞いてみた</t>
  </si>
  <si>
    <t>どう実装したら良いですか？（ライブラリ等を使って）</t>
  </si>
  <si>
    <t>このAPIどう使えば良いですか？</t>
  </si>
  <si>
    <t>メソッド使い方</t>
  </si>
  <si>
    <t>Reference&gt;Bug Fix</t>
  </si>
  <si>
    <t>こう実装するべき（間違いを正す）</t>
  </si>
  <si>
    <t>Reference&gt;API Specification</t>
  </si>
  <si>
    <t>どういう仕様ですか？APIなど</t>
  </si>
  <si>
    <t>コンポーネントは何か聞いている</t>
  </si>
  <si>
    <t>Outsource</t>
  </si>
  <si>
    <t>レビューアが原因・問題をしっているが，解決策がわからない場合</t>
  </si>
  <si>
    <t>基本設計</t>
  </si>
  <si>
    <t>アプリケーションの利用方法など</t>
  </si>
  <si>
    <t>（解決策に自信がない場合）</t>
  </si>
  <si>
    <t>GitHubアクションなど開発保守の方法など</t>
  </si>
  <si>
    <t>運用</t>
  </si>
  <si>
    <t>アプリケーションの運用方法など</t>
  </si>
  <si>
    <t>実装ツール</t>
  </si>
  <si>
    <t>フレームワークどれ使えば良い？</t>
  </si>
  <si>
    <t>どうやって実装したら良い？</t>
  </si>
  <si>
    <t>ChatGPTにこれが正しいかを聞いて検証</t>
  </si>
  <si>
    <t>処理の比較</t>
  </si>
  <si>
    <t>処理の質問</t>
  </si>
  <si>
    <t>ChatGPTに読んでもらう</t>
  </si>
  <si>
    <t>文章の改善</t>
  </si>
  <si>
    <t>どうやって作業したら良い？コマンド等</t>
  </si>
  <si>
    <t>ChatGPTにエラーの理由を教えてもらう</t>
  </si>
  <si>
    <t>非機能要件として足したほうが良いかも</t>
  </si>
  <si>
    <t>どれかわからん</t>
  </si>
  <si>
    <t>最初は．コードの内容やけど途中から実装きいてる</t>
  </si>
  <si>
    <t>保守の比較とか項目いれやんでいっか</t>
  </si>
  <si>
    <t>こういう聞き方はImplementなんかな？BUGFIX?</t>
  </si>
  <si>
    <t>これもこういうのはBUG-FIX</t>
  </si>
  <si>
    <t>なんか，わかりやすくコードを聞いてコードを参照してね見ない感じはImplement??</t>
  </si>
  <si>
    <t>Implement</t>
  </si>
  <si>
    <t>outsource-&gt;BUg-fix</t>
  </si>
  <si>
    <t>実装例を提案はImplement？？</t>
  </si>
  <si>
    <t>implement</t>
  </si>
  <si>
    <t>https://chat.openai.com/share/fe6258ed-93d6-446b-a39b-6b9c9d1ac0b1</t>
  </si>
  <si>
    <t>これもoutsource-&gt;bug-fix</t>
  </si>
  <si>
    <t>これはレビュー　普通にどう思うって聞いてる</t>
  </si>
  <si>
    <t>outsource-&gt;refactoringかコードの例を見せる</t>
  </si>
  <si>
    <t>chatgptの感じはimplementやけどgithubはrefactoring&gt;?/</t>
  </si>
  <si>
    <t>て</t>
  </si>
  <si>
    <t>https://chat.openai.com/share/9841c3a6-3be4-4450-b3a5-b6d7cbe81250</t>
  </si>
  <si>
    <t>テストに関することだけどimplementだよね？</t>
  </si>
  <si>
    <t>てすと</t>
  </si>
  <si>
    <t>https://chat.openai.com/share/ad170578-c628-4182-bc14-b4d46a2b1648</t>
  </si>
  <si>
    <t>テスト</t>
  </si>
  <si>
    <t>よくわからん</t>
  </si>
  <si>
    <t>API usage</t>
  </si>
  <si>
    <t>なんか404にかわってるやつある</t>
  </si>
  <si>
    <t>chatgptにきいて見つけ出した実装方法をリファレンスとして用いているのは？</t>
  </si>
  <si>
    <t>自信ってことなんかな？</t>
  </si>
  <si>
    <t>refarence implement</t>
  </si>
  <si>
    <t>https://chat.openai.com/share/37020492-3642-47f1-958b-563b37d7ece2</t>
  </si>
  <si>
    <t>chatgptに聞いた実装方法を提案しているのは？</t>
  </si>
  <si>
    <t>Positive/Negative</t>
  </si>
  <si>
    <t>個数</t>
  </si>
  <si>
    <t>Who's fault</t>
  </si>
  <si>
    <t>Final</t>
  </si>
  <si>
    <t>渡辺</t>
  </si>
  <si>
    <t>柏</t>
  </si>
  <si>
    <t>林</t>
  </si>
  <si>
    <t>ChatGPT</t>
  </si>
  <si>
    <t>no comments</t>
  </si>
  <si>
    <t>Patch-authors</t>
  </si>
  <si>
    <t>comment but not relevant to chatgpt</t>
  </si>
  <si>
    <t>etc</t>
  </si>
  <si>
    <t>一致率</t>
  </si>
  <si>
    <t>Cohen's Kaeppaa</t>
  </si>
  <si>
    <t>Negativeタイプ</t>
  </si>
  <si>
    <t>Usage</t>
  </si>
  <si>
    <t>みく</t>
  </si>
  <si>
    <t>Positive</t>
  </si>
  <si>
    <t>Negative</t>
  </si>
  <si>
    <t>NEUTRAl</t>
  </si>
  <si>
    <t>全部は？</t>
  </si>
  <si>
    <t>MがPO</t>
  </si>
  <si>
    <t>MがNE</t>
  </si>
  <si>
    <t>偶然一致確率</t>
  </si>
  <si>
    <t>Kappa</t>
  </si>
  <si>
    <t>Reviewer</t>
  </si>
  <si>
    <t>Inappropriate review</t>
  </si>
  <si>
    <t>質問者の質問が悪い</t>
  </si>
  <si>
    <t>そもそも質問者の意図がいらない</t>
  </si>
  <si>
    <t>そもそもの質問者の意見がよくない</t>
  </si>
  <si>
    <t>質問者の意見自体に否定だからGPTも否定</t>
  </si>
  <si>
    <t>質問者の意見に対してそもそも negative</t>
  </si>
  <si>
    <t>Bad Question to ChatGPT</t>
  </si>
  <si>
    <t>そもそもの質問者の質問がよくない</t>
  </si>
  <si>
    <t>Unhelpful Answer by ChatGPT</t>
  </si>
  <si>
    <t>Author</t>
  </si>
  <si>
    <t>The author does not agree with the answer (the answer seems to be okay in actuality)</t>
  </si>
  <si>
    <t>生成例が悪い</t>
  </si>
  <si>
    <t>生成例が悪い2つ提案の一つはバグあるし，2つ目は実行が遅い</t>
  </si>
  <si>
    <t>生成例が動かなかった</t>
  </si>
  <si>
    <t>生成例がわるい</t>
  </si>
  <si>
    <t>生成例に対して不満がある．動くか検証していないが</t>
  </si>
  <si>
    <t>Personal Preference</t>
  </si>
  <si>
    <t>The author knows a better way than the answer of ChatGPT</t>
  </si>
  <si>
    <t>Other</t>
  </si>
  <si>
    <t>ASK BIN</t>
  </si>
  <si>
    <t>Should be positive?</t>
  </si>
  <si>
    <t>これPositiveなんじゃね？</t>
  </si>
  <si>
    <t>Negative Classification1</t>
  </si>
  <si>
    <t>POSTIVE/NEGATIVE/NEUTRAL/NONE/IGNORED1</t>
  </si>
  <si>
    <t>PURPOSE1</t>
  </si>
  <si>
    <t>POSTIVE/NEGATIVE/NEUTRAL/NONE/IGNORED2</t>
  </si>
  <si>
    <t>Negative Classification2</t>
  </si>
  <si>
    <t>PURPOSE2</t>
  </si>
  <si>
    <t>POSTIVE/NEGATIVE/NEUTRAL/NONE/IGNORED FINAL</t>
  </si>
  <si>
    <t>Negative Classification FINAL</t>
  </si>
  <si>
    <t>PURPOSE FINAL</t>
  </si>
  <si>
    <t>Outsource&gt;Other</t>
  </si>
  <si>
    <t>Reference&gt;Other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</si>
</sst>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5" formatCode="0.0%"/>
  </numFmts>
  <fonts count="17">
    <font>
      <sz val="10"/>
      <color rgb="FF000000"/>
      <name val="Arial"/>
      <scheme val="minor"/>
    </font>
    <font>
      <sz val="10"/>
      <color theme="1"/>
      <name val="Arial"/>
      <family val="2"/>
      <scheme val="minor"/>
    </font>
    <font>
      <sz val="10"/>
      <color theme="1"/>
      <name val="Arial"/>
      <family val="2"/>
    </font>
    <font>
      <sz val="9"/>
      <color rgb="FF1F1F1F"/>
      <name val="&quot;Google Sans&quot;"/>
    </font>
    <font>
      <sz val="10"/>
      <color rgb="FF000000"/>
      <name val="Arial"/>
      <family val="2"/>
    </font>
    <font>
      <u/>
      <sz val="10"/>
      <color rgb="FF0000FF"/>
      <name val="Arial"/>
      <family val="2"/>
    </font>
    <font>
      <sz val="11"/>
      <color theme="1"/>
      <name val="Arial"/>
      <family val="2"/>
      <scheme val="minor"/>
    </font>
    <font>
      <u/>
      <sz val="10"/>
      <color rgb="FF0000FF"/>
      <name val="Arial"/>
      <family val="2"/>
    </font>
    <font>
      <b/>
      <sz val="10"/>
      <color theme="1"/>
      <name val="Arial"/>
      <family val="2"/>
      <scheme val="minor"/>
    </font>
    <font>
      <u/>
      <sz val="10"/>
      <color rgb="FF0000FF"/>
      <name val="Arial"/>
      <family val="2"/>
    </font>
    <font>
      <u/>
      <sz val="10"/>
      <color rgb="FF0000FF"/>
      <name val="Arial"/>
      <family val="2"/>
    </font>
    <font>
      <u/>
      <sz val="10"/>
      <color rgb="FF0000FF"/>
      <name val="Arial"/>
      <family val="2"/>
    </font>
    <font>
      <u/>
      <sz val="10"/>
      <color rgb="FF0000FF"/>
      <name val="Arial"/>
      <family val="2"/>
    </font>
    <font>
      <sz val="9"/>
      <color rgb="FF000000"/>
      <name val="&quot;Google Sans Mono&quot;"/>
    </font>
    <font>
      <sz val="11"/>
      <color rgb="FF1F1F1F"/>
      <name val="&quot;Google Sans&quot;"/>
    </font>
    <font>
      <u/>
      <sz val="10"/>
      <color rgb="FF1155CC"/>
      <name val="Arial"/>
      <family val="2"/>
    </font>
    <font>
      <sz val="9"/>
      <color rgb="FF1F1F1F"/>
      <name val="Arial"/>
      <family val="2"/>
      <scheme val="major"/>
    </font>
  </fonts>
  <fills count="9">
    <fill>
      <patternFill patternType="none"/>
    </fill>
    <fill>
      <patternFill patternType="gray125"/>
    </fill>
    <fill>
      <patternFill patternType="solid">
        <fgColor rgb="FFEAD1DC"/>
        <bgColor rgb="FFEAD1DC"/>
      </patternFill>
    </fill>
    <fill>
      <patternFill patternType="solid">
        <fgColor rgb="FFC9DAF8"/>
        <bgColor rgb="FFC9DAF8"/>
      </patternFill>
    </fill>
    <fill>
      <patternFill patternType="solid">
        <fgColor rgb="FFB6D7A8"/>
        <bgColor rgb="FFB6D7A8"/>
      </patternFill>
    </fill>
    <fill>
      <patternFill patternType="solid">
        <fgColor rgb="FFFFFFFF"/>
        <bgColor rgb="FFFFFFFF"/>
      </patternFill>
    </fill>
    <fill>
      <patternFill patternType="solid">
        <fgColor rgb="FFA4C2F4"/>
        <bgColor rgb="FFA4C2F4"/>
      </patternFill>
    </fill>
    <fill>
      <patternFill patternType="solid">
        <fgColor rgb="FF93C47D"/>
        <bgColor rgb="FF93C47D"/>
      </patternFill>
    </fill>
    <fill>
      <patternFill patternType="solid">
        <fgColor rgb="FFEAD1DC"/>
        <bgColor indexed="64"/>
      </patternFill>
    </fill>
  </fills>
  <borders count="9">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s>
  <cellStyleXfs count="1">
    <xf numFmtId="0" fontId="0" fillId="0" borderId="0"/>
  </cellStyleXfs>
  <cellXfs count="41">
    <xf numFmtId="0" fontId="0" fillId="0" borderId="0" xfId="0"/>
    <xf numFmtId="0" fontId="1" fillId="0" borderId="0" xfId="0" applyFont="1"/>
    <xf numFmtId="0" fontId="2" fillId="0" borderId="0" xfId="0" applyFont="1"/>
    <xf numFmtId="0" fontId="1" fillId="2" borderId="0" xfId="0" applyFont="1" applyFill="1"/>
    <xf numFmtId="0" fontId="2" fillId="2" borderId="0" xfId="0" applyFont="1" applyFill="1"/>
    <xf numFmtId="0" fontId="3" fillId="2" borderId="0" xfId="0" applyFont="1" applyFill="1"/>
    <xf numFmtId="0" fontId="1" fillId="3" borderId="0" xfId="0" applyFont="1" applyFill="1"/>
    <xf numFmtId="0" fontId="4" fillId="3" borderId="0" xfId="0" applyFont="1" applyFill="1" applyAlignment="1">
      <alignment horizontal="left"/>
    </xf>
    <xf numFmtId="0" fontId="1" fillId="4" borderId="0" xfId="0" applyFont="1" applyFill="1"/>
    <xf numFmtId="0" fontId="5" fillId="0" borderId="0" xfId="0" applyFont="1"/>
    <xf numFmtId="0" fontId="6" fillId="4" borderId="0" xfId="0" applyFont="1" applyFill="1"/>
    <xf numFmtId="0" fontId="7" fillId="0" borderId="0" xfId="0" applyFont="1"/>
    <xf numFmtId="0" fontId="8" fillId="3" borderId="0" xfId="0" applyFont="1" applyFill="1"/>
    <xf numFmtId="0" fontId="1" fillId="6" borderId="0" xfId="0" applyFont="1" applyFill="1"/>
    <xf numFmtId="0" fontId="1" fillId="0" borderId="1" xfId="0" applyFont="1" applyBorder="1"/>
    <xf numFmtId="0" fontId="1" fillId="0" borderId="2" xfId="0" applyFont="1" applyBorder="1"/>
    <xf numFmtId="0" fontId="1" fillId="6" borderId="2" xfId="0" applyFont="1" applyFill="1" applyBorder="1" applyAlignment="1">
      <alignment vertical="top"/>
    </xf>
    <xf numFmtId="0" fontId="9" fillId="0" borderId="2" xfId="0" applyFont="1" applyBorder="1"/>
    <xf numFmtId="0" fontId="1" fillId="0" borderId="3" xfId="0" applyFont="1" applyBorder="1"/>
    <xf numFmtId="165" fontId="1" fillId="0" borderId="0" xfId="0" applyNumberFormat="1" applyFont="1"/>
    <xf numFmtId="0" fontId="1" fillId="0" borderId="4" xfId="0" applyFont="1" applyBorder="1"/>
    <xf numFmtId="0" fontId="1" fillId="6" borderId="0" xfId="0" applyFont="1" applyFill="1" applyAlignment="1">
      <alignment vertical="top"/>
    </xf>
    <xf numFmtId="0" fontId="10" fillId="0" borderId="0" xfId="0" applyFont="1"/>
    <xf numFmtId="0" fontId="1" fillId="0" borderId="5" xfId="0" applyFont="1" applyBorder="1"/>
    <xf numFmtId="0" fontId="11" fillId="0" borderId="0" xfId="0" applyFont="1"/>
    <xf numFmtId="0" fontId="1" fillId="0" borderId="6" xfId="0" applyFont="1" applyBorder="1"/>
    <xf numFmtId="0" fontId="1" fillId="0" borderId="7" xfId="0" applyFont="1" applyBorder="1"/>
    <xf numFmtId="0" fontId="1" fillId="6" borderId="7" xfId="0" applyFont="1" applyFill="1" applyBorder="1"/>
    <xf numFmtId="0" fontId="12" fillId="0" borderId="7" xfId="0" applyFont="1" applyBorder="1"/>
    <xf numFmtId="0" fontId="1" fillId="0" borderId="8" xfId="0" applyFont="1" applyBorder="1"/>
    <xf numFmtId="0" fontId="1" fillId="6" borderId="2" xfId="0" applyFont="1" applyFill="1" applyBorder="1"/>
    <xf numFmtId="0" fontId="1" fillId="0" borderId="0" xfId="0" applyFont="1" applyAlignment="1">
      <alignment vertical="top"/>
    </xf>
    <xf numFmtId="0" fontId="1" fillId="7" borderId="0" xfId="0" applyFont="1" applyFill="1"/>
    <xf numFmtId="0" fontId="1" fillId="0" borderId="0" xfId="0" applyFont="1" applyAlignment="1">
      <alignment horizontal="center"/>
    </xf>
    <xf numFmtId="0" fontId="13" fillId="5" borderId="0" xfId="0" applyFont="1" applyFill="1"/>
    <xf numFmtId="0" fontId="14" fillId="5" borderId="0" xfId="0" applyFont="1" applyFill="1"/>
    <xf numFmtId="0" fontId="1" fillId="0" borderId="0" xfId="0" applyFont="1" applyAlignment="1">
      <alignment horizontal="center"/>
    </xf>
    <xf numFmtId="0" fontId="0" fillId="0" borderId="0" xfId="0"/>
    <xf numFmtId="0" fontId="16" fillId="2" borderId="0" xfId="0" applyFont="1" applyFill="1"/>
    <xf numFmtId="0" fontId="1" fillId="8" borderId="0" xfId="0" applyFont="1" applyFill="1"/>
    <xf numFmtId="0" fontId="0" fillId="8" borderId="0" xfId="0" applyFill="1"/>
  </cellXfs>
  <cellStyles count="1">
    <cellStyle name="Normal" xfId="0" builtinId="0"/>
  </cellStyles>
  <dxfs count="0"/>
  <tableStyles count="0" defaultTableStyle="TableStyleMedium2" defaultPivotStyle="PivotStyleLight16"/>
  <colors>
    <mruColors>
      <color rgb="FFEAD1D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github.com/jhipster/generator-jhipster/pull/22429" TargetMode="External"/><Relationship Id="rId21" Type="http://schemas.openxmlformats.org/officeDocument/2006/relationships/hyperlink" Target="https://github.com/erobitschek/med-ml/pull/5" TargetMode="External"/><Relationship Id="rId42" Type="http://schemas.openxmlformats.org/officeDocument/2006/relationships/hyperlink" Target="https://github.com/darklang/dark/pull/5063" TargetMode="External"/><Relationship Id="rId63" Type="http://schemas.openxmlformats.org/officeDocument/2006/relationships/hyperlink" Target="https://github.com/tic-oss/jhipster-blueprints/pull/7" TargetMode="External"/><Relationship Id="rId84" Type="http://schemas.openxmlformats.org/officeDocument/2006/relationships/hyperlink" Target="https://github.com/autowarefoundation/autoware-github-actions/pull/241" TargetMode="External"/><Relationship Id="rId138" Type="http://schemas.openxmlformats.org/officeDocument/2006/relationships/hyperlink" Target="https://github.com/rust-lang/rfcs/pull/3463" TargetMode="External"/><Relationship Id="rId107" Type="http://schemas.openxmlformats.org/officeDocument/2006/relationships/hyperlink" Target="https://github.com/CodeIntelligenceTesting/cifuzz/pull/838" TargetMode="External"/><Relationship Id="rId11" Type="http://schemas.openxmlformats.org/officeDocument/2006/relationships/hyperlink" Target="https://github.com/cataclysmbnteam/Cataclysm-BN/pull/3130" TargetMode="External"/><Relationship Id="rId32" Type="http://schemas.openxmlformats.org/officeDocument/2006/relationships/hyperlink" Target="https://github.com/konfuzio-ai/konfuzio-sdk/pull/296" TargetMode="External"/><Relationship Id="rId37" Type="http://schemas.openxmlformats.org/officeDocument/2006/relationships/hyperlink" Target="https://github.com/rajatkantinandi/quizmaster/pull/75" TargetMode="External"/><Relationship Id="rId53" Type="http://schemas.openxmlformats.org/officeDocument/2006/relationships/hyperlink" Target="https://github.com/bloxapp/ssv-web/pull/277" TargetMode="External"/><Relationship Id="rId58" Type="http://schemas.openxmlformats.org/officeDocument/2006/relationships/hyperlink" Target="https://github.com/roslinmahmud/easy-hire-backend/pull/11" TargetMode="External"/><Relationship Id="rId74" Type="http://schemas.openxmlformats.org/officeDocument/2006/relationships/hyperlink" Target="https://github.com/reworkd/AgentGPT/pull/897" TargetMode="External"/><Relationship Id="rId79" Type="http://schemas.openxmlformats.org/officeDocument/2006/relationships/hyperlink" Target="https://github.com/theosanderson/taxonium/pull/534" TargetMode="External"/><Relationship Id="rId102" Type="http://schemas.openxmlformats.org/officeDocument/2006/relationships/hyperlink" Target="https://github.com/VOICEVOX/voicevox/pull/1573" TargetMode="External"/><Relationship Id="rId123" Type="http://schemas.openxmlformats.org/officeDocument/2006/relationships/hyperlink" Target="https://github.com/dotCMS/core/assets/" TargetMode="External"/><Relationship Id="rId128" Type="http://schemas.openxmlformats.org/officeDocument/2006/relationships/hyperlink" Target="https://github.com/ggerganov/llama.cpp/pull/1684" TargetMode="External"/><Relationship Id="rId5" Type="http://schemas.openxmlformats.org/officeDocument/2006/relationships/hyperlink" Target="https://github.com/polywrap/evo.ninja/pull/206" TargetMode="External"/><Relationship Id="rId90" Type="http://schemas.openxmlformats.org/officeDocument/2006/relationships/hyperlink" Target="https://github.com/VOICEVOX/voicevox/pull/1384" TargetMode="External"/><Relationship Id="rId95" Type="http://schemas.openxmlformats.org/officeDocument/2006/relationships/hyperlink" Target="https://github.com/telosnetwork/open-block-explorer/pull/712" TargetMode="External"/><Relationship Id="rId22" Type="http://schemas.openxmlformats.org/officeDocument/2006/relationships/hyperlink" Target="https://github.com/bancaditalia/black-it/pull/58" TargetMode="External"/><Relationship Id="rId27" Type="http://schemas.openxmlformats.org/officeDocument/2006/relationships/hyperlink" Target="https://github.com/chitalian/gptask/pull/2" TargetMode="External"/><Relationship Id="rId43" Type="http://schemas.openxmlformats.org/officeDocument/2006/relationships/hyperlink" Target="https://github.com/MERLCenter/MERL-Center-public/pull/112" TargetMode="External"/><Relationship Id="rId48" Type="http://schemas.openxmlformats.org/officeDocument/2006/relationships/hyperlink" Target="https://github.com/netdata/netdata/pull/15485" TargetMode="External"/><Relationship Id="rId64" Type="http://schemas.openxmlformats.org/officeDocument/2006/relationships/hyperlink" Target="https://github.com/alcionai/corso/pull/4417" TargetMode="External"/><Relationship Id="rId69" Type="http://schemas.openxmlformats.org/officeDocument/2006/relationships/hyperlink" Target="https://github.com/SWM14-Architect/moview-core-service/pull/12" TargetMode="External"/><Relationship Id="rId113" Type="http://schemas.openxmlformats.org/officeDocument/2006/relationships/hyperlink" Target="https://github.com/internetarchive/iaux-collection-browser/pull/261" TargetMode="External"/><Relationship Id="rId118" Type="http://schemas.openxmlformats.org/officeDocument/2006/relationships/hyperlink" Target="https://github.com/astahmer/openapi-zod-client/pull/151" TargetMode="External"/><Relationship Id="rId134" Type="http://schemas.openxmlformats.org/officeDocument/2006/relationships/hyperlink" Target="https://github.com/gravitational/teleport/pull/19316" TargetMode="External"/><Relationship Id="rId139" Type="http://schemas.openxmlformats.org/officeDocument/2006/relationships/hyperlink" Target="https://github.com/VOICEVOX/voicevox_core/pull/532" TargetMode="External"/><Relationship Id="rId80" Type="http://schemas.openxmlformats.org/officeDocument/2006/relationships/hyperlink" Target="https://github.com/FixMyBerlin/atlas-app/pull/45" TargetMode="External"/><Relationship Id="rId85" Type="http://schemas.openxmlformats.org/officeDocument/2006/relationships/hyperlink" Target="https://github.com/darklang/dark/pull/5058" TargetMode="External"/><Relationship Id="rId12" Type="http://schemas.openxmlformats.org/officeDocument/2006/relationships/hyperlink" Target="https://github.com/sCrypt-Inc/scryptTS-docs/pull/209" TargetMode="External"/><Relationship Id="rId17" Type="http://schemas.openxmlformats.org/officeDocument/2006/relationships/hyperlink" Target="https://github.com/c4dt/dela/pull/4" TargetMode="External"/><Relationship Id="rId33" Type="http://schemas.openxmlformats.org/officeDocument/2006/relationships/hyperlink" Target="https://github.com/konfuzio-ai/konfuzio-sdk/pull/296" TargetMode="External"/><Relationship Id="rId38" Type="http://schemas.openxmlformats.org/officeDocument/2006/relationships/hyperlink" Target="https://github.com/huseyinbagator/react-demo-todo-app/pull/8" TargetMode="External"/><Relationship Id="rId59" Type="http://schemas.openxmlformats.org/officeDocument/2006/relationships/hyperlink" Target="https://github.com/erobitschek/med-ml/pull/2" TargetMode="External"/><Relationship Id="rId103" Type="http://schemas.openxmlformats.org/officeDocument/2006/relationships/hyperlink" Target="https://github.com/Ludeon/RimWorld-ru/pull/1571" TargetMode="External"/><Relationship Id="rId108" Type="http://schemas.openxmlformats.org/officeDocument/2006/relationships/hyperlink" Target="https://chat.openai.com/share/4a7503b6-66e8-4ede-a13b-0e8e942cb87a" TargetMode="External"/><Relationship Id="rId124" Type="http://schemas.openxmlformats.org/officeDocument/2006/relationships/hyperlink" Target="https://github.com/OpenAdaptAI/OpenAdapt/pull/228" TargetMode="External"/><Relationship Id="rId129" Type="http://schemas.openxmlformats.org/officeDocument/2006/relationships/hyperlink" Target="https://github.com/ggerganov/llama.cpp/pull/1684" TargetMode="External"/><Relationship Id="rId54" Type="http://schemas.openxmlformats.org/officeDocument/2006/relationships/hyperlink" Target="https://github.com/scania-digital-design-system/tegel-angular-demo/pull/51" TargetMode="External"/><Relationship Id="rId70" Type="http://schemas.openxmlformats.org/officeDocument/2006/relationships/hyperlink" Target="https://github.com/qin-team-recipe/05-recipe-app/pull/62" TargetMode="External"/><Relationship Id="rId75" Type="http://schemas.openxmlformats.org/officeDocument/2006/relationships/hyperlink" Target="https://github.com/VOICEVOX/voicevox/pull/1546" TargetMode="External"/><Relationship Id="rId91" Type="http://schemas.openxmlformats.org/officeDocument/2006/relationships/hyperlink" Target="https://chat.openai.com/share/d8b56439-787f-4702-9e26-e16c323c3164" TargetMode="External"/><Relationship Id="rId96" Type="http://schemas.openxmlformats.org/officeDocument/2006/relationships/hyperlink" Target="https://github.com/ggerganov/llama.cpp/pull/1807" TargetMode="External"/><Relationship Id="rId140" Type="http://schemas.openxmlformats.org/officeDocument/2006/relationships/hyperlink" Target="https://github.com/VOICEVOX/voicevox_core/pull/538" TargetMode="External"/><Relationship Id="rId1" Type="http://schemas.openxmlformats.org/officeDocument/2006/relationships/hyperlink" Target="https://github.com/magnifiq/js-practice-vention/pull/9" TargetMode="External"/><Relationship Id="rId6" Type="http://schemas.openxmlformats.org/officeDocument/2006/relationships/hyperlink" Target="https://github.com/polywrap/evo.ninja/pull/206" TargetMode="External"/><Relationship Id="rId23" Type="http://schemas.openxmlformats.org/officeDocument/2006/relationships/hyperlink" Target="https://github.com/aepaysinger/code-challenges/pull/65" TargetMode="External"/><Relationship Id="rId28" Type="http://schemas.openxmlformats.org/officeDocument/2006/relationships/hyperlink" Target="https://github.com/tsenart/vegeta/pull/638" TargetMode="External"/><Relationship Id="rId49" Type="http://schemas.openxmlformats.org/officeDocument/2006/relationships/hyperlink" Target="https://github.com/microsoft/visionmetrics/pull/42" TargetMode="External"/><Relationship Id="rId114" Type="http://schemas.openxmlformats.org/officeDocument/2006/relationships/hyperlink" Target="https://github.com/mdn/content/pull/27070" TargetMode="External"/><Relationship Id="rId119" Type="http://schemas.openxmlformats.org/officeDocument/2006/relationships/hyperlink" Target="https://stackblitz.com/edit/json-schema-anyof-test?file=index.tsx" TargetMode="External"/><Relationship Id="rId44" Type="http://schemas.openxmlformats.org/officeDocument/2006/relationships/hyperlink" Target="https://github.com/MERLCenter/MERL-Center-public/pull/112" TargetMode="External"/><Relationship Id="rId60" Type="http://schemas.openxmlformats.org/officeDocument/2006/relationships/hyperlink" Target="https://github.com/erobitschek/med-ml/pull/2" TargetMode="External"/><Relationship Id="rId65" Type="http://schemas.openxmlformats.org/officeDocument/2006/relationships/hyperlink" Target="https://chat.openai.com/share/9550ff9a-5077-459d-a35e-47c20890240e" TargetMode="External"/><Relationship Id="rId81" Type="http://schemas.openxmlformats.org/officeDocument/2006/relationships/hyperlink" Target="https://github.com/GaloyMoney/galoy-mobile/pull/2361" TargetMode="External"/><Relationship Id="rId86" Type="http://schemas.openxmlformats.org/officeDocument/2006/relationships/hyperlink" Target="https://github.com/bytedeck/bytedeck/pull/1451" TargetMode="External"/><Relationship Id="rId130" Type="http://schemas.openxmlformats.org/officeDocument/2006/relationships/hyperlink" Target="https://github.com/Altinity/clickhouse-backup/pull/648" TargetMode="External"/><Relationship Id="rId135" Type="http://schemas.openxmlformats.org/officeDocument/2006/relationships/hyperlink" Target="https://github.com/VOICEVOX/voicevox/pull/1404" TargetMode="External"/><Relationship Id="rId13" Type="http://schemas.openxmlformats.org/officeDocument/2006/relationships/hyperlink" Target="https://github.com/darklang/dark/pull/5087" TargetMode="External"/><Relationship Id="rId18" Type="http://schemas.openxmlformats.org/officeDocument/2006/relationships/hyperlink" Target="https://github.com/pyspark-ai/pyspark-ai/pull/157" TargetMode="External"/><Relationship Id="rId39" Type="http://schemas.openxmlformats.org/officeDocument/2006/relationships/hyperlink" Target="https://github.com/polywrap/evo.ninja/pull/167" TargetMode="External"/><Relationship Id="rId109" Type="http://schemas.openxmlformats.org/officeDocument/2006/relationships/hyperlink" Target="https://github.com/faker-js/faker/pull/2230" TargetMode="External"/><Relationship Id="rId34" Type="http://schemas.openxmlformats.org/officeDocument/2006/relationships/hyperlink" Target="https://chat.openai.com/share/c4f7579e-1e94-46e6-90cd-710999562a09" TargetMode="External"/><Relationship Id="rId50" Type="http://schemas.openxmlformats.org/officeDocument/2006/relationships/hyperlink" Target="https://github.com/tinygrad/tinygrad/pull/1661" TargetMode="External"/><Relationship Id="rId55" Type="http://schemas.openxmlformats.org/officeDocument/2006/relationships/hyperlink" Target="https://github.com/RND247/Pype-Synthetic-Data-for-Testing/pull/16" TargetMode="External"/><Relationship Id="rId76" Type="http://schemas.openxmlformats.org/officeDocument/2006/relationships/hyperlink" Target="https://github.com/daydule/frontend/pull/35" TargetMode="External"/><Relationship Id="rId97" Type="http://schemas.openxmlformats.org/officeDocument/2006/relationships/hyperlink" Target="https://github.com/wafflestudio/wacruit-server/pull/26" TargetMode="External"/><Relationship Id="rId104" Type="http://schemas.openxmlformats.org/officeDocument/2006/relationships/hyperlink" Target="https://github.com/pyspark-ai/pyspark-ai/pull/1" TargetMode="External"/><Relationship Id="rId120" Type="http://schemas.openxmlformats.org/officeDocument/2006/relationships/hyperlink" Target="https://github.com/energietransitie/twomes-p1-reader-firmware/pull/2" TargetMode="External"/><Relationship Id="rId125" Type="http://schemas.openxmlformats.org/officeDocument/2006/relationships/hyperlink" Target="https://github.com/monarch-initiative/mondo/pull/6609" TargetMode="External"/><Relationship Id="rId141" Type="http://schemas.openxmlformats.org/officeDocument/2006/relationships/hyperlink" Target="https://github.com/VOICEVOX/voicevox/pull/1374" TargetMode="External"/><Relationship Id="rId7" Type="http://schemas.openxmlformats.org/officeDocument/2006/relationships/hyperlink" Target="https://github.com/pwncollege/dojo/pull/219" TargetMode="External"/><Relationship Id="rId71" Type="http://schemas.openxmlformats.org/officeDocument/2006/relationships/hyperlink" Target="https://github.com/opensearch-project/opensearch-migrations/pull/297" TargetMode="External"/><Relationship Id="rId92" Type="http://schemas.openxmlformats.org/officeDocument/2006/relationships/hyperlink" Target="https://github.com/ggerganov/llama.cpp/pull/1775" TargetMode="External"/><Relationship Id="rId2" Type="http://schemas.openxmlformats.org/officeDocument/2006/relationships/hyperlink" Target="https://github.com/rom-py/rompy/pull/40" TargetMode="External"/><Relationship Id="rId29" Type="http://schemas.openxmlformats.org/officeDocument/2006/relationships/hyperlink" Target="https://github.com/millwheel/delivery-application/pull/1" TargetMode="External"/><Relationship Id="rId24" Type="http://schemas.openxmlformats.org/officeDocument/2006/relationships/hyperlink" Target="https://github.com/Siv3D/OpenSiv3D/pull/1097" TargetMode="External"/><Relationship Id="rId40" Type="http://schemas.openxmlformats.org/officeDocument/2006/relationships/hyperlink" Target="https://github.com/code-in-design/pass-frontend/pull/21" TargetMode="External"/><Relationship Id="rId45" Type="http://schemas.openxmlformats.org/officeDocument/2006/relationships/hyperlink" Target="https://github.com/KilianFt/Adaptive-HCI/pull/3" TargetMode="External"/><Relationship Id="rId66" Type="http://schemas.openxmlformats.org/officeDocument/2006/relationships/hyperlink" Target="https://github.com/SSWConsulting/SSW.Website/pull/1284" TargetMode="External"/><Relationship Id="rId87" Type="http://schemas.openxmlformats.org/officeDocument/2006/relationships/hyperlink" Target="https://github.com/Ayahiro-Inatsugu/ph3-website-private/pull/4" TargetMode="External"/><Relationship Id="rId110" Type="http://schemas.openxmlformats.org/officeDocument/2006/relationships/hyperlink" Target="https://github.com/PostHog/posthog.com/pull/6456" TargetMode="External"/><Relationship Id="rId115" Type="http://schemas.openxmlformats.org/officeDocument/2006/relationships/hyperlink" Target="https://github.com/mdn/content/pull/27070" TargetMode="External"/><Relationship Id="rId131" Type="http://schemas.openxmlformats.org/officeDocument/2006/relationships/hyperlink" Target="https://github.com/unoplatform/uno/pull/12428" TargetMode="External"/><Relationship Id="rId136" Type="http://schemas.openxmlformats.org/officeDocument/2006/relationships/hyperlink" Target="https://github.com/VOICEVOX/voicevox/pull/1470" TargetMode="External"/><Relationship Id="rId61" Type="http://schemas.openxmlformats.org/officeDocument/2006/relationships/hyperlink" Target="https://github.com/ykdojo/kaguya/pull/16" TargetMode="External"/><Relationship Id="rId82" Type="http://schemas.openxmlformats.org/officeDocument/2006/relationships/hyperlink" Target="https://github.com/citusdata/activerecord-multi-tenant/pull/199" TargetMode="External"/><Relationship Id="rId19" Type="http://schemas.openxmlformats.org/officeDocument/2006/relationships/hyperlink" Target="https://github.com/BenGriffith/cryptocurrency/pull/52" TargetMode="External"/><Relationship Id="rId14" Type="http://schemas.openxmlformats.org/officeDocument/2006/relationships/hyperlink" Target="https://github.com/bogpad/docs/pull/2" TargetMode="External"/><Relationship Id="rId30" Type="http://schemas.openxmlformats.org/officeDocument/2006/relationships/hyperlink" Target="https://github.com/rhysmorgan134/node-CarPlay/pull/70" TargetMode="External"/><Relationship Id="rId35" Type="http://schemas.openxmlformats.org/officeDocument/2006/relationships/hyperlink" Target="https://github.com/mongo-express/mongo-express-docker/pull/93" TargetMode="External"/><Relationship Id="rId56" Type="http://schemas.openxmlformats.org/officeDocument/2006/relationships/hyperlink" Target="https://github.com/viets-software-club/truffle-ai-backend/pull/52" TargetMode="External"/><Relationship Id="rId77" Type="http://schemas.openxmlformats.org/officeDocument/2006/relationships/hyperlink" Target="https://github.com/toptal/picasso/pull/3872" TargetMode="External"/><Relationship Id="rId100" Type="http://schemas.openxmlformats.org/officeDocument/2006/relationships/hyperlink" Target="https://chat.openai.com/share/972081f0-cd06-4041-8f95-f66e78d5b420" TargetMode="External"/><Relationship Id="rId105" Type="http://schemas.openxmlformats.org/officeDocument/2006/relationships/hyperlink" Target="https://github.com/kazuki1023/template_ph3_website_private/pull/16" TargetMode="External"/><Relationship Id="rId126" Type="http://schemas.openxmlformats.org/officeDocument/2006/relationships/hyperlink" Target="https://github.com/VOICEVOX/voicevox_engine/pull/716" TargetMode="External"/><Relationship Id="rId8" Type="http://schemas.openxmlformats.org/officeDocument/2006/relationships/hyperlink" Target="https://github.com/Maagan-Michael/mm-portal/pull/1" TargetMode="External"/><Relationship Id="rId51" Type="http://schemas.openxmlformats.org/officeDocument/2006/relationships/hyperlink" Target="https://github.com/danny-avila/LibreChat/pull/756" TargetMode="External"/><Relationship Id="rId72" Type="http://schemas.openxmlformats.org/officeDocument/2006/relationships/hyperlink" Target="https://github.com/VOICEVOX/pyopenjtalk/pull/18" TargetMode="External"/><Relationship Id="rId93" Type="http://schemas.openxmlformats.org/officeDocument/2006/relationships/hyperlink" Target="https://github.com/ggerganov/llama.cpp/pull/1775" TargetMode="External"/><Relationship Id="rId98" Type="http://schemas.openxmlformats.org/officeDocument/2006/relationships/hyperlink" Target="https://github.com/dwyl/imgup/pull/64" TargetMode="External"/><Relationship Id="rId121" Type="http://schemas.openxmlformats.org/officeDocument/2006/relationships/hyperlink" Target="https://github.com/JushBJJ/Mr.-Ranedeer-AI-Tutor/pull/30" TargetMode="External"/><Relationship Id="rId3" Type="http://schemas.openxmlformats.org/officeDocument/2006/relationships/hyperlink" Target="https://github.com/whatwg/whatwg.org/pull/427" TargetMode="External"/><Relationship Id="rId25" Type="http://schemas.openxmlformats.org/officeDocument/2006/relationships/hyperlink" Target="https://github.com/hyprwm/Hyprland/pull/3393" TargetMode="External"/><Relationship Id="rId46" Type="http://schemas.openxmlformats.org/officeDocument/2006/relationships/hyperlink" Target="https://chat.openai.com/share/ea0acac8-6f59-4762-9fc0-764acbbd4119" TargetMode="External"/><Relationship Id="rId67" Type="http://schemas.openxmlformats.org/officeDocument/2006/relationships/hyperlink" Target="https://github.com/gcarlos64/linux/pull/4" TargetMode="External"/><Relationship Id="rId116" Type="http://schemas.openxmlformats.org/officeDocument/2006/relationships/hyperlink" Target="https://github.com/rails/rails/pull/48576" TargetMode="External"/><Relationship Id="rId137" Type="http://schemas.openxmlformats.org/officeDocument/2006/relationships/hyperlink" Target="https://github.com/VOICEVOX/voicevox/pull/1492" TargetMode="External"/><Relationship Id="rId20" Type="http://schemas.openxmlformats.org/officeDocument/2006/relationships/hyperlink" Target="https://github.com/transloadit/uppy/pull/4110" TargetMode="External"/><Relationship Id="rId41" Type="http://schemas.openxmlformats.org/officeDocument/2006/relationships/hyperlink" Target="https://github.com/code-in-design/pass-frontend/pull/21" TargetMode="External"/><Relationship Id="rId62" Type="http://schemas.openxmlformats.org/officeDocument/2006/relationships/hyperlink" Target="https://github.com/tic-oss/jhipster-blueprints/pull/7" TargetMode="External"/><Relationship Id="rId83" Type="http://schemas.openxmlformats.org/officeDocument/2006/relationships/hyperlink" Target="https://github.com/lcompilers/lpython/pull/2323" TargetMode="External"/><Relationship Id="rId88" Type="http://schemas.openxmlformats.org/officeDocument/2006/relationships/hyperlink" Target="https://github.com/Ayahiro-Inatsugu/ph3-website-private/pull/4" TargetMode="External"/><Relationship Id="rId111" Type="http://schemas.openxmlformats.org/officeDocument/2006/relationships/hyperlink" Target="https://github.com/snapshot-labs/snapshot/pull/3937" TargetMode="External"/><Relationship Id="rId132" Type="http://schemas.openxmlformats.org/officeDocument/2006/relationships/hyperlink" Target="https://github.com/ubiquity/ubiquibot/pull/608" TargetMode="External"/><Relationship Id="rId15" Type="http://schemas.openxmlformats.org/officeDocument/2006/relationships/hyperlink" Target="https://github.com/amidaware/community-scripts/pull/182" TargetMode="External"/><Relationship Id="rId36" Type="http://schemas.openxmlformats.org/officeDocument/2006/relationships/hyperlink" Target="https://github.com/darklang/dark/pull/5068" TargetMode="External"/><Relationship Id="rId57" Type="http://schemas.openxmlformats.org/officeDocument/2006/relationships/hyperlink" Target="https://github.com/kolibril13/ipyMolecularNodes/pull/1" TargetMode="External"/><Relationship Id="rId106" Type="http://schemas.openxmlformats.org/officeDocument/2006/relationships/hyperlink" Target="https://github.com/VOICEVOX/voicevox/pull/1555" TargetMode="External"/><Relationship Id="rId127" Type="http://schemas.openxmlformats.org/officeDocument/2006/relationships/hyperlink" Target="https://github.com/roboflow/supervision/pull/177" TargetMode="External"/><Relationship Id="rId10" Type="http://schemas.openxmlformats.org/officeDocument/2006/relationships/hyperlink" Target="https://github.com/TurboWarp/extensions/pull/1035" TargetMode="External"/><Relationship Id="rId31" Type="http://schemas.openxmlformats.org/officeDocument/2006/relationships/hyperlink" Target="https://github.com/lfortran/lfortran/pull/2446" TargetMode="External"/><Relationship Id="rId52" Type="http://schemas.openxmlformats.org/officeDocument/2006/relationships/hyperlink" Target="https://github.com/Miller-RS/DistributedMiningNetwork/pull/8" TargetMode="External"/><Relationship Id="rId73" Type="http://schemas.openxmlformats.org/officeDocument/2006/relationships/hyperlink" Target="https://github.com/ubiquity/ubiquibot/pull/759" TargetMode="External"/><Relationship Id="rId78" Type="http://schemas.openxmlformats.org/officeDocument/2006/relationships/hyperlink" Target="https://github.com/SSWConsulting/SSW.Website/pull/931" TargetMode="External"/><Relationship Id="rId94" Type="http://schemas.openxmlformats.org/officeDocument/2006/relationships/hyperlink" Target="https://github.com/lfortran/lfortran/pull/1788" TargetMode="External"/><Relationship Id="rId99" Type="http://schemas.openxmlformats.org/officeDocument/2006/relationships/hyperlink" Target="https://github.com/HinanoOno/template-ph3-website/pull/1" TargetMode="External"/><Relationship Id="rId101" Type="http://schemas.openxmlformats.org/officeDocument/2006/relationships/hyperlink" Target="https://github.com/HinanoOno/template-ph3-website/pull/1" TargetMode="External"/><Relationship Id="rId122" Type="http://schemas.openxmlformats.org/officeDocument/2006/relationships/hyperlink" Target="https://github.com/dotCMS/core/pull/25432" TargetMode="External"/><Relationship Id="rId4" Type="http://schemas.openxmlformats.org/officeDocument/2006/relationships/hyperlink" Target="https://github.com/expresstechsoftware/product-questions-answers-for-woocommerce/pull/25" TargetMode="External"/><Relationship Id="rId9" Type="http://schemas.openxmlformats.org/officeDocument/2006/relationships/hyperlink" Target="https://github.com/sablier-labs/v2-periphery/pull/191" TargetMode="External"/><Relationship Id="rId26" Type="http://schemas.openxmlformats.org/officeDocument/2006/relationships/hyperlink" Target="https://github.com/esag-swiss/iDig-Webapp/pull/105" TargetMode="External"/><Relationship Id="rId47" Type="http://schemas.openxmlformats.org/officeDocument/2006/relationships/hyperlink" Target="https://github.com/Hochfrequenz/kohlrahbi/pull/158" TargetMode="External"/><Relationship Id="rId68" Type="http://schemas.openxmlformats.org/officeDocument/2006/relationships/hyperlink" Target="https://github.com/MrNeRF/gaussian-splatting-cuda/pull/23" TargetMode="External"/><Relationship Id="rId89" Type="http://schemas.openxmlformats.org/officeDocument/2006/relationships/hyperlink" Target="https://github.com/ryoikegata/template-ph3-website/pull/1" TargetMode="External"/><Relationship Id="rId112" Type="http://schemas.openxmlformats.org/officeDocument/2006/relationships/hyperlink" Target="https://github.com/PolicyEngine/policyengine-us/pull/2764" TargetMode="External"/><Relationship Id="rId133" Type="http://schemas.openxmlformats.org/officeDocument/2006/relationships/hyperlink" Target="https://github.com/wahanegi/vibereport/pull/64" TargetMode="External"/><Relationship Id="rId16" Type="http://schemas.openxmlformats.org/officeDocument/2006/relationships/hyperlink" Target="https://github.com/sleepyRias/BetterSteam/pull/76"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s://github.com/lfortran/lfortran/pull/1788" TargetMode="External"/><Relationship Id="rId18" Type="http://schemas.openxmlformats.org/officeDocument/2006/relationships/hyperlink" Target="https://github.com/pwncollege/dojo/pull/219" TargetMode="External"/><Relationship Id="rId26" Type="http://schemas.openxmlformats.org/officeDocument/2006/relationships/hyperlink" Target="https://github.com/mongo-express/mongo-express-docker/pull/93" TargetMode="External"/><Relationship Id="rId39" Type="http://schemas.openxmlformats.org/officeDocument/2006/relationships/hyperlink" Target="https://github.com/kolibril13/ipyMolecularNodes/pull/1" TargetMode="External"/><Relationship Id="rId21" Type="http://schemas.openxmlformats.org/officeDocument/2006/relationships/hyperlink" Target="https://github.com/amidaware/community-scripts/pull/182" TargetMode="External"/><Relationship Id="rId34" Type="http://schemas.openxmlformats.org/officeDocument/2006/relationships/hyperlink" Target="https://github.com/bytedeck/bytedeck/pull/1451" TargetMode="External"/><Relationship Id="rId42" Type="http://schemas.openxmlformats.org/officeDocument/2006/relationships/hyperlink" Target="https://github.com/sCrypt-Inc/scryptTS-docs/pull/209" TargetMode="External"/><Relationship Id="rId47" Type="http://schemas.openxmlformats.org/officeDocument/2006/relationships/hyperlink" Target="https://chat.openai.com/share/fe6258ed-93d6-446b-a39b-6b9c9d1ac0b1" TargetMode="External"/><Relationship Id="rId50" Type="http://schemas.openxmlformats.org/officeDocument/2006/relationships/hyperlink" Target="https://github.com/Hochfrequenz/kohlrahbi/pull/158" TargetMode="External"/><Relationship Id="rId55" Type="http://schemas.openxmlformats.org/officeDocument/2006/relationships/hyperlink" Target="https://github.com/danny-avila/LibreChat/pull/756" TargetMode="External"/><Relationship Id="rId7" Type="http://schemas.openxmlformats.org/officeDocument/2006/relationships/hyperlink" Target="https://github.com/BenGriffith/cryptocurrency/pull/52" TargetMode="External"/><Relationship Id="rId2" Type="http://schemas.openxmlformats.org/officeDocument/2006/relationships/hyperlink" Target="https://github.com/magnifiq/js-practice-vention/pull/9" TargetMode="External"/><Relationship Id="rId16" Type="http://schemas.openxmlformats.org/officeDocument/2006/relationships/hyperlink" Target="https://github.com/OpenAdaptAI/OpenAdapt/pull/228" TargetMode="External"/><Relationship Id="rId29" Type="http://schemas.openxmlformats.org/officeDocument/2006/relationships/hyperlink" Target="https://github.com/konfuzio-ai/konfuzio-sdk/pull/296" TargetMode="External"/><Relationship Id="rId11" Type="http://schemas.openxmlformats.org/officeDocument/2006/relationships/hyperlink" Target="https://github.com/pyspark-ai/pyspark-ai/pull/157" TargetMode="External"/><Relationship Id="rId24" Type="http://schemas.openxmlformats.org/officeDocument/2006/relationships/hyperlink" Target="https://github.com/VOICEVOX/voicevox_core/pull/538" TargetMode="External"/><Relationship Id="rId32" Type="http://schemas.openxmlformats.org/officeDocument/2006/relationships/hyperlink" Target="https://github.com/ggerganov/llama.cpp/pull/1684" TargetMode="External"/><Relationship Id="rId37" Type="http://schemas.openxmlformats.org/officeDocument/2006/relationships/hyperlink" Target="https://github.com/darklang/dark/pull/5058" TargetMode="External"/><Relationship Id="rId40" Type="http://schemas.openxmlformats.org/officeDocument/2006/relationships/hyperlink" Target="https://github.com/whatwg/whatwg.org/pull/427" TargetMode="External"/><Relationship Id="rId45" Type="http://schemas.openxmlformats.org/officeDocument/2006/relationships/hyperlink" Target="https://github.com/BenGriffith/cryptocurrency/pull/52" TargetMode="External"/><Relationship Id="rId53" Type="http://schemas.openxmlformats.org/officeDocument/2006/relationships/hyperlink" Target="https://github.com/pyspark-ai/pyspark-ai/pull/1" TargetMode="External"/><Relationship Id="rId5" Type="http://schemas.openxmlformats.org/officeDocument/2006/relationships/hyperlink" Target="https://github.com/MrNeRF/gaussian-splatting-cuda/pull/23" TargetMode="External"/><Relationship Id="rId10" Type="http://schemas.openxmlformats.org/officeDocument/2006/relationships/hyperlink" Target="https://github.com/dwyl/imgup/pull/64" TargetMode="External"/><Relationship Id="rId19" Type="http://schemas.openxmlformats.org/officeDocument/2006/relationships/hyperlink" Target="https://github.com/microsoft/visionmetrics/pull/42" TargetMode="External"/><Relationship Id="rId31" Type="http://schemas.openxmlformats.org/officeDocument/2006/relationships/hyperlink" Target="https://github.com/millwheel/delivery-application/pull/1" TargetMode="External"/><Relationship Id="rId44" Type="http://schemas.openxmlformats.org/officeDocument/2006/relationships/hyperlink" Target="https://github.com/BenGriffith/cryptocurrency/pull/52" TargetMode="External"/><Relationship Id="rId52" Type="http://schemas.openxmlformats.org/officeDocument/2006/relationships/hyperlink" Target="https://chat.openai.com/share/ad170578-c628-4182-bc14-b4d46a2b1648" TargetMode="External"/><Relationship Id="rId4" Type="http://schemas.openxmlformats.org/officeDocument/2006/relationships/hyperlink" Target="https://github.com/sablier-labs/v2-periphery/pull/191" TargetMode="External"/><Relationship Id="rId9" Type="http://schemas.openxmlformats.org/officeDocument/2006/relationships/hyperlink" Target="https://github.com/kazuki1023/template_ph3_website_private/pull/16" TargetMode="External"/><Relationship Id="rId14" Type="http://schemas.openxmlformats.org/officeDocument/2006/relationships/hyperlink" Target="https://github.com/erobitschek/med-ml/pull/2" TargetMode="External"/><Relationship Id="rId22" Type="http://schemas.openxmlformats.org/officeDocument/2006/relationships/hyperlink" Target="https://github.com/roboflow/supervision/pull/177" TargetMode="External"/><Relationship Id="rId27" Type="http://schemas.openxmlformats.org/officeDocument/2006/relationships/hyperlink" Target="https://github.com/SSWConsulting/SSW.Website/pull/1284" TargetMode="External"/><Relationship Id="rId30" Type="http://schemas.openxmlformats.org/officeDocument/2006/relationships/hyperlink" Target="https://github.com/chitalian/gptask/pull/2" TargetMode="External"/><Relationship Id="rId35" Type="http://schemas.openxmlformats.org/officeDocument/2006/relationships/hyperlink" Target="https://github.com/ggerganov/llama.cpp/pull/1775" TargetMode="External"/><Relationship Id="rId43" Type="http://schemas.openxmlformats.org/officeDocument/2006/relationships/hyperlink" Target="https://github.com/pyspark-ai/pyspark-ai/pull/157" TargetMode="External"/><Relationship Id="rId48" Type="http://schemas.openxmlformats.org/officeDocument/2006/relationships/hyperlink" Target="https://github.com/polywrap/evo.ninja/pull/167" TargetMode="External"/><Relationship Id="rId56" Type="http://schemas.openxmlformats.org/officeDocument/2006/relationships/hyperlink" Target="https://chat.openai.com/share/37020492-3642-47f1-958b-563b37d7ece2" TargetMode="External"/><Relationship Id="rId8" Type="http://schemas.openxmlformats.org/officeDocument/2006/relationships/hyperlink" Target="https://github.com/esag-swiss/iDig-Webapp/pull/105" TargetMode="External"/><Relationship Id="rId51" Type="http://schemas.openxmlformats.org/officeDocument/2006/relationships/hyperlink" Target="https://chat.openai.com/share/9841c3a6-3be4-4450-b3a5-b6d7cbe81250" TargetMode="External"/><Relationship Id="rId3" Type="http://schemas.openxmlformats.org/officeDocument/2006/relationships/hyperlink" Target="https://github.com/rom-py/rompy/pull/40" TargetMode="External"/><Relationship Id="rId12" Type="http://schemas.openxmlformats.org/officeDocument/2006/relationships/hyperlink" Target="https://github.com/pyspark-ai/pyspark-ai/pull/1" TargetMode="External"/><Relationship Id="rId17" Type="http://schemas.openxmlformats.org/officeDocument/2006/relationships/hyperlink" Target="https://github.com/reworkd/AgentGPT/pull/897" TargetMode="External"/><Relationship Id="rId25" Type="http://schemas.openxmlformats.org/officeDocument/2006/relationships/hyperlink" Target="https://github.com/gravitational/teleport/pull/19316" TargetMode="External"/><Relationship Id="rId33" Type="http://schemas.openxmlformats.org/officeDocument/2006/relationships/hyperlink" Target="https://github.com/ggerganov/llama.cpp/pull/1807" TargetMode="External"/><Relationship Id="rId38" Type="http://schemas.openxmlformats.org/officeDocument/2006/relationships/hyperlink" Target="https://github.com/tsenart/vegeta/pull/638" TargetMode="External"/><Relationship Id="rId46" Type="http://schemas.openxmlformats.org/officeDocument/2006/relationships/hyperlink" Target="https://github.com/HinanoOno/template-ph3-website/pull/1" TargetMode="External"/><Relationship Id="rId20" Type="http://schemas.openxmlformats.org/officeDocument/2006/relationships/hyperlink" Target="https://github.com/sleepyRias/BetterSteam/pull/76" TargetMode="External"/><Relationship Id="rId41" Type="http://schemas.openxmlformats.org/officeDocument/2006/relationships/hyperlink" Target="https://github.com/sablier-labs/v2-periphery/pull/191" TargetMode="External"/><Relationship Id="rId54" Type="http://schemas.openxmlformats.org/officeDocument/2006/relationships/hyperlink" Target="https://github.com/snapshot-labs/snapshot/pull/3937" TargetMode="External"/><Relationship Id="rId1" Type="http://schemas.openxmlformats.org/officeDocument/2006/relationships/hyperlink" Target="https://github.com/tic-oss/jhipster-blueprints/pull/7" TargetMode="External"/><Relationship Id="rId6" Type="http://schemas.openxmlformats.org/officeDocument/2006/relationships/hyperlink" Target="https://github.com/Altinity/clickhouse-backup/pull/648" TargetMode="External"/><Relationship Id="rId15" Type="http://schemas.openxmlformats.org/officeDocument/2006/relationships/hyperlink" Target="https://github.com/rajatkantinandi/quizmaster/pull/75" TargetMode="External"/><Relationship Id="rId23" Type="http://schemas.openxmlformats.org/officeDocument/2006/relationships/hyperlink" Target="https://github.com/ubiquity/ubiquibot/pull/608" TargetMode="External"/><Relationship Id="rId28" Type="http://schemas.openxmlformats.org/officeDocument/2006/relationships/hyperlink" Target="https://github.com/daydule/frontend/pull/35" TargetMode="External"/><Relationship Id="rId36" Type="http://schemas.openxmlformats.org/officeDocument/2006/relationships/hyperlink" Target="https://github.com/ggerganov/llama.cpp/pull/1775" TargetMode="External"/><Relationship Id="rId49" Type="http://schemas.openxmlformats.org/officeDocument/2006/relationships/hyperlink" Target="https://github.com/MERLCenter/MERL-Center-public/pull/112"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R1001"/>
  <sheetViews>
    <sheetView tabSelected="1" workbookViewId="0">
      <pane xSplit="2" ySplit="2" topLeftCell="K71" activePane="bottomRight" state="frozen"/>
      <selection pane="topRight" activeCell="C1" sqref="C1"/>
      <selection pane="bottomLeft" activeCell="A3" sqref="A3"/>
      <selection pane="bottomRight" activeCell="L87" sqref="L87"/>
    </sheetView>
  </sheetViews>
  <sheetFormatPr baseColWidth="10" defaultColWidth="12.6640625" defaultRowHeight="15.75" customHeight="1"/>
  <cols>
    <col min="2" max="2" width="29.6640625" customWidth="1"/>
    <col min="8" max="8" width="19.5" customWidth="1"/>
    <col min="9" max="10" width="21.6640625" customWidth="1"/>
    <col min="11" max="11" width="38.33203125" style="40" customWidth="1"/>
    <col min="12" max="12" width="27.33203125" customWidth="1"/>
    <col min="13" max="14" width="25.6640625" customWidth="1"/>
    <col min="15" max="15" width="27.1640625" customWidth="1"/>
    <col min="16" max="16" width="18.6640625" customWidth="1"/>
    <col min="17" max="17" width="15" customWidth="1"/>
    <col min="18" max="18" width="17" customWidth="1"/>
  </cols>
  <sheetData>
    <row r="1" spans="1:18" ht="15.75" customHeight="1">
      <c r="A1" s="1"/>
      <c r="B1" s="2" t="s">
        <v>0</v>
      </c>
      <c r="C1" s="2" t="s">
        <v>1</v>
      </c>
      <c r="D1" s="2" t="s">
        <v>2</v>
      </c>
      <c r="E1" s="2" t="s">
        <v>3</v>
      </c>
      <c r="F1" s="2" t="s">
        <v>4</v>
      </c>
      <c r="G1" s="2" t="s">
        <v>5</v>
      </c>
      <c r="H1" s="2" t="s">
        <v>6</v>
      </c>
      <c r="I1" s="2" t="s">
        <v>7</v>
      </c>
      <c r="J1" s="4" t="s">
        <v>953</v>
      </c>
      <c r="K1" s="3" t="s">
        <v>952</v>
      </c>
      <c r="L1" s="38" t="s">
        <v>954</v>
      </c>
      <c r="M1" s="6" t="s">
        <v>955</v>
      </c>
      <c r="N1" s="6" t="s">
        <v>956</v>
      </c>
      <c r="O1" s="7" t="s">
        <v>957</v>
      </c>
      <c r="P1" s="8" t="s">
        <v>958</v>
      </c>
      <c r="Q1" s="8" t="s">
        <v>959</v>
      </c>
      <c r="R1" s="8" t="s">
        <v>960</v>
      </c>
    </row>
    <row r="2" spans="1:18" ht="15.75" customHeight="1">
      <c r="A2" s="1">
        <v>1</v>
      </c>
      <c r="B2" s="9" t="s">
        <v>8</v>
      </c>
      <c r="C2" s="1" t="s">
        <v>9</v>
      </c>
      <c r="D2" s="1" t="s">
        <v>10</v>
      </c>
      <c r="E2" s="1" t="s">
        <v>11</v>
      </c>
      <c r="F2" s="1" t="s">
        <v>12</v>
      </c>
      <c r="G2" s="1" t="s">
        <v>13</v>
      </c>
      <c r="I2" s="1" t="s">
        <v>14</v>
      </c>
      <c r="J2" s="3" t="s">
        <v>15</v>
      </c>
      <c r="K2" s="3"/>
      <c r="L2" s="3" t="s">
        <v>16</v>
      </c>
      <c r="M2" s="6" t="s">
        <v>15</v>
      </c>
      <c r="N2" s="6"/>
      <c r="O2" s="6" t="s">
        <v>16</v>
      </c>
      <c r="P2" s="8" t="s">
        <v>15</v>
      </c>
      <c r="Q2" s="10"/>
      <c r="R2" s="8" t="s">
        <v>16</v>
      </c>
    </row>
    <row r="3" spans="1:18" ht="15.75" customHeight="1">
      <c r="A3" s="1">
        <v>2</v>
      </c>
      <c r="B3" s="9" t="s">
        <v>18</v>
      </c>
      <c r="C3" s="1" t="s">
        <v>9</v>
      </c>
      <c r="D3" s="1" t="s">
        <v>19</v>
      </c>
      <c r="E3" s="1" t="s">
        <v>20</v>
      </c>
      <c r="F3" s="1" t="s">
        <v>21</v>
      </c>
      <c r="G3" s="1" t="s">
        <v>22</v>
      </c>
      <c r="H3" s="1" t="s">
        <v>23</v>
      </c>
      <c r="I3" s="1" t="s">
        <v>24</v>
      </c>
      <c r="J3" s="3" t="s">
        <v>25</v>
      </c>
      <c r="K3" s="3" t="s">
        <v>26</v>
      </c>
      <c r="L3" s="3" t="s">
        <v>16</v>
      </c>
      <c r="M3" s="6" t="s">
        <v>25</v>
      </c>
      <c r="N3" s="6" t="s">
        <v>26</v>
      </c>
      <c r="O3" s="6" t="s">
        <v>16</v>
      </c>
      <c r="P3" s="8" t="s">
        <v>25</v>
      </c>
      <c r="Q3" s="10" t="s">
        <v>26</v>
      </c>
      <c r="R3" s="8" t="s">
        <v>16</v>
      </c>
    </row>
    <row r="4" spans="1:18" ht="15.75" customHeight="1">
      <c r="A4" s="1">
        <v>3</v>
      </c>
      <c r="B4" s="11" t="s">
        <v>28</v>
      </c>
      <c r="C4" s="1" t="s">
        <v>9</v>
      </c>
      <c r="D4" s="1" t="s">
        <v>29</v>
      </c>
      <c r="E4" s="1" t="s">
        <v>30</v>
      </c>
      <c r="F4" s="1" t="s">
        <v>31</v>
      </c>
      <c r="G4" s="1" t="s">
        <v>32</v>
      </c>
      <c r="H4" s="1" t="s">
        <v>33</v>
      </c>
      <c r="I4" s="1" t="s">
        <v>34</v>
      </c>
      <c r="J4" s="3" t="s">
        <v>35</v>
      </c>
      <c r="K4" s="3"/>
      <c r="L4" s="3" t="s">
        <v>36</v>
      </c>
      <c r="M4" s="6" t="s">
        <v>35</v>
      </c>
      <c r="N4" s="6"/>
      <c r="O4" s="6" t="s">
        <v>36</v>
      </c>
      <c r="P4" s="8" t="s">
        <v>35</v>
      </c>
      <c r="Q4" s="10"/>
      <c r="R4" s="8" t="s">
        <v>36</v>
      </c>
    </row>
    <row r="5" spans="1:18" ht="15.75" customHeight="1">
      <c r="A5" s="1">
        <v>4</v>
      </c>
      <c r="B5" s="9" t="s">
        <v>37</v>
      </c>
      <c r="C5" s="1" t="s">
        <v>9</v>
      </c>
      <c r="D5" s="1" t="s">
        <v>38</v>
      </c>
      <c r="E5" s="1" t="s">
        <v>39</v>
      </c>
      <c r="F5" s="1" t="s">
        <v>40</v>
      </c>
      <c r="G5" s="1" t="s">
        <v>41</v>
      </c>
      <c r="I5" s="1" t="s">
        <v>42</v>
      </c>
      <c r="J5" s="3" t="s">
        <v>15</v>
      </c>
      <c r="K5" s="3"/>
      <c r="L5" s="3" t="s">
        <v>16</v>
      </c>
      <c r="M5" s="6" t="s">
        <v>15</v>
      </c>
      <c r="N5" s="6"/>
      <c r="O5" s="6" t="s">
        <v>16</v>
      </c>
      <c r="P5" s="8" t="s">
        <v>15</v>
      </c>
      <c r="Q5" s="10"/>
      <c r="R5" s="8" t="s">
        <v>16</v>
      </c>
    </row>
    <row r="6" spans="1:18" ht="15.75" customHeight="1">
      <c r="A6" s="1">
        <v>5</v>
      </c>
      <c r="B6" s="11" t="s">
        <v>43</v>
      </c>
      <c r="C6" s="1" t="s">
        <v>9</v>
      </c>
      <c r="D6" s="1" t="s">
        <v>44</v>
      </c>
      <c r="E6" s="1" t="s">
        <v>45</v>
      </c>
      <c r="F6" s="1" t="s">
        <v>46</v>
      </c>
      <c r="G6" s="1" t="s">
        <v>47</v>
      </c>
      <c r="H6" s="1" t="s">
        <v>48</v>
      </c>
      <c r="I6" s="1" t="s">
        <v>49</v>
      </c>
      <c r="J6" s="3" t="s">
        <v>50</v>
      </c>
      <c r="K6" s="3"/>
      <c r="L6" s="3" t="s">
        <v>50</v>
      </c>
      <c r="M6" s="6" t="s">
        <v>50</v>
      </c>
      <c r="N6" s="6"/>
      <c r="O6" s="6" t="s">
        <v>50</v>
      </c>
      <c r="P6" s="8" t="s">
        <v>50</v>
      </c>
      <c r="Q6" s="10"/>
      <c r="R6" s="8" t="s">
        <v>50</v>
      </c>
    </row>
    <row r="7" spans="1:18" ht="15.75" customHeight="1">
      <c r="A7" s="1">
        <v>6</v>
      </c>
      <c r="B7" s="11" t="s">
        <v>43</v>
      </c>
      <c r="C7" s="1" t="s">
        <v>9</v>
      </c>
      <c r="D7" s="1" t="s">
        <v>44</v>
      </c>
      <c r="E7" s="1" t="s">
        <v>45</v>
      </c>
      <c r="F7" s="1" t="s">
        <v>46</v>
      </c>
      <c r="G7" s="1" t="s">
        <v>47</v>
      </c>
      <c r="H7" s="1" t="s">
        <v>48</v>
      </c>
      <c r="I7" s="1" t="s">
        <v>49</v>
      </c>
      <c r="J7" s="3" t="s">
        <v>50</v>
      </c>
      <c r="K7" s="3"/>
      <c r="L7" s="3" t="s">
        <v>50</v>
      </c>
      <c r="M7" s="6" t="s">
        <v>50</v>
      </c>
      <c r="N7" s="6"/>
      <c r="O7" s="6" t="s">
        <v>50</v>
      </c>
      <c r="P7" s="8" t="s">
        <v>50</v>
      </c>
      <c r="Q7" s="10"/>
      <c r="R7" s="8" t="s">
        <v>51</v>
      </c>
    </row>
    <row r="8" spans="1:18" ht="15.75" customHeight="1">
      <c r="A8" s="1">
        <v>7</v>
      </c>
      <c r="B8" s="9" t="s">
        <v>52</v>
      </c>
      <c r="C8" s="1" t="s">
        <v>9</v>
      </c>
      <c r="D8" s="1" t="s">
        <v>53</v>
      </c>
      <c r="E8" s="1" t="s">
        <v>54</v>
      </c>
      <c r="F8" s="1" t="s">
        <v>55</v>
      </c>
      <c r="G8" s="1" t="s">
        <v>56</v>
      </c>
      <c r="I8" s="1" t="s">
        <v>57</v>
      </c>
      <c r="J8" s="3" t="s">
        <v>15</v>
      </c>
      <c r="K8" s="3"/>
      <c r="L8" s="3" t="s">
        <v>58</v>
      </c>
      <c r="M8" s="6" t="s">
        <v>15</v>
      </c>
      <c r="N8" s="6"/>
      <c r="O8" s="6" t="s">
        <v>58</v>
      </c>
      <c r="P8" s="8" t="s">
        <v>15</v>
      </c>
      <c r="Q8" s="10"/>
      <c r="R8" s="8" t="s">
        <v>58</v>
      </c>
    </row>
    <row r="9" spans="1:18" ht="15.75" customHeight="1">
      <c r="A9" s="1">
        <v>8</v>
      </c>
      <c r="B9" s="9" t="s">
        <v>60</v>
      </c>
      <c r="C9" s="1" t="s">
        <v>9</v>
      </c>
      <c r="D9" s="1" t="s">
        <v>61</v>
      </c>
      <c r="E9" s="1" t="s">
        <v>62</v>
      </c>
      <c r="F9" s="1" t="s">
        <v>63</v>
      </c>
      <c r="G9" s="1" t="s">
        <v>64</v>
      </c>
      <c r="I9" s="1" t="s">
        <v>65</v>
      </c>
      <c r="J9" s="3" t="s">
        <v>15</v>
      </c>
      <c r="K9" s="3"/>
      <c r="L9" s="3" t="s">
        <v>36</v>
      </c>
      <c r="M9" s="6" t="s">
        <v>15</v>
      </c>
      <c r="N9" s="6"/>
      <c r="O9" s="6" t="s">
        <v>36</v>
      </c>
      <c r="P9" s="8" t="s">
        <v>15</v>
      </c>
      <c r="Q9" s="10"/>
      <c r="R9" s="8" t="s">
        <v>36</v>
      </c>
    </row>
    <row r="10" spans="1:18" ht="15.75" customHeight="1">
      <c r="A10" s="1">
        <v>9</v>
      </c>
      <c r="B10" s="9" t="s">
        <v>66</v>
      </c>
      <c r="C10" s="1" t="s">
        <v>9</v>
      </c>
      <c r="D10" s="1" t="s">
        <v>67</v>
      </c>
      <c r="E10" s="1" t="s">
        <v>68</v>
      </c>
      <c r="F10" s="1" t="s">
        <v>69</v>
      </c>
      <c r="G10" s="1" t="s">
        <v>70</v>
      </c>
      <c r="H10" s="1" t="s">
        <v>71</v>
      </c>
      <c r="I10" s="1" t="s">
        <v>72</v>
      </c>
      <c r="J10" s="3" t="s">
        <v>15</v>
      </c>
      <c r="K10" s="3"/>
      <c r="L10" s="3" t="s">
        <v>73</v>
      </c>
      <c r="M10" s="6" t="s">
        <v>15</v>
      </c>
      <c r="N10" s="6"/>
      <c r="O10" s="6" t="s">
        <v>16</v>
      </c>
      <c r="P10" s="8" t="s">
        <v>15</v>
      </c>
      <c r="Q10" s="10"/>
      <c r="R10" s="8" t="s">
        <v>16</v>
      </c>
    </row>
    <row r="11" spans="1:18" ht="15.75" customHeight="1">
      <c r="A11" s="1">
        <v>10</v>
      </c>
      <c r="B11" s="9" t="s">
        <v>74</v>
      </c>
      <c r="C11" s="1" t="s">
        <v>9</v>
      </c>
      <c r="D11" s="1" t="s">
        <v>75</v>
      </c>
      <c r="E11" s="1" t="s">
        <v>76</v>
      </c>
      <c r="F11" s="1" t="s">
        <v>77</v>
      </c>
      <c r="G11" s="1" t="s">
        <v>78</v>
      </c>
      <c r="H11" s="1" t="s">
        <v>79</v>
      </c>
      <c r="I11" s="1" t="s">
        <v>80</v>
      </c>
      <c r="J11" s="3" t="s">
        <v>25</v>
      </c>
      <c r="K11" s="3"/>
      <c r="L11" s="3" t="s">
        <v>81</v>
      </c>
      <c r="M11" s="6" t="s">
        <v>50</v>
      </c>
      <c r="N11" s="6"/>
      <c r="O11" s="6" t="s">
        <v>50</v>
      </c>
      <c r="P11" s="8" t="s">
        <v>50</v>
      </c>
      <c r="Q11" s="10"/>
      <c r="R11" s="8" t="s">
        <v>50</v>
      </c>
    </row>
    <row r="12" spans="1:18" ht="15.75" customHeight="1">
      <c r="A12" s="1">
        <v>11</v>
      </c>
      <c r="B12" s="9" t="s">
        <v>82</v>
      </c>
      <c r="C12" s="1" t="s">
        <v>9</v>
      </c>
      <c r="D12" s="1" t="s">
        <v>83</v>
      </c>
      <c r="E12" s="1" t="s">
        <v>84</v>
      </c>
      <c r="F12" s="1" t="s">
        <v>85</v>
      </c>
      <c r="G12" s="1" t="s">
        <v>86</v>
      </c>
      <c r="H12" s="1" t="s">
        <v>87</v>
      </c>
      <c r="I12" s="1" t="s">
        <v>88</v>
      </c>
      <c r="J12" s="3" t="s">
        <v>50</v>
      </c>
      <c r="K12" s="3"/>
      <c r="L12" s="3" t="s">
        <v>50</v>
      </c>
      <c r="M12" s="6" t="s">
        <v>50</v>
      </c>
      <c r="N12" s="6"/>
      <c r="O12" s="6" t="s">
        <v>50</v>
      </c>
      <c r="P12" s="8" t="s">
        <v>50</v>
      </c>
      <c r="Q12" s="10"/>
      <c r="R12" s="8" t="s">
        <v>50</v>
      </c>
    </row>
    <row r="13" spans="1:18" ht="15.75" customHeight="1">
      <c r="A13" s="1">
        <v>12</v>
      </c>
      <c r="B13" s="11" t="s">
        <v>89</v>
      </c>
      <c r="C13" s="1" t="s">
        <v>9</v>
      </c>
      <c r="D13" s="1" t="s">
        <v>90</v>
      </c>
      <c r="E13" s="1" t="s">
        <v>91</v>
      </c>
      <c r="F13" s="1" t="s">
        <v>92</v>
      </c>
      <c r="G13" s="1" t="s">
        <v>93</v>
      </c>
      <c r="I13" s="1" t="s">
        <v>94</v>
      </c>
      <c r="J13" s="3" t="s">
        <v>35</v>
      </c>
      <c r="K13" s="3"/>
      <c r="L13" s="3" t="s">
        <v>95</v>
      </c>
      <c r="M13" s="6" t="s">
        <v>35</v>
      </c>
      <c r="N13" s="6"/>
      <c r="O13" s="6" t="s">
        <v>95</v>
      </c>
      <c r="P13" s="8" t="s">
        <v>35</v>
      </c>
      <c r="Q13" s="10"/>
      <c r="R13" s="8" t="s">
        <v>95</v>
      </c>
    </row>
    <row r="14" spans="1:18" ht="15.75" customHeight="1">
      <c r="A14" s="1">
        <v>13</v>
      </c>
      <c r="B14" s="9" t="s">
        <v>96</v>
      </c>
      <c r="C14" s="1" t="s">
        <v>9</v>
      </c>
      <c r="D14" s="1" t="s">
        <v>97</v>
      </c>
      <c r="E14" s="1" t="s">
        <v>98</v>
      </c>
      <c r="F14" s="1" t="s">
        <v>99</v>
      </c>
      <c r="G14" s="1" t="s">
        <v>100</v>
      </c>
      <c r="H14" s="1" t="s">
        <v>101</v>
      </c>
      <c r="I14" s="1" t="s">
        <v>102</v>
      </c>
      <c r="J14" s="3" t="s">
        <v>15</v>
      </c>
      <c r="K14" s="3"/>
      <c r="L14" s="3" t="s">
        <v>95</v>
      </c>
      <c r="M14" s="6" t="s">
        <v>15</v>
      </c>
      <c r="N14" s="6"/>
      <c r="O14" s="6" t="s">
        <v>95</v>
      </c>
      <c r="P14" s="8" t="s">
        <v>15</v>
      </c>
      <c r="Q14" s="10"/>
      <c r="R14" s="8" t="s">
        <v>95</v>
      </c>
    </row>
    <row r="15" spans="1:18" ht="15.75" customHeight="1">
      <c r="A15" s="1">
        <v>14</v>
      </c>
      <c r="B15" s="9" t="s">
        <v>104</v>
      </c>
      <c r="C15" s="1" t="s">
        <v>9</v>
      </c>
      <c r="D15" s="1" t="s">
        <v>105</v>
      </c>
      <c r="E15" s="1" t="s">
        <v>106</v>
      </c>
      <c r="F15" s="1" t="s">
        <v>107</v>
      </c>
      <c r="G15" s="1" t="s">
        <v>108</v>
      </c>
      <c r="H15" s="1" t="s">
        <v>109</v>
      </c>
      <c r="I15" s="1" t="s">
        <v>110</v>
      </c>
      <c r="J15" s="3" t="s">
        <v>50</v>
      </c>
      <c r="K15" s="3"/>
      <c r="L15" s="3" t="s">
        <v>50</v>
      </c>
      <c r="M15" s="6" t="s">
        <v>50</v>
      </c>
      <c r="N15" s="6"/>
      <c r="O15" s="6" t="s">
        <v>50</v>
      </c>
      <c r="P15" s="8" t="s">
        <v>50</v>
      </c>
      <c r="Q15" s="10"/>
      <c r="R15" s="8" t="s">
        <v>50</v>
      </c>
    </row>
    <row r="16" spans="1:18" ht="15.75" customHeight="1">
      <c r="A16" s="1">
        <v>15</v>
      </c>
      <c r="B16" s="11" t="s">
        <v>111</v>
      </c>
      <c r="C16" s="1" t="s">
        <v>9</v>
      </c>
      <c r="D16" s="1" t="s">
        <v>112</v>
      </c>
      <c r="E16" s="1" t="s">
        <v>113</v>
      </c>
      <c r="F16" s="1" t="s">
        <v>114</v>
      </c>
      <c r="G16" s="1" t="s">
        <v>115</v>
      </c>
      <c r="H16" s="1" t="s">
        <v>116</v>
      </c>
      <c r="I16" s="1" t="s">
        <v>117</v>
      </c>
      <c r="J16" s="3" t="s">
        <v>35</v>
      </c>
      <c r="K16" s="3"/>
      <c r="L16" s="3" t="s">
        <v>118</v>
      </c>
      <c r="M16" s="6" t="s">
        <v>35</v>
      </c>
      <c r="N16" s="6"/>
      <c r="O16" s="6" t="s">
        <v>119</v>
      </c>
      <c r="P16" s="8" t="s">
        <v>35</v>
      </c>
      <c r="Q16" s="10"/>
      <c r="R16" s="8" t="s">
        <v>119</v>
      </c>
    </row>
    <row r="17" spans="1:18" ht="15.75" customHeight="1">
      <c r="A17" s="1">
        <v>16</v>
      </c>
      <c r="B17" s="11" t="s">
        <v>120</v>
      </c>
      <c r="C17" s="1" t="s">
        <v>9</v>
      </c>
      <c r="D17" s="1" t="s">
        <v>121</v>
      </c>
      <c r="E17" s="1" t="s">
        <v>122</v>
      </c>
      <c r="F17" s="1" t="s">
        <v>123</v>
      </c>
      <c r="G17" s="1" t="s">
        <v>124</v>
      </c>
      <c r="I17" s="1" t="s">
        <v>125</v>
      </c>
      <c r="J17" s="3" t="s">
        <v>15</v>
      </c>
      <c r="K17" s="3"/>
      <c r="L17" s="3" t="s">
        <v>36</v>
      </c>
      <c r="M17" s="6" t="s">
        <v>15</v>
      </c>
      <c r="N17" s="6"/>
      <c r="O17" s="6" t="s">
        <v>36</v>
      </c>
      <c r="P17" s="8" t="s">
        <v>15</v>
      </c>
      <c r="Q17" s="10"/>
      <c r="R17" s="8" t="s">
        <v>36</v>
      </c>
    </row>
    <row r="18" spans="1:18" ht="15.75" customHeight="1">
      <c r="A18" s="1">
        <v>17</v>
      </c>
      <c r="B18" s="9" t="s">
        <v>126</v>
      </c>
      <c r="C18" s="1" t="s">
        <v>9</v>
      </c>
      <c r="D18" s="1" t="s">
        <v>127</v>
      </c>
      <c r="E18" s="1" t="s">
        <v>128</v>
      </c>
      <c r="F18" s="1" t="s">
        <v>129</v>
      </c>
      <c r="G18" s="1" t="s">
        <v>130</v>
      </c>
      <c r="H18" s="1" t="s">
        <v>131</v>
      </c>
      <c r="I18" s="1" t="s">
        <v>132</v>
      </c>
      <c r="J18" s="3" t="s">
        <v>25</v>
      </c>
      <c r="K18" s="3" t="s">
        <v>133</v>
      </c>
      <c r="L18" s="3" t="s">
        <v>16</v>
      </c>
      <c r="M18" s="6" t="s">
        <v>25</v>
      </c>
      <c r="N18" s="6" t="s">
        <v>133</v>
      </c>
      <c r="O18" s="6" t="s">
        <v>16</v>
      </c>
      <c r="P18" s="8" t="s">
        <v>25</v>
      </c>
      <c r="Q18" s="10" t="s">
        <v>133</v>
      </c>
      <c r="R18" s="8" t="s">
        <v>16</v>
      </c>
    </row>
    <row r="19" spans="1:18" ht="15.75" customHeight="1">
      <c r="A19" s="1">
        <v>18</v>
      </c>
      <c r="B19" s="9" t="s">
        <v>134</v>
      </c>
      <c r="C19" s="1" t="s">
        <v>9</v>
      </c>
      <c r="D19" s="1" t="s">
        <v>135</v>
      </c>
      <c r="E19" s="1" t="s">
        <v>136</v>
      </c>
      <c r="F19" s="1" t="s">
        <v>40</v>
      </c>
      <c r="G19" s="1" t="s">
        <v>137</v>
      </c>
      <c r="H19" s="1" t="s">
        <v>138</v>
      </c>
      <c r="I19" s="1" t="s">
        <v>139</v>
      </c>
      <c r="J19" s="3" t="s">
        <v>35</v>
      </c>
      <c r="K19" s="3"/>
      <c r="L19" s="3" t="s">
        <v>95</v>
      </c>
      <c r="M19" s="6" t="s">
        <v>35</v>
      </c>
      <c r="N19" s="6"/>
      <c r="O19" s="6" t="s">
        <v>95</v>
      </c>
      <c r="P19" s="8" t="s">
        <v>35</v>
      </c>
      <c r="Q19" s="10"/>
      <c r="R19" s="8" t="s">
        <v>95</v>
      </c>
    </row>
    <row r="20" spans="1:18" ht="15.75" customHeight="1">
      <c r="A20" s="1">
        <v>19</v>
      </c>
      <c r="B20" s="9" t="s">
        <v>140</v>
      </c>
      <c r="C20" s="1" t="s">
        <v>9</v>
      </c>
      <c r="D20" s="1" t="s">
        <v>141</v>
      </c>
      <c r="E20" s="1" t="s">
        <v>142</v>
      </c>
      <c r="F20" s="1" t="s">
        <v>12</v>
      </c>
      <c r="G20" s="1" t="s">
        <v>143</v>
      </c>
      <c r="H20" s="1" t="s">
        <v>144</v>
      </c>
      <c r="I20" s="1" t="s">
        <v>145</v>
      </c>
      <c r="J20" s="3" t="s">
        <v>35</v>
      </c>
      <c r="K20" s="3"/>
      <c r="L20" s="3" t="s">
        <v>95</v>
      </c>
      <c r="M20" s="6" t="s">
        <v>35</v>
      </c>
      <c r="N20" s="6"/>
      <c r="O20" s="6" t="s">
        <v>95</v>
      </c>
      <c r="P20" s="8" t="s">
        <v>35</v>
      </c>
      <c r="Q20" s="10"/>
      <c r="R20" s="8" t="s">
        <v>95</v>
      </c>
    </row>
    <row r="21" spans="1:18" ht="15.75" customHeight="1">
      <c r="A21" s="1">
        <v>20</v>
      </c>
      <c r="B21" s="9" t="s">
        <v>146</v>
      </c>
      <c r="C21" s="1" t="s">
        <v>9</v>
      </c>
      <c r="D21" s="1" t="s">
        <v>147</v>
      </c>
      <c r="E21" s="1" t="s">
        <v>148</v>
      </c>
      <c r="F21" s="1" t="s">
        <v>149</v>
      </c>
      <c r="G21" s="1" t="s">
        <v>150</v>
      </c>
      <c r="H21" s="1" t="s">
        <v>151</v>
      </c>
      <c r="I21" s="1" t="s">
        <v>152</v>
      </c>
      <c r="J21" s="3" t="s">
        <v>15</v>
      </c>
      <c r="K21" s="3"/>
      <c r="L21" s="3" t="s">
        <v>119</v>
      </c>
      <c r="M21" s="6" t="s">
        <v>15</v>
      </c>
      <c r="N21" s="6"/>
      <c r="O21" s="6" t="s">
        <v>119</v>
      </c>
      <c r="P21" s="8" t="s">
        <v>15</v>
      </c>
      <c r="Q21" s="10"/>
      <c r="R21" s="8" t="s">
        <v>119</v>
      </c>
    </row>
    <row r="22" spans="1:18" ht="15.75" customHeight="1">
      <c r="A22" s="1">
        <v>21</v>
      </c>
      <c r="B22" s="11" t="s">
        <v>153</v>
      </c>
      <c r="C22" s="1" t="s">
        <v>9</v>
      </c>
      <c r="D22" s="1" t="s">
        <v>154</v>
      </c>
      <c r="E22" s="1" t="s">
        <v>155</v>
      </c>
      <c r="F22" s="1" t="s">
        <v>129</v>
      </c>
      <c r="G22" s="1" t="s">
        <v>156</v>
      </c>
      <c r="I22" s="1" t="s">
        <v>157</v>
      </c>
      <c r="J22" s="3" t="s">
        <v>15</v>
      </c>
      <c r="K22" s="3"/>
      <c r="L22" s="3" t="s">
        <v>95</v>
      </c>
      <c r="M22" s="6" t="s">
        <v>15</v>
      </c>
      <c r="N22" s="6"/>
      <c r="O22" s="6" t="s">
        <v>95</v>
      </c>
      <c r="P22" s="8" t="s">
        <v>15</v>
      </c>
      <c r="Q22" s="10"/>
      <c r="R22" s="8" t="s">
        <v>95</v>
      </c>
    </row>
    <row r="23" spans="1:18" ht="15.75" customHeight="1">
      <c r="A23" s="1">
        <v>22</v>
      </c>
      <c r="B23" s="11" t="s">
        <v>158</v>
      </c>
      <c r="C23" s="1" t="s">
        <v>9</v>
      </c>
      <c r="D23" s="1" t="s">
        <v>159</v>
      </c>
      <c r="E23" s="1" t="s">
        <v>160</v>
      </c>
      <c r="F23" s="1" t="s">
        <v>161</v>
      </c>
      <c r="G23" s="1" t="s">
        <v>162</v>
      </c>
      <c r="H23" s="1" t="s">
        <v>163</v>
      </c>
      <c r="I23" s="1" t="s">
        <v>164</v>
      </c>
      <c r="J23" s="3" t="s">
        <v>15</v>
      </c>
      <c r="K23" s="3"/>
      <c r="L23" s="3" t="s">
        <v>81</v>
      </c>
      <c r="M23" s="6" t="s">
        <v>15</v>
      </c>
      <c r="N23" s="6"/>
      <c r="O23" s="6" t="s">
        <v>36</v>
      </c>
      <c r="P23" s="8" t="s">
        <v>15</v>
      </c>
      <c r="Q23" s="10"/>
      <c r="R23" s="8" t="s">
        <v>73</v>
      </c>
    </row>
    <row r="24" spans="1:18" ht="15.75" customHeight="1">
      <c r="A24" s="1">
        <v>23</v>
      </c>
      <c r="B24" s="9" t="s">
        <v>165</v>
      </c>
      <c r="C24" s="1" t="s">
        <v>9</v>
      </c>
      <c r="D24" s="1" t="s">
        <v>166</v>
      </c>
      <c r="E24" s="1" t="s">
        <v>167</v>
      </c>
      <c r="F24" s="1" t="s">
        <v>40</v>
      </c>
      <c r="G24" s="1" t="s">
        <v>168</v>
      </c>
      <c r="H24" s="1" t="s">
        <v>169</v>
      </c>
      <c r="I24" s="1" t="s">
        <v>170</v>
      </c>
      <c r="J24" s="3" t="s">
        <v>35</v>
      </c>
      <c r="K24" s="3"/>
      <c r="L24" s="5" t="s">
        <v>73</v>
      </c>
      <c r="M24" s="6" t="s">
        <v>35</v>
      </c>
      <c r="N24" s="6"/>
      <c r="O24" s="6" t="s">
        <v>73</v>
      </c>
      <c r="P24" s="8" t="s">
        <v>35</v>
      </c>
      <c r="Q24" s="10"/>
      <c r="R24" s="8" t="s">
        <v>73</v>
      </c>
    </row>
    <row r="25" spans="1:18" ht="15.75" customHeight="1">
      <c r="A25" s="1">
        <v>24</v>
      </c>
      <c r="B25" s="9" t="s">
        <v>171</v>
      </c>
      <c r="C25" s="1" t="s">
        <v>9</v>
      </c>
      <c r="D25" s="1" t="s">
        <v>172</v>
      </c>
      <c r="E25" s="1" t="s">
        <v>173</v>
      </c>
      <c r="F25" s="1" t="s">
        <v>107</v>
      </c>
      <c r="G25" s="1" t="s">
        <v>174</v>
      </c>
      <c r="I25" s="1" t="s">
        <v>175</v>
      </c>
      <c r="J25" s="3" t="s">
        <v>15</v>
      </c>
      <c r="K25" s="3"/>
      <c r="L25" s="3" t="s">
        <v>176</v>
      </c>
      <c r="M25" s="6" t="s">
        <v>15</v>
      </c>
      <c r="N25" s="6"/>
      <c r="O25" s="6" t="s">
        <v>176</v>
      </c>
      <c r="P25" s="8" t="s">
        <v>15</v>
      </c>
      <c r="Q25" s="10"/>
      <c r="R25" s="8" t="s">
        <v>176</v>
      </c>
    </row>
    <row r="26" spans="1:18" ht="15.75" customHeight="1">
      <c r="A26" s="1">
        <v>25</v>
      </c>
      <c r="B26" s="9" t="s">
        <v>177</v>
      </c>
      <c r="C26" s="1" t="s">
        <v>9</v>
      </c>
      <c r="D26" s="1" t="s">
        <v>178</v>
      </c>
      <c r="E26" s="1" t="s">
        <v>179</v>
      </c>
      <c r="F26" s="1" t="s">
        <v>180</v>
      </c>
      <c r="G26" s="1" t="s">
        <v>181</v>
      </c>
      <c r="H26" s="1" t="s">
        <v>182</v>
      </c>
      <c r="I26" s="1" t="s">
        <v>183</v>
      </c>
      <c r="J26" s="3" t="s">
        <v>15</v>
      </c>
      <c r="K26" s="3"/>
      <c r="L26" s="3" t="s">
        <v>184</v>
      </c>
      <c r="M26" s="6" t="s">
        <v>15</v>
      </c>
      <c r="N26" s="6"/>
      <c r="O26" s="6" t="s">
        <v>184</v>
      </c>
      <c r="P26" s="8" t="s">
        <v>15</v>
      </c>
      <c r="Q26" s="10"/>
      <c r="R26" s="8" t="s">
        <v>184</v>
      </c>
    </row>
    <row r="27" spans="1:18" ht="15.75" customHeight="1">
      <c r="A27" s="1">
        <v>26</v>
      </c>
      <c r="B27" s="9" t="s">
        <v>185</v>
      </c>
      <c r="C27" s="1" t="s">
        <v>9</v>
      </c>
      <c r="D27" s="1" t="s">
        <v>186</v>
      </c>
      <c r="E27" s="1" t="s">
        <v>187</v>
      </c>
      <c r="F27" s="1" t="s">
        <v>188</v>
      </c>
      <c r="G27" s="1" t="s">
        <v>189</v>
      </c>
      <c r="H27" s="1" t="s">
        <v>190</v>
      </c>
      <c r="I27" s="1" t="s">
        <v>191</v>
      </c>
      <c r="J27" s="3" t="s">
        <v>35</v>
      </c>
      <c r="K27" s="3"/>
      <c r="L27" s="3" t="s">
        <v>36</v>
      </c>
      <c r="M27" s="6" t="s">
        <v>35</v>
      </c>
      <c r="N27" s="6"/>
      <c r="O27" s="6" t="s">
        <v>95</v>
      </c>
      <c r="P27" s="8" t="s">
        <v>35</v>
      </c>
      <c r="Q27" s="10"/>
      <c r="R27" s="8" t="s">
        <v>95</v>
      </c>
    </row>
    <row r="28" spans="1:18" ht="15.75" customHeight="1">
      <c r="A28" s="1">
        <v>27</v>
      </c>
      <c r="B28" s="11" t="s">
        <v>192</v>
      </c>
      <c r="C28" s="1" t="s">
        <v>9</v>
      </c>
      <c r="D28" s="1" t="s">
        <v>193</v>
      </c>
      <c r="E28" s="1" t="s">
        <v>194</v>
      </c>
      <c r="F28" s="1" t="s">
        <v>123</v>
      </c>
      <c r="G28" s="1" t="s">
        <v>195</v>
      </c>
      <c r="H28" s="1" t="s">
        <v>196</v>
      </c>
      <c r="I28" s="1" t="s">
        <v>197</v>
      </c>
      <c r="J28" s="3" t="s">
        <v>15</v>
      </c>
      <c r="K28" s="3"/>
      <c r="L28" s="3" t="s">
        <v>198</v>
      </c>
      <c r="M28" s="6" t="s">
        <v>15</v>
      </c>
      <c r="N28" s="6"/>
      <c r="O28" s="6" t="s">
        <v>198</v>
      </c>
      <c r="P28" s="8" t="s">
        <v>15</v>
      </c>
      <c r="Q28" s="10"/>
      <c r="R28" s="8" t="s">
        <v>198</v>
      </c>
    </row>
    <row r="29" spans="1:18" ht="15.75" customHeight="1">
      <c r="A29" s="1">
        <v>28</v>
      </c>
      <c r="B29" s="9" t="s">
        <v>199</v>
      </c>
      <c r="C29" s="1" t="s">
        <v>9</v>
      </c>
      <c r="D29" s="1" t="s">
        <v>200</v>
      </c>
      <c r="E29" s="1" t="s">
        <v>201</v>
      </c>
      <c r="F29" s="1" t="s">
        <v>202</v>
      </c>
      <c r="G29" s="1" t="s">
        <v>203</v>
      </c>
      <c r="H29" s="1" t="s">
        <v>204</v>
      </c>
      <c r="I29" s="1" t="s">
        <v>205</v>
      </c>
      <c r="J29" s="3" t="s">
        <v>35</v>
      </c>
      <c r="K29" s="3"/>
      <c r="L29" s="3" t="s">
        <v>58</v>
      </c>
      <c r="M29" s="6" t="s">
        <v>35</v>
      </c>
      <c r="N29" s="6"/>
      <c r="O29" s="6" t="s">
        <v>58</v>
      </c>
      <c r="P29" s="8" t="s">
        <v>35</v>
      </c>
      <c r="Q29" s="10"/>
      <c r="R29" s="8" t="s">
        <v>58</v>
      </c>
    </row>
    <row r="30" spans="1:18" ht="15.75" customHeight="1">
      <c r="A30" s="1">
        <v>29</v>
      </c>
      <c r="B30" s="9" t="s">
        <v>206</v>
      </c>
      <c r="C30" s="1" t="s">
        <v>9</v>
      </c>
      <c r="D30" s="1" t="s">
        <v>207</v>
      </c>
      <c r="E30" s="1" t="s">
        <v>208</v>
      </c>
      <c r="F30" s="1" t="s">
        <v>209</v>
      </c>
      <c r="G30" s="1" t="s">
        <v>210</v>
      </c>
      <c r="H30" s="1" t="s">
        <v>211</v>
      </c>
      <c r="I30" s="1" t="s">
        <v>212</v>
      </c>
      <c r="J30" s="3" t="s">
        <v>25</v>
      </c>
      <c r="K30" s="3"/>
      <c r="L30" s="3" t="s">
        <v>119</v>
      </c>
      <c r="M30" s="6" t="s">
        <v>35</v>
      </c>
      <c r="N30" s="6"/>
      <c r="O30" s="6" t="s">
        <v>119</v>
      </c>
      <c r="P30" s="8" t="s">
        <v>35</v>
      </c>
      <c r="Q30" s="10"/>
      <c r="R30" s="8" t="s">
        <v>119</v>
      </c>
    </row>
    <row r="31" spans="1:18" ht="15.75" customHeight="1">
      <c r="A31" s="1">
        <v>30</v>
      </c>
      <c r="B31" s="9" t="s">
        <v>213</v>
      </c>
      <c r="C31" s="1" t="s">
        <v>9</v>
      </c>
      <c r="D31" s="1" t="s">
        <v>214</v>
      </c>
      <c r="E31" s="1" t="s">
        <v>215</v>
      </c>
      <c r="F31" s="1" t="s">
        <v>216</v>
      </c>
      <c r="G31" s="1" t="s">
        <v>217</v>
      </c>
      <c r="H31" s="1" t="s">
        <v>218</v>
      </c>
      <c r="I31" s="1" t="s">
        <v>219</v>
      </c>
      <c r="J31" s="3" t="s">
        <v>35</v>
      </c>
      <c r="K31" s="3"/>
      <c r="L31" s="3" t="s">
        <v>16</v>
      </c>
      <c r="M31" s="6" t="s">
        <v>35</v>
      </c>
      <c r="N31" s="6"/>
      <c r="O31" s="6" t="s">
        <v>16</v>
      </c>
      <c r="P31" s="8" t="s">
        <v>35</v>
      </c>
      <c r="Q31" s="10"/>
      <c r="R31" s="8" t="s">
        <v>16</v>
      </c>
    </row>
    <row r="32" spans="1:18" ht="15.75" customHeight="1">
      <c r="A32" s="1">
        <v>31</v>
      </c>
      <c r="B32" s="9" t="s">
        <v>220</v>
      </c>
      <c r="C32" s="1" t="s">
        <v>9</v>
      </c>
      <c r="D32" s="1" t="s">
        <v>221</v>
      </c>
      <c r="E32" s="1" t="s">
        <v>222</v>
      </c>
      <c r="F32" s="1" t="s">
        <v>107</v>
      </c>
      <c r="G32" s="1" t="s">
        <v>223</v>
      </c>
      <c r="H32" s="1" t="s">
        <v>224</v>
      </c>
      <c r="I32" s="1" t="s">
        <v>225</v>
      </c>
      <c r="J32" s="3" t="s">
        <v>226</v>
      </c>
      <c r="K32" s="3"/>
      <c r="L32" s="3" t="s">
        <v>73</v>
      </c>
      <c r="M32" s="6" t="s">
        <v>226</v>
      </c>
      <c r="N32" s="6"/>
      <c r="O32" s="6" t="s">
        <v>73</v>
      </c>
      <c r="P32" s="8" t="s">
        <v>226</v>
      </c>
      <c r="Q32" s="10"/>
      <c r="R32" s="8" t="s">
        <v>73</v>
      </c>
    </row>
    <row r="33" spans="1:18" ht="15.75" customHeight="1">
      <c r="A33" s="1">
        <v>32</v>
      </c>
      <c r="B33" s="11" t="s">
        <v>227</v>
      </c>
      <c r="C33" s="1" t="s">
        <v>9</v>
      </c>
      <c r="D33" s="1" t="s">
        <v>228</v>
      </c>
      <c r="E33" s="1" t="s">
        <v>229</v>
      </c>
      <c r="F33" s="1" t="s">
        <v>230</v>
      </c>
      <c r="G33" s="1" t="s">
        <v>231</v>
      </c>
      <c r="H33" s="1" t="s">
        <v>232</v>
      </c>
      <c r="I33" s="1" t="s">
        <v>233</v>
      </c>
      <c r="J33" s="3" t="s">
        <v>15</v>
      </c>
      <c r="K33" s="3"/>
      <c r="L33" s="3" t="s">
        <v>234</v>
      </c>
      <c r="M33" s="6" t="s">
        <v>15</v>
      </c>
      <c r="N33" s="6"/>
      <c r="O33" s="6" t="s">
        <v>234</v>
      </c>
      <c r="P33" s="8" t="s">
        <v>15</v>
      </c>
      <c r="Q33" s="10"/>
      <c r="R33" s="8" t="s">
        <v>234</v>
      </c>
    </row>
    <row r="34" spans="1:18" ht="15.75" customHeight="1">
      <c r="A34" s="1">
        <v>33</v>
      </c>
      <c r="B34" s="9" t="s">
        <v>235</v>
      </c>
      <c r="C34" s="1" t="s">
        <v>9</v>
      </c>
      <c r="D34" s="1" t="s">
        <v>228</v>
      </c>
      <c r="E34" s="1" t="s">
        <v>229</v>
      </c>
      <c r="F34" s="1" t="s">
        <v>230</v>
      </c>
      <c r="G34" s="1" t="s">
        <v>231</v>
      </c>
      <c r="H34" s="1" t="s">
        <v>232</v>
      </c>
      <c r="I34" s="11" t="s">
        <v>236</v>
      </c>
      <c r="J34" s="3" t="s">
        <v>15</v>
      </c>
      <c r="K34" s="3"/>
      <c r="L34" s="3" t="s">
        <v>184</v>
      </c>
      <c r="M34" s="6" t="s">
        <v>15</v>
      </c>
      <c r="N34" s="6"/>
      <c r="O34" s="6" t="s">
        <v>184</v>
      </c>
      <c r="P34" s="8" t="s">
        <v>15</v>
      </c>
      <c r="Q34" s="10"/>
      <c r="R34" s="8" t="s">
        <v>184</v>
      </c>
    </row>
    <row r="35" spans="1:18" ht="15.75" customHeight="1">
      <c r="A35" s="1">
        <v>34</v>
      </c>
      <c r="B35" s="9" t="s">
        <v>237</v>
      </c>
      <c r="C35" s="1" t="s">
        <v>9</v>
      </c>
      <c r="D35" s="1" t="s">
        <v>238</v>
      </c>
      <c r="E35" s="1" t="s">
        <v>239</v>
      </c>
      <c r="F35" s="1" t="s">
        <v>240</v>
      </c>
      <c r="G35" s="1" t="s">
        <v>241</v>
      </c>
      <c r="H35" s="1" t="s">
        <v>242</v>
      </c>
      <c r="I35" s="1" t="s">
        <v>243</v>
      </c>
      <c r="J35" s="3" t="s">
        <v>15</v>
      </c>
      <c r="K35" s="3"/>
      <c r="L35" s="3" t="s">
        <v>81</v>
      </c>
      <c r="M35" s="6" t="s">
        <v>15</v>
      </c>
      <c r="N35" s="6"/>
      <c r="O35" s="6" t="s">
        <v>81</v>
      </c>
      <c r="P35" s="8" t="s">
        <v>15</v>
      </c>
      <c r="Q35" s="10"/>
      <c r="R35" s="8" t="s">
        <v>81</v>
      </c>
    </row>
    <row r="36" spans="1:18" ht="15.75" customHeight="1">
      <c r="A36" s="1">
        <v>35</v>
      </c>
      <c r="B36" s="9" t="s">
        <v>244</v>
      </c>
      <c r="C36" s="1" t="s">
        <v>9</v>
      </c>
      <c r="D36" s="1" t="s">
        <v>245</v>
      </c>
      <c r="E36" s="1" t="s">
        <v>246</v>
      </c>
      <c r="F36" s="1" t="s">
        <v>85</v>
      </c>
      <c r="G36" s="1" t="s">
        <v>97</v>
      </c>
      <c r="H36" s="1" t="s">
        <v>247</v>
      </c>
      <c r="I36" s="1" t="s">
        <v>248</v>
      </c>
      <c r="J36" s="3" t="s">
        <v>35</v>
      </c>
      <c r="K36" s="3"/>
      <c r="L36" s="3" t="s">
        <v>16</v>
      </c>
      <c r="M36" s="6" t="s">
        <v>35</v>
      </c>
      <c r="N36" s="6"/>
      <c r="O36" s="6" t="s">
        <v>16</v>
      </c>
      <c r="P36" s="8" t="s">
        <v>35</v>
      </c>
      <c r="Q36" s="10"/>
      <c r="R36" s="8" t="s">
        <v>16</v>
      </c>
    </row>
    <row r="37" spans="1:18" ht="15.75" customHeight="1">
      <c r="A37" s="1">
        <v>36</v>
      </c>
      <c r="B37" s="9" t="s">
        <v>250</v>
      </c>
      <c r="C37" s="1" t="s">
        <v>9</v>
      </c>
      <c r="D37" s="1" t="s">
        <v>251</v>
      </c>
      <c r="E37" s="1" t="s">
        <v>252</v>
      </c>
      <c r="F37" s="1" t="s">
        <v>253</v>
      </c>
      <c r="G37" s="1" t="s">
        <v>254</v>
      </c>
      <c r="H37" s="1" t="s">
        <v>255</v>
      </c>
      <c r="I37" s="1" t="s">
        <v>256</v>
      </c>
      <c r="J37" s="3" t="s">
        <v>15</v>
      </c>
      <c r="K37" s="3"/>
      <c r="L37" s="3" t="s">
        <v>962</v>
      </c>
      <c r="M37" s="6" t="s">
        <v>15</v>
      </c>
      <c r="N37" s="6"/>
      <c r="O37" s="6" t="s">
        <v>962</v>
      </c>
      <c r="P37" s="8" t="s">
        <v>15</v>
      </c>
      <c r="Q37" s="10"/>
      <c r="R37" s="8" t="s">
        <v>962</v>
      </c>
    </row>
    <row r="38" spans="1:18" ht="15.75" customHeight="1">
      <c r="A38" s="1">
        <v>37</v>
      </c>
      <c r="B38" s="9" t="s">
        <v>258</v>
      </c>
      <c r="C38" s="1" t="s">
        <v>9</v>
      </c>
      <c r="D38" s="1" t="s">
        <v>259</v>
      </c>
      <c r="E38" s="1" t="s">
        <v>260</v>
      </c>
      <c r="F38" s="1" t="s">
        <v>261</v>
      </c>
      <c r="G38" s="1" t="s">
        <v>262</v>
      </c>
      <c r="I38" s="1" t="s">
        <v>263</v>
      </c>
      <c r="J38" s="3" t="s">
        <v>15</v>
      </c>
      <c r="K38" s="3"/>
      <c r="L38" s="3" t="s">
        <v>234</v>
      </c>
      <c r="M38" s="6" t="s">
        <v>15</v>
      </c>
      <c r="N38" s="6"/>
      <c r="O38" s="6" t="s">
        <v>234</v>
      </c>
      <c r="P38" s="8" t="s">
        <v>15</v>
      </c>
      <c r="Q38" s="10"/>
      <c r="R38" s="8" t="s">
        <v>234</v>
      </c>
    </row>
    <row r="39" spans="1:18" ht="15.75" customHeight="1">
      <c r="A39" s="1">
        <v>38</v>
      </c>
      <c r="B39" s="9" t="s">
        <v>264</v>
      </c>
      <c r="C39" s="1" t="s">
        <v>9</v>
      </c>
      <c r="D39" s="1" t="s">
        <v>265</v>
      </c>
      <c r="E39" s="1" t="s">
        <v>266</v>
      </c>
      <c r="F39" s="1" t="s">
        <v>77</v>
      </c>
      <c r="G39" s="1" t="s">
        <v>47</v>
      </c>
      <c r="H39" s="1" t="s">
        <v>267</v>
      </c>
      <c r="I39" s="1" t="s">
        <v>268</v>
      </c>
      <c r="J39" s="3" t="s">
        <v>25</v>
      </c>
      <c r="K39" s="3" t="s">
        <v>269</v>
      </c>
      <c r="L39" s="3" t="s">
        <v>16</v>
      </c>
      <c r="M39" s="6" t="s">
        <v>25</v>
      </c>
      <c r="N39" s="6" t="s">
        <v>269</v>
      </c>
      <c r="O39" s="6" t="s">
        <v>16</v>
      </c>
      <c r="P39" s="8" t="s">
        <v>25</v>
      </c>
      <c r="Q39" s="10" t="s">
        <v>269</v>
      </c>
      <c r="R39" s="8" t="s">
        <v>16</v>
      </c>
    </row>
    <row r="40" spans="1:18" ht="15.75" customHeight="1">
      <c r="A40" s="1">
        <v>39</v>
      </c>
      <c r="B40" s="9" t="s">
        <v>270</v>
      </c>
      <c r="C40" s="1" t="s">
        <v>9</v>
      </c>
      <c r="D40" s="1" t="s">
        <v>271</v>
      </c>
      <c r="E40" s="1" t="s">
        <v>272</v>
      </c>
      <c r="F40" s="1" t="s">
        <v>273</v>
      </c>
      <c r="G40" s="1" t="s">
        <v>274</v>
      </c>
      <c r="H40" s="1" t="s">
        <v>275</v>
      </c>
      <c r="I40" s="1" t="s">
        <v>276</v>
      </c>
      <c r="J40" s="3" t="s">
        <v>15</v>
      </c>
      <c r="K40" s="3"/>
      <c r="L40" s="3" t="s">
        <v>16</v>
      </c>
      <c r="M40" s="6" t="s">
        <v>15</v>
      </c>
      <c r="N40" s="6"/>
      <c r="O40" s="6" t="s">
        <v>16</v>
      </c>
      <c r="P40" s="8" t="s">
        <v>15</v>
      </c>
      <c r="Q40" s="10"/>
      <c r="R40" s="8" t="s">
        <v>16</v>
      </c>
    </row>
    <row r="41" spans="1:18" ht="15.75" customHeight="1">
      <c r="A41" s="1">
        <v>40</v>
      </c>
      <c r="B41" s="9" t="s">
        <v>277</v>
      </c>
      <c r="C41" s="1" t="s">
        <v>9</v>
      </c>
      <c r="D41" s="1" t="s">
        <v>271</v>
      </c>
      <c r="E41" s="1" t="s">
        <v>272</v>
      </c>
      <c r="F41" s="1" t="s">
        <v>273</v>
      </c>
      <c r="G41" s="1" t="s">
        <v>274</v>
      </c>
      <c r="H41" s="1" t="s">
        <v>275</v>
      </c>
      <c r="I41" s="1" t="s">
        <v>278</v>
      </c>
      <c r="J41" s="3" t="s">
        <v>35</v>
      </c>
      <c r="K41" s="3"/>
      <c r="L41" s="3" t="s">
        <v>16</v>
      </c>
      <c r="M41" s="6" t="s">
        <v>35</v>
      </c>
      <c r="N41" s="6"/>
      <c r="O41" s="6" t="s">
        <v>16</v>
      </c>
      <c r="P41" s="8" t="s">
        <v>35</v>
      </c>
      <c r="Q41" s="10"/>
      <c r="R41" s="8" t="s">
        <v>16</v>
      </c>
    </row>
    <row r="42" spans="1:18" ht="15.75" customHeight="1">
      <c r="A42" s="1">
        <v>41</v>
      </c>
      <c r="B42" s="9" t="s">
        <v>279</v>
      </c>
      <c r="C42" s="1" t="s">
        <v>9</v>
      </c>
      <c r="D42" s="1" t="s">
        <v>245</v>
      </c>
      <c r="E42" s="1" t="s">
        <v>280</v>
      </c>
      <c r="F42" s="1" t="s">
        <v>85</v>
      </c>
      <c r="G42" s="1" t="s">
        <v>97</v>
      </c>
      <c r="H42" s="1" t="s">
        <v>281</v>
      </c>
      <c r="I42" s="1" t="s">
        <v>282</v>
      </c>
      <c r="J42" s="3" t="s">
        <v>15</v>
      </c>
      <c r="K42" s="3"/>
      <c r="L42" s="3" t="s">
        <v>73</v>
      </c>
      <c r="M42" s="6" t="s">
        <v>15</v>
      </c>
      <c r="N42" s="6"/>
      <c r="O42" s="6" t="s">
        <v>73</v>
      </c>
      <c r="P42" s="8" t="s">
        <v>15</v>
      </c>
      <c r="Q42" s="10"/>
      <c r="R42" s="8" t="s">
        <v>73</v>
      </c>
    </row>
    <row r="43" spans="1:18" ht="15.75" customHeight="1">
      <c r="A43" s="1">
        <v>42</v>
      </c>
      <c r="B43" s="9" t="s">
        <v>283</v>
      </c>
      <c r="C43" s="1" t="s">
        <v>9</v>
      </c>
      <c r="D43" s="1" t="s">
        <v>284</v>
      </c>
      <c r="E43" s="1" t="s">
        <v>285</v>
      </c>
      <c r="F43" s="1" t="s">
        <v>286</v>
      </c>
      <c r="G43" s="1" t="s">
        <v>287</v>
      </c>
      <c r="H43" s="1" t="s">
        <v>288</v>
      </c>
      <c r="I43" s="1" t="s">
        <v>289</v>
      </c>
      <c r="J43" s="3" t="s">
        <v>35</v>
      </c>
      <c r="K43" s="3"/>
      <c r="L43" s="3" t="s">
        <v>234</v>
      </c>
      <c r="M43" s="6" t="s">
        <v>35</v>
      </c>
      <c r="N43" s="6"/>
      <c r="O43" s="6" t="s">
        <v>234</v>
      </c>
      <c r="P43" s="8" t="s">
        <v>35</v>
      </c>
      <c r="Q43" s="10"/>
      <c r="R43" s="8" t="s">
        <v>234</v>
      </c>
    </row>
    <row r="44" spans="1:18" ht="15.75" customHeight="1">
      <c r="A44" s="1">
        <v>43</v>
      </c>
      <c r="B44" s="9" t="s">
        <v>290</v>
      </c>
      <c r="C44" s="1" t="s">
        <v>9</v>
      </c>
      <c r="D44" s="1" t="s">
        <v>284</v>
      </c>
      <c r="E44" s="1" t="s">
        <v>285</v>
      </c>
      <c r="F44" s="1" t="s">
        <v>286</v>
      </c>
      <c r="G44" s="1" t="s">
        <v>291</v>
      </c>
      <c r="H44" s="1" t="s">
        <v>288</v>
      </c>
      <c r="I44" s="1" t="s">
        <v>292</v>
      </c>
      <c r="J44" s="3" t="s">
        <v>50</v>
      </c>
      <c r="K44" s="3"/>
      <c r="L44" s="3" t="s">
        <v>50</v>
      </c>
      <c r="M44" s="6" t="s">
        <v>50</v>
      </c>
      <c r="N44" s="6"/>
      <c r="O44" s="6" t="s">
        <v>50</v>
      </c>
      <c r="P44" s="8" t="s">
        <v>50</v>
      </c>
      <c r="Q44" s="10"/>
      <c r="R44" s="8" t="s">
        <v>50</v>
      </c>
    </row>
    <row r="45" spans="1:18" ht="15.75" customHeight="1">
      <c r="A45" s="1">
        <v>44</v>
      </c>
      <c r="B45" s="9" t="s">
        <v>293</v>
      </c>
      <c r="C45" s="1" t="s">
        <v>9</v>
      </c>
      <c r="D45" s="1" t="s">
        <v>294</v>
      </c>
      <c r="E45" s="1" t="s">
        <v>295</v>
      </c>
      <c r="F45" s="1" t="s">
        <v>209</v>
      </c>
      <c r="G45" s="1" t="s">
        <v>296</v>
      </c>
      <c r="H45" s="1" t="s">
        <v>297</v>
      </c>
      <c r="I45" s="11" t="s">
        <v>298</v>
      </c>
      <c r="J45" s="3" t="s">
        <v>15</v>
      </c>
      <c r="K45" s="3"/>
      <c r="L45" s="3" t="s">
        <v>36</v>
      </c>
      <c r="M45" s="6" t="s">
        <v>15</v>
      </c>
      <c r="N45" s="6"/>
      <c r="O45" s="6" t="s">
        <v>36</v>
      </c>
      <c r="P45" s="8" t="s">
        <v>15</v>
      </c>
      <c r="Q45" s="10"/>
      <c r="R45" s="8" t="s">
        <v>36</v>
      </c>
    </row>
    <row r="46" spans="1:18" ht="15.75" customHeight="1">
      <c r="A46" s="1">
        <v>45</v>
      </c>
      <c r="B46" s="11" t="s">
        <v>299</v>
      </c>
      <c r="C46" s="1" t="s">
        <v>9</v>
      </c>
      <c r="D46" s="1" t="s">
        <v>300</v>
      </c>
      <c r="E46" s="1" t="s">
        <v>301</v>
      </c>
      <c r="F46" s="1" t="s">
        <v>123</v>
      </c>
      <c r="G46" s="1" t="s">
        <v>302</v>
      </c>
      <c r="H46" s="1" t="s">
        <v>303</v>
      </c>
      <c r="I46" s="1" t="s">
        <v>304</v>
      </c>
      <c r="J46" s="3" t="s">
        <v>15</v>
      </c>
      <c r="K46" s="3" t="s">
        <v>15</v>
      </c>
      <c r="L46" s="3" t="s">
        <v>95</v>
      </c>
      <c r="M46" s="6" t="s">
        <v>15</v>
      </c>
      <c r="N46" s="6"/>
      <c r="O46" s="6" t="s">
        <v>95</v>
      </c>
      <c r="P46" s="8" t="s">
        <v>15</v>
      </c>
      <c r="Q46" s="10"/>
      <c r="R46" s="8" t="s">
        <v>95</v>
      </c>
    </row>
    <row r="47" spans="1:18" ht="15.75" customHeight="1">
      <c r="A47" s="1">
        <v>46</v>
      </c>
      <c r="B47" s="9" t="s">
        <v>305</v>
      </c>
      <c r="C47" s="1" t="s">
        <v>9</v>
      </c>
      <c r="D47" s="1" t="s">
        <v>306</v>
      </c>
      <c r="E47" s="1" t="s">
        <v>307</v>
      </c>
      <c r="F47" s="1" t="s">
        <v>308</v>
      </c>
      <c r="G47" s="1" t="s">
        <v>309</v>
      </c>
      <c r="H47" s="1" t="s">
        <v>310</v>
      </c>
      <c r="I47" s="1" t="s">
        <v>311</v>
      </c>
      <c r="J47" s="3" t="s">
        <v>25</v>
      </c>
      <c r="K47" s="3" t="s">
        <v>133</v>
      </c>
      <c r="L47" s="3" t="s">
        <v>81</v>
      </c>
      <c r="M47" s="6" t="s">
        <v>25</v>
      </c>
      <c r="N47" s="6" t="s">
        <v>133</v>
      </c>
      <c r="O47" s="6" t="s">
        <v>81</v>
      </c>
      <c r="P47" s="8" t="s">
        <v>25</v>
      </c>
      <c r="Q47" s="10" t="s">
        <v>133</v>
      </c>
      <c r="R47" s="8" t="s">
        <v>81</v>
      </c>
    </row>
    <row r="48" spans="1:18" ht="15.75" customHeight="1">
      <c r="A48" s="1">
        <v>47</v>
      </c>
      <c r="B48" s="9" t="s">
        <v>312</v>
      </c>
      <c r="C48" s="1" t="s">
        <v>9</v>
      </c>
      <c r="D48" s="1" t="s">
        <v>313</v>
      </c>
      <c r="E48" s="1" t="s">
        <v>314</v>
      </c>
      <c r="F48" s="1" t="s">
        <v>315</v>
      </c>
      <c r="G48" s="1" t="s">
        <v>316</v>
      </c>
      <c r="H48" s="1" t="s">
        <v>317</v>
      </c>
      <c r="I48" s="1" t="s">
        <v>318</v>
      </c>
      <c r="J48" s="3" t="s">
        <v>15</v>
      </c>
      <c r="K48" s="3"/>
      <c r="L48" s="3" t="s">
        <v>118</v>
      </c>
      <c r="M48" s="6" t="s">
        <v>15</v>
      </c>
      <c r="N48" s="6"/>
      <c r="O48" s="6" t="s">
        <v>118</v>
      </c>
      <c r="P48" s="8" t="s">
        <v>15</v>
      </c>
      <c r="Q48" s="10"/>
      <c r="R48" s="8" t="s">
        <v>118</v>
      </c>
    </row>
    <row r="49" spans="1:18" ht="15.75" customHeight="1">
      <c r="A49" s="1">
        <v>48</v>
      </c>
      <c r="B49" s="11" t="s">
        <v>319</v>
      </c>
      <c r="C49" s="1" t="s">
        <v>9</v>
      </c>
      <c r="D49" s="1" t="s">
        <v>320</v>
      </c>
      <c r="E49" s="1" t="s">
        <v>321</v>
      </c>
      <c r="F49" s="1" t="s">
        <v>315</v>
      </c>
      <c r="G49" s="1" t="s">
        <v>322</v>
      </c>
      <c r="H49" s="1" t="s">
        <v>323</v>
      </c>
      <c r="I49" s="1" t="s">
        <v>324</v>
      </c>
      <c r="J49" s="3" t="s">
        <v>35</v>
      </c>
      <c r="K49" s="3"/>
      <c r="L49" s="3" t="s">
        <v>73</v>
      </c>
      <c r="M49" s="6" t="s">
        <v>35</v>
      </c>
      <c r="N49" s="6"/>
      <c r="O49" s="6" t="s">
        <v>73</v>
      </c>
      <c r="P49" s="8" t="s">
        <v>35</v>
      </c>
      <c r="Q49" s="10"/>
      <c r="R49" s="8" t="s">
        <v>73</v>
      </c>
    </row>
    <row r="50" spans="1:18" ht="15.75" customHeight="1">
      <c r="A50" s="1">
        <v>49</v>
      </c>
      <c r="B50" s="9" t="s">
        <v>325</v>
      </c>
      <c r="C50" s="1" t="s">
        <v>9</v>
      </c>
      <c r="D50" s="1" t="s">
        <v>326</v>
      </c>
      <c r="E50" s="1" t="s">
        <v>327</v>
      </c>
      <c r="F50" s="1" t="s">
        <v>328</v>
      </c>
      <c r="G50" s="1" t="s">
        <v>329</v>
      </c>
      <c r="H50" s="1" t="s">
        <v>330</v>
      </c>
      <c r="I50" s="1" t="s">
        <v>331</v>
      </c>
      <c r="J50" s="3" t="s">
        <v>226</v>
      </c>
      <c r="K50" s="3"/>
      <c r="L50" s="3" t="s">
        <v>16</v>
      </c>
      <c r="M50" s="6" t="s">
        <v>226</v>
      </c>
      <c r="N50" s="6"/>
      <c r="O50" s="6" t="s">
        <v>16</v>
      </c>
      <c r="P50" s="8" t="s">
        <v>226</v>
      </c>
      <c r="Q50" s="10"/>
      <c r="R50" s="8" t="s">
        <v>16</v>
      </c>
    </row>
    <row r="51" spans="1:18" ht="15.75" customHeight="1">
      <c r="A51" s="1">
        <v>50</v>
      </c>
      <c r="B51" s="11" t="s">
        <v>332</v>
      </c>
      <c r="C51" s="1" t="s">
        <v>9</v>
      </c>
      <c r="D51" s="1" t="s">
        <v>333</v>
      </c>
      <c r="E51" s="1" t="s">
        <v>334</v>
      </c>
      <c r="F51" s="1" t="s">
        <v>335</v>
      </c>
      <c r="G51" s="1" t="s">
        <v>336</v>
      </c>
      <c r="H51" s="1" t="s">
        <v>337</v>
      </c>
      <c r="I51" s="1" t="s">
        <v>338</v>
      </c>
      <c r="J51" s="3" t="s">
        <v>50</v>
      </c>
      <c r="K51" s="3"/>
      <c r="L51" s="3" t="s">
        <v>50</v>
      </c>
      <c r="M51" s="6" t="s">
        <v>50</v>
      </c>
      <c r="N51" s="6"/>
      <c r="O51" s="6" t="s">
        <v>50</v>
      </c>
      <c r="P51" s="8" t="s">
        <v>50</v>
      </c>
      <c r="Q51" s="10"/>
      <c r="R51" s="8" t="s">
        <v>50</v>
      </c>
    </row>
    <row r="52" spans="1:18" ht="15.75" customHeight="1">
      <c r="A52" s="1">
        <v>51</v>
      </c>
      <c r="B52" s="9" t="s">
        <v>339</v>
      </c>
      <c r="C52" s="1" t="s">
        <v>9</v>
      </c>
      <c r="D52" s="1" t="s">
        <v>340</v>
      </c>
      <c r="E52" s="1" t="s">
        <v>341</v>
      </c>
      <c r="F52" s="1" t="s">
        <v>230</v>
      </c>
      <c r="G52" s="1" t="s">
        <v>342</v>
      </c>
      <c r="I52" s="1" t="s">
        <v>343</v>
      </c>
      <c r="J52" s="3" t="s">
        <v>35</v>
      </c>
      <c r="K52" s="3"/>
      <c r="L52" s="3" t="s">
        <v>95</v>
      </c>
      <c r="M52" s="6" t="s">
        <v>35</v>
      </c>
      <c r="N52" s="6"/>
      <c r="O52" s="6" t="s">
        <v>95</v>
      </c>
      <c r="P52" s="8" t="s">
        <v>35</v>
      </c>
      <c r="Q52" s="10"/>
      <c r="R52" s="8" t="s">
        <v>95</v>
      </c>
    </row>
    <row r="53" spans="1:18" ht="15.75" customHeight="1">
      <c r="A53" s="1">
        <v>52</v>
      </c>
      <c r="B53" s="9" t="s">
        <v>344</v>
      </c>
      <c r="C53" s="1" t="s">
        <v>9</v>
      </c>
      <c r="D53" s="1" t="s">
        <v>345</v>
      </c>
      <c r="E53" s="1" t="s">
        <v>346</v>
      </c>
      <c r="F53" s="1" t="s">
        <v>347</v>
      </c>
      <c r="G53" s="1" t="s">
        <v>348</v>
      </c>
      <c r="H53" s="1" t="s">
        <v>349</v>
      </c>
      <c r="I53" s="1" t="s">
        <v>350</v>
      </c>
      <c r="J53" s="3" t="s">
        <v>35</v>
      </c>
      <c r="K53" s="3"/>
      <c r="L53" s="3" t="s">
        <v>36</v>
      </c>
      <c r="M53" s="6" t="s">
        <v>35</v>
      </c>
      <c r="N53" s="6"/>
      <c r="O53" s="6" t="s">
        <v>36</v>
      </c>
      <c r="P53" s="8" t="s">
        <v>35</v>
      </c>
      <c r="Q53" s="10"/>
      <c r="R53" s="8" t="s">
        <v>36</v>
      </c>
    </row>
    <row r="54" spans="1:18" ht="15.75" customHeight="1">
      <c r="A54" s="1">
        <v>53</v>
      </c>
      <c r="B54" s="11" t="s">
        <v>351</v>
      </c>
      <c r="C54" s="1" t="s">
        <v>9</v>
      </c>
      <c r="D54" s="1" t="s">
        <v>352</v>
      </c>
      <c r="E54" s="1" t="s">
        <v>353</v>
      </c>
      <c r="F54" s="1" t="s">
        <v>354</v>
      </c>
      <c r="G54" s="1" t="s">
        <v>355</v>
      </c>
      <c r="H54" s="1" t="s">
        <v>356</v>
      </c>
      <c r="I54" s="1" t="s">
        <v>357</v>
      </c>
      <c r="J54" s="3" t="s">
        <v>15</v>
      </c>
      <c r="K54" s="3"/>
      <c r="L54" s="3" t="s">
        <v>95</v>
      </c>
      <c r="M54" s="6" t="s">
        <v>15</v>
      </c>
      <c r="N54" s="6"/>
      <c r="O54" s="6" t="s">
        <v>95</v>
      </c>
      <c r="P54" s="8" t="s">
        <v>15</v>
      </c>
      <c r="Q54" s="10"/>
      <c r="R54" s="8" t="s">
        <v>95</v>
      </c>
    </row>
    <row r="55" spans="1:18" ht="15.75" customHeight="1">
      <c r="A55" s="1">
        <v>54</v>
      </c>
      <c r="B55" s="11" t="s">
        <v>358</v>
      </c>
      <c r="C55" s="1" t="s">
        <v>9</v>
      </c>
      <c r="D55" s="1" t="s">
        <v>359</v>
      </c>
      <c r="E55" s="1" t="s">
        <v>360</v>
      </c>
      <c r="F55" s="1" t="s">
        <v>361</v>
      </c>
      <c r="G55" s="1" t="s">
        <v>362</v>
      </c>
      <c r="H55" s="1" t="s">
        <v>363</v>
      </c>
      <c r="I55" s="1" t="s">
        <v>363</v>
      </c>
      <c r="J55" s="3" t="s">
        <v>50</v>
      </c>
      <c r="K55" s="3"/>
      <c r="L55" s="3" t="s">
        <v>50</v>
      </c>
      <c r="M55" s="6" t="s">
        <v>50</v>
      </c>
      <c r="N55" s="6"/>
      <c r="O55" s="6" t="s">
        <v>50</v>
      </c>
      <c r="P55" s="8" t="s">
        <v>50</v>
      </c>
      <c r="Q55" s="10"/>
      <c r="R55" s="8" t="s">
        <v>50</v>
      </c>
    </row>
    <row r="56" spans="1:18" ht="15.75" customHeight="1">
      <c r="A56" s="1">
        <v>55</v>
      </c>
      <c r="B56" s="9" t="s">
        <v>364</v>
      </c>
      <c r="C56" s="1" t="s">
        <v>9</v>
      </c>
      <c r="D56" s="1" t="s">
        <v>365</v>
      </c>
      <c r="E56" s="1" t="s">
        <v>366</v>
      </c>
      <c r="F56" s="1" t="s">
        <v>69</v>
      </c>
      <c r="G56" s="1" t="s">
        <v>367</v>
      </c>
      <c r="H56" s="1" t="s">
        <v>368</v>
      </c>
      <c r="I56" s="1" t="s">
        <v>369</v>
      </c>
      <c r="J56" s="3" t="s">
        <v>370</v>
      </c>
      <c r="K56" s="3"/>
      <c r="L56" s="3" t="s">
        <v>73</v>
      </c>
      <c r="M56" s="6" t="s">
        <v>370</v>
      </c>
      <c r="N56" s="6"/>
      <c r="O56" s="6" t="s">
        <v>73</v>
      </c>
      <c r="P56" s="8" t="s">
        <v>370</v>
      </c>
      <c r="Q56" s="10"/>
      <c r="R56" s="8" t="s">
        <v>73</v>
      </c>
    </row>
    <row r="57" spans="1:18" ht="15.75" customHeight="1">
      <c r="A57" s="1">
        <v>56</v>
      </c>
      <c r="B57" s="11" t="s">
        <v>371</v>
      </c>
      <c r="C57" s="1" t="s">
        <v>9</v>
      </c>
      <c r="D57" s="1" t="s">
        <v>372</v>
      </c>
      <c r="E57" s="1" t="s">
        <v>373</v>
      </c>
      <c r="F57" s="1" t="s">
        <v>374</v>
      </c>
      <c r="G57" s="1" t="s">
        <v>375</v>
      </c>
      <c r="I57" s="1" t="s">
        <v>376</v>
      </c>
      <c r="J57" s="3" t="s">
        <v>35</v>
      </c>
      <c r="K57" s="3"/>
      <c r="L57" s="3" t="s">
        <v>377</v>
      </c>
      <c r="M57" s="6" t="s">
        <v>35</v>
      </c>
      <c r="N57" s="6"/>
      <c r="O57" s="6" t="s">
        <v>377</v>
      </c>
      <c r="P57" s="8" t="s">
        <v>35</v>
      </c>
      <c r="Q57" s="10"/>
      <c r="R57" s="8" t="s">
        <v>377</v>
      </c>
    </row>
    <row r="58" spans="1:18" ht="15.75" customHeight="1">
      <c r="A58" s="1">
        <v>57</v>
      </c>
      <c r="B58" s="9" t="s">
        <v>378</v>
      </c>
      <c r="C58" s="1" t="s">
        <v>9</v>
      </c>
      <c r="D58" s="1" t="s">
        <v>154</v>
      </c>
      <c r="E58" s="1" t="s">
        <v>379</v>
      </c>
      <c r="F58" s="1" t="s">
        <v>114</v>
      </c>
      <c r="G58" s="1" t="s">
        <v>156</v>
      </c>
      <c r="H58" s="1" t="s">
        <v>380</v>
      </c>
      <c r="I58" s="1" t="s">
        <v>381</v>
      </c>
      <c r="J58" s="3" t="s">
        <v>15</v>
      </c>
      <c r="K58" s="3"/>
      <c r="L58" s="3" t="s">
        <v>95</v>
      </c>
      <c r="M58" s="6" t="s">
        <v>15</v>
      </c>
      <c r="N58" s="6"/>
      <c r="O58" s="6" t="s">
        <v>95</v>
      </c>
      <c r="P58" s="8" t="s">
        <v>15</v>
      </c>
      <c r="Q58" s="10"/>
      <c r="R58" s="8" t="s">
        <v>95</v>
      </c>
    </row>
    <row r="59" spans="1:18" ht="15.75" customHeight="1">
      <c r="A59" s="1">
        <v>58</v>
      </c>
      <c r="B59" s="11" t="s">
        <v>382</v>
      </c>
      <c r="C59" s="1" t="s">
        <v>9</v>
      </c>
      <c r="D59" s="1" t="s">
        <v>154</v>
      </c>
      <c r="E59" s="1" t="s">
        <v>379</v>
      </c>
      <c r="F59" s="1" t="s">
        <v>114</v>
      </c>
      <c r="G59" s="1" t="s">
        <v>156</v>
      </c>
      <c r="H59" s="1" t="s">
        <v>380</v>
      </c>
      <c r="I59" s="1" t="s">
        <v>383</v>
      </c>
      <c r="J59" s="3" t="s">
        <v>35</v>
      </c>
      <c r="K59" s="3"/>
      <c r="L59" s="3" t="s">
        <v>176</v>
      </c>
      <c r="M59" s="6" t="s">
        <v>35</v>
      </c>
      <c r="N59" s="6"/>
      <c r="O59" s="6" t="s">
        <v>176</v>
      </c>
      <c r="P59" s="8" t="s">
        <v>35</v>
      </c>
      <c r="Q59" s="10"/>
      <c r="R59" s="8" t="s">
        <v>176</v>
      </c>
    </row>
    <row r="60" spans="1:18" ht="15.75" customHeight="1">
      <c r="A60" s="1">
        <v>59</v>
      </c>
      <c r="B60" s="9" t="s">
        <v>384</v>
      </c>
      <c r="C60" s="1" t="s">
        <v>9</v>
      </c>
      <c r="D60" s="1" t="s">
        <v>385</v>
      </c>
      <c r="E60" s="1" t="s">
        <v>386</v>
      </c>
      <c r="F60" s="1" t="s">
        <v>387</v>
      </c>
      <c r="G60" s="1" t="s">
        <v>388</v>
      </c>
      <c r="H60" s="1" t="s">
        <v>389</v>
      </c>
      <c r="I60" s="1" t="s">
        <v>390</v>
      </c>
      <c r="J60" s="3" t="s">
        <v>35</v>
      </c>
      <c r="K60" s="3"/>
      <c r="L60" s="3" t="s">
        <v>16</v>
      </c>
      <c r="M60" s="6" t="s">
        <v>35</v>
      </c>
      <c r="N60" s="6"/>
      <c r="O60" s="6" t="s">
        <v>16</v>
      </c>
      <c r="P60" s="8" t="s">
        <v>35</v>
      </c>
      <c r="Q60" s="10"/>
      <c r="R60" s="8" t="s">
        <v>16</v>
      </c>
    </row>
    <row r="61" spans="1:18" ht="15.75" customHeight="1">
      <c r="A61" s="1">
        <v>60</v>
      </c>
      <c r="B61" s="9" t="s">
        <v>391</v>
      </c>
      <c r="C61" s="1" t="s">
        <v>9</v>
      </c>
      <c r="D61" s="1" t="s">
        <v>392</v>
      </c>
      <c r="E61" s="1" t="s">
        <v>393</v>
      </c>
      <c r="F61" s="1" t="s">
        <v>394</v>
      </c>
      <c r="G61" s="1" t="s">
        <v>395</v>
      </c>
      <c r="H61" s="1" t="s">
        <v>396</v>
      </c>
      <c r="I61" s="1" t="s">
        <v>397</v>
      </c>
      <c r="J61" s="3" t="s">
        <v>15</v>
      </c>
      <c r="K61" s="3"/>
      <c r="L61" s="3" t="s">
        <v>16</v>
      </c>
      <c r="M61" s="6" t="s">
        <v>15</v>
      </c>
      <c r="N61" s="6"/>
      <c r="O61" s="6" t="s">
        <v>16</v>
      </c>
      <c r="P61" s="8" t="s">
        <v>15</v>
      </c>
      <c r="Q61" s="10"/>
      <c r="R61" s="8" t="s">
        <v>16</v>
      </c>
    </row>
    <row r="62" spans="1:18" ht="15.75" customHeight="1">
      <c r="A62" s="1">
        <v>61</v>
      </c>
      <c r="B62" s="11" t="s">
        <v>398</v>
      </c>
      <c r="C62" s="1" t="s">
        <v>9</v>
      </c>
      <c r="D62" s="1" t="s">
        <v>392</v>
      </c>
      <c r="E62" s="1" t="s">
        <v>393</v>
      </c>
      <c r="F62" s="1" t="s">
        <v>394</v>
      </c>
      <c r="G62" s="1" t="s">
        <v>395</v>
      </c>
      <c r="H62" s="1" t="s">
        <v>396</v>
      </c>
      <c r="I62" s="1" t="s">
        <v>399</v>
      </c>
      <c r="J62" s="3" t="s">
        <v>15</v>
      </c>
      <c r="K62" s="3"/>
      <c r="L62" s="3" t="s">
        <v>16</v>
      </c>
      <c r="M62" s="6" t="s">
        <v>15</v>
      </c>
      <c r="N62" s="6"/>
      <c r="O62" s="6" t="s">
        <v>16</v>
      </c>
      <c r="P62" s="8" t="s">
        <v>15</v>
      </c>
      <c r="Q62" s="10"/>
      <c r="R62" s="8" t="s">
        <v>16</v>
      </c>
    </row>
    <row r="63" spans="1:18" ht="15.75" customHeight="1">
      <c r="A63" s="1">
        <v>62</v>
      </c>
      <c r="B63" s="9" t="s">
        <v>400</v>
      </c>
      <c r="C63" s="1" t="s">
        <v>9</v>
      </c>
      <c r="D63" s="1" t="s">
        <v>401</v>
      </c>
      <c r="E63" s="1" t="s">
        <v>402</v>
      </c>
      <c r="F63" s="1" t="s">
        <v>21</v>
      </c>
      <c r="G63" s="1" t="s">
        <v>403</v>
      </c>
      <c r="H63" s="1" t="s">
        <v>404</v>
      </c>
      <c r="I63" s="11" t="s">
        <v>405</v>
      </c>
      <c r="J63" s="3" t="s">
        <v>25</v>
      </c>
      <c r="K63" s="3"/>
      <c r="L63" s="3" t="s">
        <v>95</v>
      </c>
      <c r="M63" s="6" t="s">
        <v>35</v>
      </c>
      <c r="N63" s="6"/>
      <c r="O63" s="6" t="s">
        <v>95</v>
      </c>
      <c r="P63" s="8" t="s">
        <v>370</v>
      </c>
      <c r="Q63" s="10"/>
      <c r="R63" s="8" t="s">
        <v>95</v>
      </c>
    </row>
    <row r="64" spans="1:18" ht="15.75" customHeight="1">
      <c r="A64" s="1">
        <v>63</v>
      </c>
      <c r="B64" s="9" t="s">
        <v>406</v>
      </c>
      <c r="C64" s="1" t="s">
        <v>9</v>
      </c>
      <c r="D64" s="1" t="s">
        <v>407</v>
      </c>
      <c r="E64" s="1" t="s">
        <v>408</v>
      </c>
      <c r="F64" s="1" t="s">
        <v>315</v>
      </c>
      <c r="G64" s="1" t="s">
        <v>409</v>
      </c>
      <c r="H64" s="1" t="s">
        <v>410</v>
      </c>
      <c r="I64" s="1" t="s">
        <v>411</v>
      </c>
      <c r="J64" s="3" t="s">
        <v>15</v>
      </c>
      <c r="K64" s="3"/>
      <c r="L64" s="3" t="s">
        <v>81</v>
      </c>
      <c r="M64" s="6" t="s">
        <v>15</v>
      </c>
      <c r="N64" s="6"/>
      <c r="O64" s="6" t="s">
        <v>81</v>
      </c>
      <c r="P64" s="8" t="s">
        <v>15</v>
      </c>
      <c r="Q64" s="10"/>
      <c r="R64" s="8" t="s">
        <v>81</v>
      </c>
    </row>
    <row r="65" spans="1:18" ht="15.75" customHeight="1">
      <c r="A65" s="1">
        <v>64</v>
      </c>
      <c r="B65" s="9" t="s">
        <v>412</v>
      </c>
      <c r="C65" s="1" t="s">
        <v>9</v>
      </c>
      <c r="D65" s="1" t="s">
        <v>413</v>
      </c>
      <c r="E65" s="1" t="s">
        <v>414</v>
      </c>
      <c r="F65" s="1" t="s">
        <v>216</v>
      </c>
      <c r="G65" s="1" t="s">
        <v>415</v>
      </c>
      <c r="I65" s="1" t="s">
        <v>416</v>
      </c>
      <c r="J65" s="3" t="s">
        <v>35</v>
      </c>
      <c r="K65" s="3"/>
      <c r="L65" s="3" t="s">
        <v>118</v>
      </c>
      <c r="M65" s="6" t="s">
        <v>35</v>
      </c>
      <c r="N65" s="6"/>
      <c r="O65" s="6" t="s">
        <v>118</v>
      </c>
      <c r="P65" s="8" t="s">
        <v>35</v>
      </c>
      <c r="Q65" s="10"/>
      <c r="R65" s="8" t="s">
        <v>118</v>
      </c>
    </row>
    <row r="66" spans="1:18" ht="15.75" customHeight="1">
      <c r="A66" s="1">
        <v>65</v>
      </c>
      <c r="B66" s="9" t="s">
        <v>417</v>
      </c>
      <c r="C66" s="1" t="s">
        <v>9</v>
      </c>
      <c r="D66" s="1" t="s">
        <v>418</v>
      </c>
      <c r="E66" s="1" t="s">
        <v>419</v>
      </c>
      <c r="F66" s="1" t="s">
        <v>420</v>
      </c>
      <c r="G66" s="1" t="s">
        <v>421</v>
      </c>
      <c r="H66" s="1" t="s">
        <v>422</v>
      </c>
      <c r="I66" s="1" t="s">
        <v>423</v>
      </c>
      <c r="J66" s="3" t="s">
        <v>226</v>
      </c>
      <c r="K66" s="3"/>
      <c r="L66" s="3" t="s">
        <v>176</v>
      </c>
      <c r="M66" s="6" t="s">
        <v>226</v>
      </c>
      <c r="N66" s="6"/>
      <c r="O66" s="6" t="s">
        <v>176</v>
      </c>
      <c r="P66" s="8" t="s">
        <v>226</v>
      </c>
      <c r="Q66" s="10"/>
      <c r="R66" s="8" t="s">
        <v>176</v>
      </c>
    </row>
    <row r="67" spans="1:18" ht="15.75" customHeight="1">
      <c r="A67" s="1">
        <v>66</v>
      </c>
      <c r="B67" s="9" t="s">
        <v>424</v>
      </c>
      <c r="C67" s="1" t="s">
        <v>9</v>
      </c>
      <c r="D67" s="1" t="s">
        <v>425</v>
      </c>
      <c r="E67" s="1" t="s">
        <v>426</v>
      </c>
      <c r="F67" s="1" t="s">
        <v>216</v>
      </c>
      <c r="G67" s="1" t="s">
        <v>427</v>
      </c>
      <c r="H67" s="1" t="s">
        <v>428</v>
      </c>
      <c r="I67" s="1" t="s">
        <v>429</v>
      </c>
      <c r="J67" s="3" t="s">
        <v>35</v>
      </c>
      <c r="K67" s="3"/>
      <c r="L67" s="3" t="s">
        <v>119</v>
      </c>
      <c r="M67" s="6" t="s">
        <v>35</v>
      </c>
      <c r="N67" s="6"/>
      <c r="O67" s="6" t="s">
        <v>119</v>
      </c>
      <c r="P67" s="8" t="s">
        <v>35</v>
      </c>
      <c r="Q67" s="10"/>
      <c r="R67" s="8" t="s">
        <v>119</v>
      </c>
    </row>
    <row r="68" spans="1:18" ht="14">
      <c r="A68" s="1">
        <v>67</v>
      </c>
      <c r="B68" s="9" t="s">
        <v>430</v>
      </c>
      <c r="C68" s="1" t="s">
        <v>9</v>
      </c>
      <c r="D68" s="1" t="s">
        <v>431</v>
      </c>
      <c r="E68" s="1" t="s">
        <v>432</v>
      </c>
      <c r="F68" s="1" t="s">
        <v>433</v>
      </c>
      <c r="G68" s="1" t="s">
        <v>434</v>
      </c>
      <c r="H68" s="1" t="s">
        <v>435</v>
      </c>
      <c r="I68" s="1" t="s">
        <v>436</v>
      </c>
      <c r="J68" s="3" t="s">
        <v>15</v>
      </c>
      <c r="K68" s="3"/>
      <c r="L68" s="3" t="s">
        <v>36</v>
      </c>
      <c r="M68" s="6" t="s">
        <v>15</v>
      </c>
      <c r="N68" s="6"/>
      <c r="O68" s="6" t="s">
        <v>36</v>
      </c>
      <c r="P68" s="8" t="s">
        <v>15</v>
      </c>
      <c r="Q68" s="10"/>
      <c r="R68" s="8" t="s">
        <v>36</v>
      </c>
    </row>
    <row r="69" spans="1:18" ht="14">
      <c r="A69" s="1">
        <v>68</v>
      </c>
      <c r="B69" s="9" t="s">
        <v>437</v>
      </c>
      <c r="C69" s="1" t="s">
        <v>9</v>
      </c>
      <c r="D69" s="1" t="s">
        <v>438</v>
      </c>
      <c r="E69" s="1" t="s">
        <v>439</v>
      </c>
      <c r="F69" s="1" t="s">
        <v>440</v>
      </c>
      <c r="G69" s="1" t="s">
        <v>441</v>
      </c>
      <c r="H69" s="1" t="s">
        <v>442</v>
      </c>
      <c r="I69" s="1" t="s">
        <v>443</v>
      </c>
      <c r="J69" s="3" t="s">
        <v>15</v>
      </c>
      <c r="K69" s="3"/>
      <c r="L69" s="3" t="s">
        <v>36</v>
      </c>
      <c r="M69" s="6" t="s">
        <v>15</v>
      </c>
      <c r="N69" s="6"/>
      <c r="O69" s="6" t="s">
        <v>36</v>
      </c>
      <c r="P69" s="8" t="s">
        <v>15</v>
      </c>
      <c r="Q69" s="10"/>
      <c r="R69" s="8" t="s">
        <v>36</v>
      </c>
    </row>
    <row r="70" spans="1:18" ht="14">
      <c r="A70" s="1">
        <v>69</v>
      </c>
      <c r="B70" s="11" t="s">
        <v>444</v>
      </c>
      <c r="C70" s="1" t="s">
        <v>9</v>
      </c>
      <c r="D70" s="1" t="s">
        <v>445</v>
      </c>
      <c r="E70" s="1" t="s">
        <v>446</v>
      </c>
      <c r="F70" s="1" t="s">
        <v>447</v>
      </c>
      <c r="G70" s="1" t="s">
        <v>448</v>
      </c>
      <c r="H70" s="1" t="s">
        <v>449</v>
      </c>
      <c r="I70" s="1" t="s">
        <v>450</v>
      </c>
      <c r="J70" s="3" t="s">
        <v>35</v>
      </c>
      <c r="K70" s="3"/>
      <c r="L70" s="3" t="s">
        <v>961</v>
      </c>
      <c r="M70" s="6" t="s">
        <v>370</v>
      </c>
      <c r="N70" s="6"/>
      <c r="O70" s="6" t="s">
        <v>961</v>
      </c>
      <c r="P70" s="8" t="s">
        <v>226</v>
      </c>
      <c r="Q70" s="10"/>
      <c r="R70" s="8" t="s">
        <v>961</v>
      </c>
    </row>
    <row r="71" spans="1:18" ht="14">
      <c r="A71" s="1">
        <v>70</v>
      </c>
      <c r="B71" s="11" t="s">
        <v>452</v>
      </c>
      <c r="C71" s="1" t="s">
        <v>9</v>
      </c>
      <c r="D71" s="1" t="s">
        <v>453</v>
      </c>
      <c r="E71" s="1" t="s">
        <v>454</v>
      </c>
      <c r="F71" s="1" t="s">
        <v>455</v>
      </c>
      <c r="G71" s="1" t="s">
        <v>456</v>
      </c>
      <c r="H71" s="1" t="s">
        <v>457</v>
      </c>
      <c r="I71" s="1" t="s">
        <v>458</v>
      </c>
      <c r="J71" s="3" t="s">
        <v>35</v>
      </c>
      <c r="K71" s="3"/>
      <c r="L71" s="3" t="s">
        <v>198</v>
      </c>
      <c r="M71" s="6" t="s">
        <v>35</v>
      </c>
      <c r="N71" s="6"/>
      <c r="O71" s="6" t="s">
        <v>95</v>
      </c>
      <c r="P71" s="8" t="s">
        <v>35</v>
      </c>
      <c r="Q71" s="10"/>
      <c r="R71" s="8" t="s">
        <v>81</v>
      </c>
    </row>
    <row r="72" spans="1:18" ht="14">
      <c r="A72" s="1">
        <v>71</v>
      </c>
      <c r="B72" s="9" t="s">
        <v>459</v>
      </c>
      <c r="C72" s="1" t="s">
        <v>9</v>
      </c>
      <c r="D72" s="1" t="s">
        <v>460</v>
      </c>
      <c r="E72" s="1" t="s">
        <v>461</v>
      </c>
      <c r="F72" s="1" t="s">
        <v>462</v>
      </c>
      <c r="G72" s="1" t="s">
        <v>463</v>
      </c>
      <c r="H72" s="1" t="s">
        <v>464</v>
      </c>
      <c r="I72" s="1" t="s">
        <v>465</v>
      </c>
      <c r="J72" s="3" t="s">
        <v>25</v>
      </c>
      <c r="K72" s="3" t="s">
        <v>133</v>
      </c>
      <c r="L72" s="3" t="s">
        <v>58</v>
      </c>
      <c r="M72" s="6" t="s">
        <v>25</v>
      </c>
      <c r="N72" s="12" t="s">
        <v>133</v>
      </c>
      <c r="O72" s="6" t="s">
        <v>58</v>
      </c>
      <c r="P72" s="8" t="s">
        <v>25</v>
      </c>
      <c r="Q72" s="10" t="s">
        <v>133</v>
      </c>
      <c r="R72" s="8" t="s">
        <v>58</v>
      </c>
    </row>
    <row r="73" spans="1:18" ht="14">
      <c r="A73" s="1">
        <v>72</v>
      </c>
      <c r="B73" s="9" t="s">
        <v>466</v>
      </c>
      <c r="C73" s="1" t="s">
        <v>9</v>
      </c>
      <c r="D73" s="1" t="s">
        <v>467</v>
      </c>
      <c r="E73" s="1" t="s">
        <v>468</v>
      </c>
      <c r="F73" s="1" t="s">
        <v>469</v>
      </c>
      <c r="G73" s="1" t="s">
        <v>448</v>
      </c>
      <c r="H73" s="1" t="s">
        <v>470</v>
      </c>
      <c r="I73" s="1" t="s">
        <v>471</v>
      </c>
      <c r="J73" s="3" t="s">
        <v>35</v>
      </c>
      <c r="K73" s="3"/>
      <c r="L73" s="3" t="s">
        <v>16</v>
      </c>
      <c r="M73" s="6" t="s">
        <v>35</v>
      </c>
      <c r="N73" s="6"/>
      <c r="O73" s="6" t="s">
        <v>16</v>
      </c>
      <c r="P73" s="8" t="s">
        <v>35</v>
      </c>
      <c r="Q73" s="10"/>
      <c r="R73" s="8" t="s">
        <v>16</v>
      </c>
    </row>
    <row r="74" spans="1:18" ht="14">
      <c r="A74" s="1">
        <v>73</v>
      </c>
      <c r="B74" s="11" t="s">
        <v>472</v>
      </c>
      <c r="C74" s="1" t="s">
        <v>9</v>
      </c>
      <c r="D74" s="1" t="s">
        <v>473</v>
      </c>
      <c r="E74" s="1" t="s">
        <v>474</v>
      </c>
      <c r="F74" s="1" t="s">
        <v>216</v>
      </c>
      <c r="G74" s="1" t="s">
        <v>475</v>
      </c>
      <c r="H74" s="1" t="s">
        <v>476</v>
      </c>
      <c r="I74" s="1" t="s">
        <v>477</v>
      </c>
      <c r="J74" s="3" t="s">
        <v>15</v>
      </c>
      <c r="K74" s="3"/>
      <c r="L74" s="3" t="s">
        <v>81</v>
      </c>
      <c r="M74" s="6" t="s">
        <v>15</v>
      </c>
      <c r="N74" s="6"/>
      <c r="O74" s="6" t="s">
        <v>81</v>
      </c>
      <c r="P74" s="8" t="s">
        <v>15</v>
      </c>
      <c r="Q74" s="10"/>
      <c r="R74" s="8" t="s">
        <v>81</v>
      </c>
    </row>
    <row r="75" spans="1:18" ht="14">
      <c r="A75" s="1">
        <v>74</v>
      </c>
      <c r="B75" s="9" t="s">
        <v>478</v>
      </c>
      <c r="C75" s="1" t="s">
        <v>9</v>
      </c>
      <c r="D75" s="1" t="s">
        <v>479</v>
      </c>
      <c r="E75" s="1" t="s">
        <v>480</v>
      </c>
      <c r="F75" s="1" t="s">
        <v>481</v>
      </c>
      <c r="G75" s="1" t="s">
        <v>482</v>
      </c>
      <c r="H75" s="1" t="s">
        <v>483</v>
      </c>
      <c r="I75" s="1" t="s">
        <v>484</v>
      </c>
      <c r="J75" s="3" t="s">
        <v>35</v>
      </c>
      <c r="K75" s="3"/>
      <c r="L75" s="3" t="s">
        <v>95</v>
      </c>
      <c r="M75" s="6" t="s">
        <v>35</v>
      </c>
      <c r="N75" s="6"/>
      <c r="O75" s="6" t="s">
        <v>95</v>
      </c>
      <c r="P75" s="8" t="s">
        <v>35</v>
      </c>
      <c r="Q75" s="10"/>
      <c r="R75" s="8" t="s">
        <v>95</v>
      </c>
    </row>
    <row r="76" spans="1:18" ht="14">
      <c r="A76" s="1">
        <v>75</v>
      </c>
      <c r="B76" s="9" t="s">
        <v>485</v>
      </c>
      <c r="C76" s="1" t="s">
        <v>9</v>
      </c>
      <c r="D76" s="1" t="s">
        <v>486</v>
      </c>
      <c r="E76" s="1" t="s">
        <v>487</v>
      </c>
      <c r="F76" s="1" t="s">
        <v>488</v>
      </c>
      <c r="G76" s="1" t="s">
        <v>409</v>
      </c>
      <c r="H76" s="1" t="s">
        <v>489</v>
      </c>
      <c r="I76" s="1" t="s">
        <v>490</v>
      </c>
      <c r="J76" s="3" t="s">
        <v>35</v>
      </c>
      <c r="K76" s="3"/>
      <c r="L76" s="3" t="s">
        <v>95</v>
      </c>
      <c r="M76" s="6" t="s">
        <v>35</v>
      </c>
      <c r="N76" s="6"/>
      <c r="O76" s="6" t="s">
        <v>95</v>
      </c>
      <c r="P76" s="8" t="s">
        <v>35</v>
      </c>
      <c r="Q76" s="10"/>
      <c r="R76" s="8" t="s">
        <v>95</v>
      </c>
    </row>
    <row r="77" spans="1:18" ht="14">
      <c r="A77" s="1">
        <v>76</v>
      </c>
      <c r="B77" s="9" t="s">
        <v>491</v>
      </c>
      <c r="C77" s="1" t="s">
        <v>9</v>
      </c>
      <c r="D77" s="1" t="s">
        <v>492</v>
      </c>
      <c r="E77" s="1" t="s">
        <v>493</v>
      </c>
      <c r="F77" s="1" t="s">
        <v>494</v>
      </c>
      <c r="G77" s="1" t="s">
        <v>495</v>
      </c>
      <c r="H77" s="1" t="s">
        <v>496</v>
      </c>
      <c r="I77" s="1" t="s">
        <v>497</v>
      </c>
      <c r="J77" s="3" t="s">
        <v>35</v>
      </c>
      <c r="K77" s="3"/>
      <c r="L77" s="3" t="s">
        <v>36</v>
      </c>
      <c r="M77" s="6" t="s">
        <v>35</v>
      </c>
      <c r="N77" s="6"/>
      <c r="O77" s="6" t="s">
        <v>36</v>
      </c>
      <c r="P77" s="8" t="s">
        <v>35</v>
      </c>
      <c r="Q77" s="10"/>
      <c r="R77" s="8" t="s">
        <v>36</v>
      </c>
    </row>
    <row r="78" spans="1:18" ht="14">
      <c r="A78" s="1">
        <v>77</v>
      </c>
      <c r="B78" s="11" t="s">
        <v>498</v>
      </c>
      <c r="C78" s="1" t="s">
        <v>9</v>
      </c>
      <c r="D78" s="1" t="s">
        <v>499</v>
      </c>
      <c r="E78" s="1" t="s">
        <v>500</v>
      </c>
      <c r="F78" s="1" t="s">
        <v>209</v>
      </c>
      <c r="G78" s="1" t="s">
        <v>501</v>
      </c>
      <c r="H78" s="1" t="s">
        <v>502</v>
      </c>
      <c r="I78" s="1" t="s">
        <v>503</v>
      </c>
      <c r="J78" s="3" t="s">
        <v>15</v>
      </c>
      <c r="K78" s="3"/>
      <c r="L78" s="3" t="s">
        <v>95</v>
      </c>
      <c r="M78" s="6" t="s">
        <v>15</v>
      </c>
      <c r="N78" s="6"/>
      <c r="O78" s="6" t="s">
        <v>95</v>
      </c>
      <c r="P78" s="8" t="s">
        <v>15</v>
      </c>
      <c r="Q78" s="10"/>
      <c r="R78" s="8" t="s">
        <v>95</v>
      </c>
    </row>
    <row r="79" spans="1:18" ht="14">
      <c r="A79" s="1">
        <v>78</v>
      </c>
      <c r="B79" s="11" t="s">
        <v>504</v>
      </c>
      <c r="C79" s="1" t="s">
        <v>9</v>
      </c>
      <c r="D79" s="1" t="s">
        <v>505</v>
      </c>
      <c r="E79" s="1" t="s">
        <v>506</v>
      </c>
      <c r="F79" s="1" t="s">
        <v>507</v>
      </c>
      <c r="G79" s="1" t="s">
        <v>508</v>
      </c>
      <c r="H79" s="1" t="s">
        <v>509</v>
      </c>
      <c r="I79" s="1" t="s">
        <v>510</v>
      </c>
      <c r="J79" s="3" t="s">
        <v>370</v>
      </c>
      <c r="K79" s="3"/>
      <c r="L79" s="3" t="s">
        <v>58</v>
      </c>
      <c r="M79" s="6" t="s">
        <v>370</v>
      </c>
      <c r="N79" s="6"/>
      <c r="O79" s="6" t="s">
        <v>58</v>
      </c>
      <c r="P79" s="8" t="s">
        <v>370</v>
      </c>
      <c r="Q79" s="10"/>
      <c r="R79" s="8" t="s">
        <v>58</v>
      </c>
    </row>
    <row r="80" spans="1:18" ht="14">
      <c r="A80" s="1">
        <v>79</v>
      </c>
      <c r="B80" s="9" t="s">
        <v>511</v>
      </c>
      <c r="C80" s="1" t="s">
        <v>9</v>
      </c>
      <c r="D80" s="1" t="s">
        <v>512</v>
      </c>
      <c r="E80" s="1" t="s">
        <v>513</v>
      </c>
      <c r="F80" s="1" t="s">
        <v>514</v>
      </c>
      <c r="G80" s="1" t="s">
        <v>515</v>
      </c>
      <c r="H80" s="1" t="s">
        <v>516</v>
      </c>
      <c r="I80" s="1" t="s">
        <v>517</v>
      </c>
      <c r="J80" s="3" t="s">
        <v>35</v>
      </c>
      <c r="K80" s="3"/>
      <c r="L80" s="3" t="s">
        <v>118</v>
      </c>
      <c r="M80" s="6" t="s">
        <v>35</v>
      </c>
      <c r="N80" s="6"/>
      <c r="O80" s="6" t="s">
        <v>118</v>
      </c>
      <c r="P80" s="8" t="s">
        <v>35</v>
      </c>
      <c r="Q80" s="10"/>
      <c r="R80" s="8" t="s">
        <v>118</v>
      </c>
    </row>
    <row r="81" spans="1:18" ht="14">
      <c r="A81" s="1">
        <v>80</v>
      </c>
      <c r="B81" s="9" t="s">
        <v>518</v>
      </c>
      <c r="C81" s="1" t="s">
        <v>9</v>
      </c>
      <c r="D81" s="1" t="s">
        <v>519</v>
      </c>
      <c r="E81" s="1" t="s">
        <v>520</v>
      </c>
      <c r="F81" s="1" t="s">
        <v>77</v>
      </c>
      <c r="G81" s="1" t="s">
        <v>521</v>
      </c>
      <c r="H81" s="1" t="s">
        <v>522</v>
      </c>
      <c r="I81" s="1" t="s">
        <v>523</v>
      </c>
      <c r="J81" s="3" t="s">
        <v>35</v>
      </c>
      <c r="K81" s="3"/>
      <c r="L81" s="3" t="s">
        <v>95</v>
      </c>
      <c r="M81" s="6" t="s">
        <v>35</v>
      </c>
      <c r="N81" s="6"/>
      <c r="O81" s="6" t="s">
        <v>95</v>
      </c>
      <c r="P81" s="8" t="s">
        <v>35</v>
      </c>
      <c r="Q81" s="10"/>
      <c r="R81" s="8" t="s">
        <v>95</v>
      </c>
    </row>
    <row r="82" spans="1:18" ht="14">
      <c r="A82" s="1">
        <v>81</v>
      </c>
      <c r="B82" s="9" t="s">
        <v>524</v>
      </c>
      <c r="C82" s="1" t="s">
        <v>9</v>
      </c>
      <c r="D82" s="1" t="s">
        <v>525</v>
      </c>
      <c r="E82" s="1" t="s">
        <v>526</v>
      </c>
      <c r="F82" s="1" t="s">
        <v>114</v>
      </c>
      <c r="G82" s="1" t="s">
        <v>527</v>
      </c>
      <c r="H82" s="1" t="s">
        <v>528</v>
      </c>
      <c r="I82" s="1" t="s">
        <v>529</v>
      </c>
      <c r="J82" s="3" t="s">
        <v>25</v>
      </c>
      <c r="K82" s="3" t="s">
        <v>269</v>
      </c>
      <c r="L82" s="3" t="s">
        <v>36</v>
      </c>
      <c r="M82" s="6" t="s">
        <v>25</v>
      </c>
      <c r="N82" s="6" t="s">
        <v>269</v>
      </c>
      <c r="O82" s="6" t="s">
        <v>36</v>
      </c>
      <c r="P82" s="8" t="s">
        <v>25</v>
      </c>
      <c r="Q82" s="10" t="s">
        <v>269</v>
      </c>
      <c r="R82" s="8" t="s">
        <v>36</v>
      </c>
    </row>
    <row r="83" spans="1:18" ht="14">
      <c r="A83" s="1">
        <v>82</v>
      </c>
      <c r="B83" s="9" t="s">
        <v>530</v>
      </c>
      <c r="C83" s="1" t="s">
        <v>9</v>
      </c>
      <c r="D83" s="1" t="s">
        <v>245</v>
      </c>
      <c r="E83" s="1" t="s">
        <v>531</v>
      </c>
      <c r="F83" s="1" t="s">
        <v>347</v>
      </c>
      <c r="G83" s="1" t="s">
        <v>97</v>
      </c>
      <c r="H83" s="1" t="s">
        <v>532</v>
      </c>
      <c r="I83" s="1" t="s">
        <v>533</v>
      </c>
      <c r="J83" s="3" t="s">
        <v>15</v>
      </c>
      <c r="K83" s="39" t="s">
        <v>534</v>
      </c>
      <c r="L83" s="3" t="s">
        <v>58</v>
      </c>
      <c r="M83" s="6" t="s">
        <v>15</v>
      </c>
      <c r="N83" s="6"/>
      <c r="O83" s="6" t="s">
        <v>73</v>
      </c>
      <c r="P83" s="8" t="s">
        <v>15</v>
      </c>
      <c r="Q83" s="10"/>
      <c r="R83" s="8" t="s">
        <v>535</v>
      </c>
    </row>
    <row r="84" spans="1:18" ht="14">
      <c r="A84" s="1">
        <v>83</v>
      </c>
      <c r="B84" s="9" t="s">
        <v>536</v>
      </c>
      <c r="C84" s="1" t="s">
        <v>9</v>
      </c>
      <c r="D84" s="1" t="s">
        <v>537</v>
      </c>
      <c r="E84" s="1" t="s">
        <v>538</v>
      </c>
      <c r="F84" s="1" t="s">
        <v>539</v>
      </c>
      <c r="G84" s="1" t="s">
        <v>540</v>
      </c>
      <c r="H84" s="1" t="s">
        <v>541</v>
      </c>
      <c r="I84" s="1" t="s">
        <v>542</v>
      </c>
      <c r="J84" s="3" t="s">
        <v>15</v>
      </c>
      <c r="K84" s="39" t="s">
        <v>534</v>
      </c>
      <c r="L84" s="3" t="s">
        <v>73</v>
      </c>
      <c r="M84" s="6" t="s">
        <v>15</v>
      </c>
      <c r="N84" s="6"/>
      <c r="O84" s="6" t="s">
        <v>16</v>
      </c>
      <c r="P84" s="8" t="s">
        <v>15</v>
      </c>
      <c r="Q84" s="10"/>
      <c r="R84" s="8" t="s">
        <v>535</v>
      </c>
    </row>
    <row r="85" spans="1:18" ht="14">
      <c r="A85" s="1">
        <v>84</v>
      </c>
      <c r="B85" s="11" t="s">
        <v>543</v>
      </c>
      <c r="C85" s="1" t="s">
        <v>9</v>
      </c>
      <c r="D85" s="1" t="s">
        <v>544</v>
      </c>
      <c r="E85" s="1" t="s">
        <v>545</v>
      </c>
      <c r="F85" s="1" t="s">
        <v>354</v>
      </c>
      <c r="G85" s="1" t="s">
        <v>546</v>
      </c>
      <c r="H85" s="1" t="s">
        <v>547</v>
      </c>
      <c r="I85" s="1" t="s">
        <v>548</v>
      </c>
      <c r="J85" s="3" t="s">
        <v>15</v>
      </c>
      <c r="K85" s="39"/>
      <c r="L85" s="3" t="s">
        <v>95</v>
      </c>
      <c r="M85" s="6" t="s">
        <v>15</v>
      </c>
      <c r="N85" s="6"/>
      <c r="O85" s="6" t="s">
        <v>95</v>
      </c>
      <c r="P85" s="8" t="s">
        <v>15</v>
      </c>
      <c r="Q85" s="10"/>
      <c r="R85" s="8" t="s">
        <v>95</v>
      </c>
    </row>
    <row r="86" spans="1:18" ht="14">
      <c r="A86" s="1">
        <v>85</v>
      </c>
      <c r="B86" s="9" t="s">
        <v>549</v>
      </c>
      <c r="C86" s="1" t="s">
        <v>9</v>
      </c>
      <c r="D86" s="1" t="s">
        <v>544</v>
      </c>
      <c r="E86" s="1" t="s">
        <v>545</v>
      </c>
      <c r="F86" s="1" t="s">
        <v>216</v>
      </c>
      <c r="G86" s="1" t="s">
        <v>546</v>
      </c>
      <c r="H86" s="1" t="s">
        <v>547</v>
      </c>
      <c r="I86" s="1" t="s">
        <v>550</v>
      </c>
      <c r="J86" s="3" t="s">
        <v>15</v>
      </c>
      <c r="K86" s="39"/>
      <c r="L86" s="3" t="s">
        <v>377</v>
      </c>
      <c r="M86" s="6" t="s">
        <v>15</v>
      </c>
      <c r="N86" s="6"/>
      <c r="O86" s="6" t="s">
        <v>377</v>
      </c>
      <c r="P86" s="8" t="s">
        <v>15</v>
      </c>
      <c r="Q86" s="10"/>
      <c r="R86" s="8" t="s">
        <v>377</v>
      </c>
    </row>
    <row r="87" spans="1:18" ht="14">
      <c r="A87" s="1">
        <v>86</v>
      </c>
      <c r="B87" s="11" t="s">
        <v>551</v>
      </c>
      <c r="C87" s="1" t="s">
        <v>9</v>
      </c>
      <c r="D87" s="1" t="s">
        <v>552</v>
      </c>
      <c r="E87" s="1" t="s">
        <v>553</v>
      </c>
      <c r="F87" s="1" t="s">
        <v>354</v>
      </c>
      <c r="G87" s="1" t="s">
        <v>546</v>
      </c>
      <c r="H87" s="1" t="s">
        <v>554</v>
      </c>
      <c r="I87" s="1" t="s">
        <v>555</v>
      </c>
      <c r="J87" s="3" t="s">
        <v>15</v>
      </c>
      <c r="K87" s="39"/>
      <c r="L87" s="3" t="s">
        <v>95</v>
      </c>
      <c r="M87" s="6" t="s">
        <v>15</v>
      </c>
      <c r="N87" s="6"/>
      <c r="O87" s="6" t="s">
        <v>95</v>
      </c>
      <c r="P87" s="8" t="s">
        <v>15</v>
      </c>
      <c r="Q87" s="10"/>
      <c r="R87" s="8" t="s">
        <v>95</v>
      </c>
    </row>
    <row r="88" spans="1:18" ht="14">
      <c r="A88" s="1">
        <v>87</v>
      </c>
      <c r="B88" s="9" t="s">
        <v>556</v>
      </c>
      <c r="C88" s="1" t="s">
        <v>9</v>
      </c>
      <c r="D88" s="1" t="s">
        <v>557</v>
      </c>
      <c r="E88" s="1" t="s">
        <v>558</v>
      </c>
      <c r="F88" s="1" t="s">
        <v>559</v>
      </c>
      <c r="G88" s="1" t="s">
        <v>448</v>
      </c>
      <c r="H88" s="1" t="s">
        <v>560</v>
      </c>
      <c r="I88" s="9" t="s">
        <v>561</v>
      </c>
      <c r="J88" s="3" t="s">
        <v>35</v>
      </c>
      <c r="K88" s="3"/>
      <c r="L88" s="3" t="s">
        <v>36</v>
      </c>
      <c r="M88" s="6" t="s">
        <v>370</v>
      </c>
      <c r="N88" s="6"/>
      <c r="O88" s="6" t="s">
        <v>36</v>
      </c>
      <c r="P88" s="8" t="s">
        <v>35</v>
      </c>
      <c r="Q88" s="10"/>
      <c r="R88" s="8" t="s">
        <v>36</v>
      </c>
    </row>
    <row r="89" spans="1:18" ht="14">
      <c r="A89" s="1">
        <v>88</v>
      </c>
      <c r="B89" s="9" t="s">
        <v>562</v>
      </c>
      <c r="C89" s="1" t="s">
        <v>9</v>
      </c>
      <c r="D89" s="1" t="s">
        <v>563</v>
      </c>
      <c r="E89" s="1" t="s">
        <v>564</v>
      </c>
      <c r="F89" s="1" t="s">
        <v>565</v>
      </c>
      <c r="G89" s="1" t="s">
        <v>566</v>
      </c>
      <c r="H89" s="1" t="s">
        <v>567</v>
      </c>
      <c r="I89" s="1" t="s">
        <v>568</v>
      </c>
      <c r="J89" s="3" t="s">
        <v>25</v>
      </c>
      <c r="K89" s="3" t="s">
        <v>569</v>
      </c>
      <c r="L89" s="3" t="s">
        <v>73</v>
      </c>
      <c r="M89" s="6" t="s">
        <v>25</v>
      </c>
      <c r="N89" s="6" t="s">
        <v>569</v>
      </c>
      <c r="O89" s="6" t="s">
        <v>73</v>
      </c>
      <c r="P89" s="8" t="s">
        <v>25</v>
      </c>
      <c r="Q89" s="10" t="s">
        <v>569</v>
      </c>
      <c r="R89" s="8" t="s">
        <v>73</v>
      </c>
    </row>
    <row r="90" spans="1:18" ht="14">
      <c r="A90" s="1">
        <v>89</v>
      </c>
      <c r="B90" s="9" t="s">
        <v>570</v>
      </c>
      <c r="C90" s="1" t="s">
        <v>9</v>
      </c>
      <c r="D90" s="1" t="s">
        <v>563</v>
      </c>
      <c r="E90" s="1" t="s">
        <v>564</v>
      </c>
      <c r="F90" s="1" t="s">
        <v>565</v>
      </c>
      <c r="G90" s="1" t="s">
        <v>566</v>
      </c>
      <c r="H90" s="1" t="s">
        <v>567</v>
      </c>
      <c r="I90" s="1" t="s">
        <v>571</v>
      </c>
      <c r="J90" s="3" t="s">
        <v>15</v>
      </c>
      <c r="K90" s="39"/>
      <c r="L90" s="3" t="s">
        <v>73</v>
      </c>
      <c r="M90" s="6" t="s">
        <v>15</v>
      </c>
      <c r="N90" s="6"/>
      <c r="O90" s="6" t="s">
        <v>73</v>
      </c>
      <c r="P90" s="8" t="s">
        <v>15</v>
      </c>
      <c r="Q90" s="10"/>
      <c r="R90" s="8" t="s">
        <v>73</v>
      </c>
    </row>
    <row r="91" spans="1:18" ht="14">
      <c r="A91" s="1">
        <v>90</v>
      </c>
      <c r="B91" s="9" t="s">
        <v>572</v>
      </c>
      <c r="C91" s="1" t="s">
        <v>9</v>
      </c>
      <c r="D91" s="1" t="s">
        <v>573</v>
      </c>
      <c r="E91" s="1" t="s">
        <v>574</v>
      </c>
      <c r="F91" s="1" t="s">
        <v>575</v>
      </c>
      <c r="G91" s="1" t="s">
        <v>223</v>
      </c>
      <c r="H91" s="1" t="s">
        <v>576</v>
      </c>
      <c r="I91" s="1" t="s">
        <v>577</v>
      </c>
      <c r="J91" s="3" t="s">
        <v>35</v>
      </c>
      <c r="K91" s="3"/>
      <c r="L91" s="3" t="s">
        <v>961</v>
      </c>
      <c r="M91" s="6" t="s">
        <v>35</v>
      </c>
      <c r="N91" s="6"/>
      <c r="O91" s="6" t="s">
        <v>961</v>
      </c>
      <c r="P91" s="8" t="s">
        <v>35</v>
      </c>
      <c r="Q91" s="10"/>
      <c r="R91" s="8" t="s">
        <v>961</v>
      </c>
    </row>
    <row r="92" spans="1:18" ht="14">
      <c r="A92" s="1">
        <v>91</v>
      </c>
      <c r="B92" s="9" t="s">
        <v>578</v>
      </c>
      <c r="C92" s="1" t="s">
        <v>9</v>
      </c>
      <c r="D92" s="1" t="s">
        <v>579</v>
      </c>
      <c r="E92" s="1" t="s">
        <v>580</v>
      </c>
      <c r="F92" s="1" t="s">
        <v>361</v>
      </c>
      <c r="G92" s="1" t="s">
        <v>581</v>
      </c>
      <c r="H92" s="1" t="s">
        <v>582</v>
      </c>
      <c r="I92" s="1" t="s">
        <v>583</v>
      </c>
      <c r="J92" s="3" t="s">
        <v>35</v>
      </c>
      <c r="K92" s="39"/>
      <c r="L92" s="3" t="s">
        <v>16</v>
      </c>
      <c r="M92" s="6" t="s">
        <v>35</v>
      </c>
      <c r="N92" s="6"/>
      <c r="O92" s="6" t="s">
        <v>16</v>
      </c>
      <c r="P92" s="8" t="s">
        <v>35</v>
      </c>
      <c r="Q92" s="10"/>
      <c r="R92" s="8" t="s">
        <v>16</v>
      </c>
    </row>
    <row r="93" spans="1:18" ht="14">
      <c r="A93" s="1">
        <v>92</v>
      </c>
      <c r="B93" s="9" t="s">
        <v>584</v>
      </c>
      <c r="C93" s="1" t="s">
        <v>9</v>
      </c>
      <c r="D93" s="1" t="s">
        <v>563</v>
      </c>
      <c r="E93" s="1" t="s">
        <v>585</v>
      </c>
      <c r="F93" s="1" t="s">
        <v>586</v>
      </c>
      <c r="G93" s="1" t="s">
        <v>566</v>
      </c>
      <c r="H93" s="1" t="s">
        <v>587</v>
      </c>
      <c r="I93" s="1" t="s">
        <v>588</v>
      </c>
      <c r="J93" s="3" t="s">
        <v>25</v>
      </c>
      <c r="K93" s="3" t="s">
        <v>589</v>
      </c>
      <c r="L93" s="3" t="s">
        <v>81</v>
      </c>
      <c r="M93" s="6" t="s">
        <v>25</v>
      </c>
      <c r="N93" s="12" t="s">
        <v>589</v>
      </c>
      <c r="O93" s="6" t="s">
        <v>81</v>
      </c>
      <c r="P93" s="8" t="s">
        <v>25</v>
      </c>
      <c r="Q93" s="10" t="s">
        <v>589</v>
      </c>
      <c r="R93" s="8" t="s">
        <v>81</v>
      </c>
    </row>
    <row r="94" spans="1:18" ht="14">
      <c r="A94" s="1">
        <v>93</v>
      </c>
      <c r="B94" s="11" t="s">
        <v>590</v>
      </c>
      <c r="C94" s="1" t="s">
        <v>9</v>
      </c>
      <c r="D94" s="1" t="s">
        <v>591</v>
      </c>
      <c r="E94" s="1" t="s">
        <v>592</v>
      </c>
      <c r="F94" s="1" t="s">
        <v>123</v>
      </c>
      <c r="G94" s="1" t="s">
        <v>593</v>
      </c>
      <c r="I94" s="1" t="s">
        <v>594</v>
      </c>
      <c r="J94" s="3" t="s">
        <v>35</v>
      </c>
      <c r="K94" s="39"/>
      <c r="L94" s="3" t="s">
        <v>16</v>
      </c>
      <c r="M94" s="6" t="s">
        <v>35</v>
      </c>
      <c r="N94" s="6"/>
      <c r="O94" s="6" t="s">
        <v>16</v>
      </c>
      <c r="P94" s="8" t="s">
        <v>35</v>
      </c>
      <c r="Q94" s="10"/>
      <c r="R94" s="8" t="s">
        <v>16</v>
      </c>
    </row>
    <row r="95" spans="1:18" ht="14">
      <c r="A95" s="1">
        <v>94</v>
      </c>
      <c r="B95" s="9" t="s">
        <v>595</v>
      </c>
      <c r="C95" s="1" t="s">
        <v>9</v>
      </c>
      <c r="D95" s="1" t="s">
        <v>596</v>
      </c>
      <c r="E95" s="1" t="s">
        <v>597</v>
      </c>
      <c r="F95" s="1" t="s">
        <v>335</v>
      </c>
      <c r="G95" s="1" t="s">
        <v>598</v>
      </c>
      <c r="H95" s="1" t="s">
        <v>599</v>
      </c>
      <c r="I95" s="1" t="s">
        <v>600</v>
      </c>
      <c r="J95" s="3" t="s">
        <v>15</v>
      </c>
      <c r="K95" s="39"/>
      <c r="L95" s="3" t="s">
        <v>95</v>
      </c>
      <c r="M95" s="6" t="s">
        <v>15</v>
      </c>
      <c r="N95" s="6"/>
      <c r="O95" s="6" t="s">
        <v>95</v>
      </c>
      <c r="P95" s="8" t="s">
        <v>15</v>
      </c>
      <c r="Q95" s="10"/>
      <c r="R95" s="8" t="s">
        <v>95</v>
      </c>
    </row>
    <row r="96" spans="1:18" ht="14">
      <c r="A96" s="1">
        <v>95</v>
      </c>
      <c r="B96" s="9" t="s">
        <v>601</v>
      </c>
      <c r="C96" s="1" t="s">
        <v>9</v>
      </c>
      <c r="D96" s="1" t="s">
        <v>602</v>
      </c>
      <c r="E96" s="1" t="s">
        <v>603</v>
      </c>
      <c r="F96" s="1" t="s">
        <v>361</v>
      </c>
      <c r="G96" s="1" t="s">
        <v>546</v>
      </c>
      <c r="H96" s="1" t="s">
        <v>604</v>
      </c>
      <c r="I96" s="11" t="s">
        <v>605</v>
      </c>
      <c r="J96" s="3" t="s">
        <v>226</v>
      </c>
      <c r="K96" s="3"/>
      <c r="L96" s="3" t="s">
        <v>95</v>
      </c>
      <c r="M96" s="6" t="s">
        <v>15</v>
      </c>
      <c r="N96" s="6"/>
      <c r="O96" s="6" t="s">
        <v>36</v>
      </c>
      <c r="P96" s="8" t="s">
        <v>15</v>
      </c>
      <c r="Q96" s="10"/>
      <c r="R96" s="8" t="s">
        <v>36</v>
      </c>
    </row>
    <row r="97" spans="1:18" ht="14">
      <c r="A97" s="1">
        <v>96</v>
      </c>
      <c r="B97" s="9" t="s">
        <v>606</v>
      </c>
      <c r="C97" s="1" t="s">
        <v>9</v>
      </c>
      <c r="D97" s="1" t="s">
        <v>602</v>
      </c>
      <c r="E97" s="1" t="s">
        <v>603</v>
      </c>
      <c r="F97" s="1" t="s">
        <v>374</v>
      </c>
      <c r="G97" s="1" t="s">
        <v>546</v>
      </c>
      <c r="H97" s="1" t="s">
        <v>604</v>
      </c>
      <c r="I97" s="1" t="s">
        <v>607</v>
      </c>
      <c r="J97" s="3" t="s">
        <v>15</v>
      </c>
      <c r="K97" s="39"/>
      <c r="L97" s="3" t="s">
        <v>961</v>
      </c>
      <c r="M97" s="6" t="s">
        <v>15</v>
      </c>
      <c r="N97" s="6"/>
      <c r="O97" s="6" t="s">
        <v>961</v>
      </c>
      <c r="P97" s="8" t="s">
        <v>15</v>
      </c>
      <c r="Q97" s="10"/>
      <c r="R97" s="8" t="s">
        <v>961</v>
      </c>
    </row>
    <row r="98" spans="1:18" ht="14">
      <c r="A98" s="1">
        <v>97</v>
      </c>
      <c r="B98" s="9" t="s">
        <v>608</v>
      </c>
      <c r="C98" s="1" t="s">
        <v>9</v>
      </c>
      <c r="D98" s="1" t="s">
        <v>609</v>
      </c>
      <c r="E98" s="1" t="s">
        <v>610</v>
      </c>
      <c r="F98" s="1" t="s">
        <v>12</v>
      </c>
      <c r="G98" s="1" t="s">
        <v>448</v>
      </c>
      <c r="H98" s="1" t="s">
        <v>611</v>
      </c>
      <c r="I98" s="1" t="s">
        <v>612</v>
      </c>
      <c r="J98" s="3" t="s">
        <v>15</v>
      </c>
      <c r="K98" s="39"/>
      <c r="L98" s="3" t="s">
        <v>58</v>
      </c>
      <c r="M98" s="6" t="s">
        <v>15</v>
      </c>
      <c r="N98" s="6"/>
      <c r="O98" s="6" t="s">
        <v>58</v>
      </c>
      <c r="P98" s="8" t="s">
        <v>15</v>
      </c>
      <c r="Q98" s="10"/>
      <c r="R98" s="8" t="s">
        <v>58</v>
      </c>
    </row>
    <row r="99" spans="1:18" ht="14">
      <c r="A99" s="1">
        <v>98</v>
      </c>
      <c r="B99" s="9" t="s">
        <v>613</v>
      </c>
      <c r="C99" s="1" t="s">
        <v>9</v>
      </c>
      <c r="D99" s="1" t="s">
        <v>614</v>
      </c>
      <c r="E99" s="1" t="s">
        <v>615</v>
      </c>
      <c r="F99" s="1" t="s">
        <v>616</v>
      </c>
      <c r="G99" s="1" t="s">
        <v>617</v>
      </c>
      <c r="H99" s="1" t="s">
        <v>618</v>
      </c>
      <c r="I99" s="1" t="s">
        <v>619</v>
      </c>
      <c r="J99" s="3" t="s">
        <v>35</v>
      </c>
      <c r="K99" s="39"/>
      <c r="L99" s="3" t="s">
        <v>377</v>
      </c>
      <c r="M99" s="6" t="s">
        <v>35</v>
      </c>
      <c r="N99" s="6"/>
      <c r="O99" s="6" t="s">
        <v>377</v>
      </c>
      <c r="P99" s="8" t="s">
        <v>35</v>
      </c>
      <c r="Q99" s="10"/>
      <c r="R99" s="8" t="s">
        <v>377</v>
      </c>
    </row>
    <row r="100" spans="1:18" ht="14">
      <c r="A100" s="1">
        <v>99</v>
      </c>
      <c r="B100" s="9" t="s">
        <v>620</v>
      </c>
      <c r="C100" s="1" t="s">
        <v>9</v>
      </c>
      <c r="D100" s="1" t="s">
        <v>135</v>
      </c>
      <c r="E100" s="1" t="s">
        <v>621</v>
      </c>
      <c r="F100" s="1" t="s">
        <v>622</v>
      </c>
      <c r="G100" s="1" t="s">
        <v>137</v>
      </c>
      <c r="H100" s="1" t="s">
        <v>623</v>
      </c>
      <c r="I100" s="1" t="s">
        <v>624</v>
      </c>
      <c r="J100" s="3" t="s">
        <v>35</v>
      </c>
      <c r="K100" s="39"/>
      <c r="L100" s="3" t="s">
        <v>95</v>
      </c>
      <c r="M100" s="6" t="s">
        <v>35</v>
      </c>
      <c r="N100" s="6"/>
      <c r="O100" s="6" t="s">
        <v>95</v>
      </c>
      <c r="P100" s="8" t="s">
        <v>35</v>
      </c>
      <c r="Q100" s="10"/>
      <c r="R100" s="8" t="s">
        <v>95</v>
      </c>
    </row>
    <row r="101" spans="1:18" ht="14">
      <c r="A101" s="1">
        <v>100</v>
      </c>
      <c r="B101" s="9" t="s">
        <v>625</v>
      </c>
      <c r="C101" s="1" t="s">
        <v>9</v>
      </c>
      <c r="D101" s="1" t="s">
        <v>626</v>
      </c>
      <c r="E101" s="1" t="s">
        <v>627</v>
      </c>
      <c r="F101" s="1" t="s">
        <v>354</v>
      </c>
      <c r="G101" s="1" t="s">
        <v>546</v>
      </c>
      <c r="H101" s="1" t="s">
        <v>628</v>
      </c>
      <c r="I101" s="1" t="s">
        <v>629</v>
      </c>
      <c r="J101" s="3" t="s">
        <v>35</v>
      </c>
      <c r="K101" s="39"/>
      <c r="L101" s="3" t="s">
        <v>95</v>
      </c>
      <c r="M101" s="6" t="s">
        <v>35</v>
      </c>
      <c r="N101" s="6"/>
      <c r="O101" s="6" t="s">
        <v>95</v>
      </c>
      <c r="P101" s="8" t="s">
        <v>35</v>
      </c>
      <c r="Q101" s="10"/>
      <c r="R101" s="8" t="s">
        <v>95</v>
      </c>
    </row>
    <row r="102" spans="1:18" ht="14">
      <c r="A102" s="1">
        <v>101</v>
      </c>
      <c r="B102" s="9" t="s">
        <v>630</v>
      </c>
      <c r="C102" s="1" t="s">
        <v>9</v>
      </c>
      <c r="D102" s="1" t="s">
        <v>467</v>
      </c>
      <c r="E102" s="1" t="s">
        <v>631</v>
      </c>
      <c r="F102" s="1" t="s">
        <v>632</v>
      </c>
      <c r="G102" s="1" t="s">
        <v>448</v>
      </c>
      <c r="H102" s="1" t="s">
        <v>633</v>
      </c>
      <c r="I102" s="1" t="s">
        <v>634</v>
      </c>
      <c r="J102" s="3" t="s">
        <v>15</v>
      </c>
      <c r="K102" s="39"/>
      <c r="L102" s="3" t="s">
        <v>73</v>
      </c>
      <c r="M102" s="6" t="s">
        <v>15</v>
      </c>
      <c r="N102" s="6"/>
      <c r="O102" s="6" t="s">
        <v>73</v>
      </c>
      <c r="P102" s="8" t="s">
        <v>15</v>
      </c>
      <c r="Q102" s="10"/>
      <c r="R102" s="8" t="s">
        <v>73</v>
      </c>
    </row>
    <row r="103" spans="1:18" ht="14">
      <c r="A103" s="1">
        <v>102</v>
      </c>
      <c r="B103" s="9" t="s">
        <v>635</v>
      </c>
      <c r="C103" s="1" t="s">
        <v>9</v>
      </c>
      <c r="D103" s="1" t="s">
        <v>636</v>
      </c>
      <c r="E103" s="1" t="s">
        <v>637</v>
      </c>
      <c r="F103" s="1" t="s">
        <v>638</v>
      </c>
      <c r="G103" s="1" t="s">
        <v>639</v>
      </c>
      <c r="H103" s="1" t="s">
        <v>640</v>
      </c>
      <c r="I103" s="11" t="s">
        <v>641</v>
      </c>
      <c r="J103" s="3" t="s">
        <v>15</v>
      </c>
      <c r="K103" s="39"/>
      <c r="L103" s="3" t="s">
        <v>81</v>
      </c>
      <c r="M103" s="6" t="s">
        <v>15</v>
      </c>
      <c r="N103" s="6"/>
      <c r="O103" s="6" t="s">
        <v>81</v>
      </c>
      <c r="P103" s="8" t="s">
        <v>15</v>
      </c>
      <c r="Q103" s="10"/>
      <c r="R103" s="8" t="s">
        <v>81</v>
      </c>
    </row>
    <row r="104" spans="1:18" ht="14">
      <c r="A104" s="1">
        <v>103</v>
      </c>
      <c r="B104" s="11" t="s">
        <v>642</v>
      </c>
      <c r="C104" s="1" t="s">
        <v>9</v>
      </c>
      <c r="D104" s="1" t="s">
        <v>643</v>
      </c>
      <c r="E104" s="1" t="s">
        <v>644</v>
      </c>
      <c r="F104" s="1" t="s">
        <v>645</v>
      </c>
      <c r="G104" s="1" t="s">
        <v>646</v>
      </c>
      <c r="H104" s="1" t="s">
        <v>647</v>
      </c>
      <c r="I104" s="1" t="s">
        <v>648</v>
      </c>
      <c r="J104" s="3" t="s">
        <v>35</v>
      </c>
      <c r="K104" s="39"/>
      <c r="L104" s="3" t="s">
        <v>184</v>
      </c>
      <c r="M104" s="6" t="s">
        <v>35</v>
      </c>
      <c r="N104" s="6"/>
      <c r="O104" s="6" t="s">
        <v>184</v>
      </c>
      <c r="P104" s="8" t="s">
        <v>35</v>
      </c>
      <c r="Q104" s="10"/>
      <c r="R104" s="8" t="s">
        <v>184</v>
      </c>
    </row>
    <row r="105" spans="1:18" ht="14">
      <c r="A105" s="1">
        <v>104</v>
      </c>
      <c r="B105" s="9" t="s">
        <v>649</v>
      </c>
      <c r="C105" s="1" t="s">
        <v>9</v>
      </c>
      <c r="D105" s="1" t="s">
        <v>650</v>
      </c>
      <c r="E105" s="1" t="s">
        <v>651</v>
      </c>
      <c r="F105" s="1" t="s">
        <v>652</v>
      </c>
      <c r="G105" s="1" t="s">
        <v>653</v>
      </c>
      <c r="H105" s="1" t="s">
        <v>654</v>
      </c>
      <c r="I105" s="1" t="s">
        <v>655</v>
      </c>
      <c r="J105" s="3" t="s">
        <v>15</v>
      </c>
      <c r="K105" s="39" t="s">
        <v>656</v>
      </c>
      <c r="L105" s="3" t="s">
        <v>176</v>
      </c>
      <c r="M105" s="6" t="s">
        <v>15</v>
      </c>
      <c r="N105" s="6"/>
      <c r="O105" s="6" t="s">
        <v>58</v>
      </c>
      <c r="P105" s="8" t="s">
        <v>15</v>
      </c>
      <c r="Q105" s="10"/>
      <c r="R105" s="8" t="s">
        <v>176</v>
      </c>
    </row>
    <row r="106" spans="1:18" ht="14">
      <c r="A106" s="1">
        <v>105</v>
      </c>
      <c r="B106" s="9" t="s">
        <v>657</v>
      </c>
      <c r="C106" s="1" t="s">
        <v>9</v>
      </c>
      <c r="D106" s="1" t="s">
        <v>658</v>
      </c>
      <c r="E106" s="1" t="s">
        <v>659</v>
      </c>
      <c r="F106" s="1" t="s">
        <v>660</v>
      </c>
      <c r="G106" s="1" t="s">
        <v>661</v>
      </c>
      <c r="H106" s="1" t="s">
        <v>662</v>
      </c>
      <c r="I106" s="1" t="s">
        <v>663</v>
      </c>
      <c r="J106" s="3" t="s">
        <v>25</v>
      </c>
      <c r="K106" s="3" t="s">
        <v>569</v>
      </c>
      <c r="L106" s="3" t="s">
        <v>377</v>
      </c>
      <c r="M106" s="6" t="s">
        <v>25</v>
      </c>
      <c r="N106" s="6" t="s">
        <v>133</v>
      </c>
      <c r="O106" s="6" t="s">
        <v>377</v>
      </c>
      <c r="P106" s="8" t="s">
        <v>25</v>
      </c>
      <c r="Q106" s="10" t="s">
        <v>133</v>
      </c>
      <c r="R106" s="8" t="s">
        <v>377</v>
      </c>
    </row>
    <row r="107" spans="1:18" ht="14">
      <c r="A107" s="1">
        <v>106</v>
      </c>
      <c r="B107" s="9" t="s">
        <v>664</v>
      </c>
      <c r="C107" s="1" t="s">
        <v>9</v>
      </c>
      <c r="D107" s="1" t="s">
        <v>665</v>
      </c>
      <c r="E107" s="1" t="s">
        <v>666</v>
      </c>
      <c r="F107" s="1" t="s">
        <v>161</v>
      </c>
      <c r="G107" s="1" t="s">
        <v>667</v>
      </c>
      <c r="H107" s="1" t="s">
        <v>668</v>
      </c>
      <c r="I107" s="1" t="s">
        <v>669</v>
      </c>
      <c r="J107" s="3" t="s">
        <v>35</v>
      </c>
      <c r="K107" s="39"/>
      <c r="L107" s="3" t="s">
        <v>73</v>
      </c>
      <c r="M107" s="6" t="s">
        <v>35</v>
      </c>
      <c r="N107" s="6"/>
      <c r="O107" s="6" t="s">
        <v>73</v>
      </c>
      <c r="P107" s="8" t="s">
        <v>35</v>
      </c>
      <c r="Q107" s="10"/>
      <c r="R107" s="8" t="s">
        <v>73</v>
      </c>
    </row>
    <row r="108" spans="1:18" ht="14">
      <c r="A108" s="1">
        <v>107</v>
      </c>
      <c r="B108" s="11" t="s">
        <v>670</v>
      </c>
      <c r="C108" s="1" t="s">
        <v>9</v>
      </c>
      <c r="D108" s="1" t="s">
        <v>671</v>
      </c>
      <c r="E108" s="1" t="s">
        <v>672</v>
      </c>
      <c r="F108" s="1" t="s">
        <v>673</v>
      </c>
      <c r="G108" s="1" t="s">
        <v>674</v>
      </c>
      <c r="H108" s="1" t="s">
        <v>675</v>
      </c>
      <c r="I108" s="1" t="s">
        <v>676</v>
      </c>
      <c r="J108" s="3" t="s">
        <v>35</v>
      </c>
      <c r="K108" s="39"/>
      <c r="L108" s="3" t="s">
        <v>81</v>
      </c>
      <c r="M108" s="6" t="s">
        <v>35</v>
      </c>
      <c r="N108" s="6"/>
      <c r="O108" s="6" t="s">
        <v>81</v>
      </c>
      <c r="P108" s="8" t="s">
        <v>35</v>
      </c>
      <c r="Q108" s="10"/>
      <c r="R108" s="8" t="s">
        <v>81</v>
      </c>
    </row>
    <row r="109" spans="1:18" ht="14">
      <c r="A109" s="1">
        <v>108</v>
      </c>
      <c r="B109" s="9" t="s">
        <v>677</v>
      </c>
      <c r="C109" s="1" t="s">
        <v>9</v>
      </c>
      <c r="D109" s="1" t="s">
        <v>678</v>
      </c>
      <c r="E109" s="1" t="s">
        <v>679</v>
      </c>
      <c r="F109" s="1" t="s">
        <v>680</v>
      </c>
      <c r="G109" s="1" t="s">
        <v>681</v>
      </c>
      <c r="H109" s="1" t="s">
        <v>682</v>
      </c>
      <c r="I109" s="1" t="s">
        <v>683</v>
      </c>
      <c r="J109" s="3" t="s">
        <v>226</v>
      </c>
      <c r="K109" s="39"/>
      <c r="L109" s="3" t="s">
        <v>36</v>
      </c>
      <c r="M109" s="6" t="s">
        <v>226</v>
      </c>
      <c r="N109" s="6"/>
      <c r="O109" s="6" t="s">
        <v>36</v>
      </c>
      <c r="P109" s="8" t="s">
        <v>226</v>
      </c>
      <c r="Q109" s="10"/>
      <c r="R109" s="8" t="s">
        <v>36</v>
      </c>
    </row>
    <row r="110" spans="1:18" ht="14">
      <c r="A110" s="1">
        <v>109</v>
      </c>
      <c r="B110" s="9" t="s">
        <v>684</v>
      </c>
      <c r="C110" s="1" t="s">
        <v>9</v>
      </c>
      <c r="D110" s="1" t="s">
        <v>678</v>
      </c>
      <c r="E110" s="1" t="s">
        <v>679</v>
      </c>
      <c r="F110" s="1" t="s">
        <v>680</v>
      </c>
      <c r="G110" s="1" t="s">
        <v>685</v>
      </c>
      <c r="H110" s="1" t="s">
        <v>682</v>
      </c>
      <c r="I110" s="1" t="s">
        <v>686</v>
      </c>
      <c r="J110" s="3" t="s">
        <v>50</v>
      </c>
      <c r="K110" s="39"/>
      <c r="L110" s="3" t="s">
        <v>50</v>
      </c>
      <c r="M110" s="6" t="s">
        <v>50</v>
      </c>
      <c r="N110" s="6"/>
      <c r="O110" s="6" t="s">
        <v>50</v>
      </c>
      <c r="P110" s="8" t="s">
        <v>50</v>
      </c>
      <c r="Q110" s="10"/>
      <c r="R110" s="8" t="s">
        <v>50</v>
      </c>
    </row>
    <row r="111" spans="1:18" ht="14">
      <c r="A111" s="1">
        <v>110</v>
      </c>
      <c r="B111" s="9" t="s">
        <v>687</v>
      </c>
      <c r="C111" s="1" t="s">
        <v>9</v>
      </c>
      <c r="D111" s="1" t="s">
        <v>688</v>
      </c>
      <c r="E111" s="1" t="s">
        <v>689</v>
      </c>
      <c r="F111" s="1" t="s">
        <v>690</v>
      </c>
      <c r="G111" s="1" t="s">
        <v>691</v>
      </c>
      <c r="H111" s="1" t="s">
        <v>692</v>
      </c>
      <c r="I111" s="1" t="s">
        <v>693</v>
      </c>
      <c r="J111" s="3" t="s">
        <v>35</v>
      </c>
      <c r="K111" s="39"/>
      <c r="L111" s="3" t="s">
        <v>58</v>
      </c>
      <c r="M111" s="6" t="s">
        <v>35</v>
      </c>
      <c r="N111" s="6"/>
      <c r="O111" s="6" t="s">
        <v>535</v>
      </c>
      <c r="P111" s="8" t="s">
        <v>35</v>
      </c>
      <c r="Q111" s="10"/>
      <c r="R111" s="8" t="s">
        <v>535</v>
      </c>
    </row>
    <row r="112" spans="1:18" ht="14">
      <c r="A112" s="1">
        <v>111</v>
      </c>
      <c r="B112" s="9" t="s">
        <v>694</v>
      </c>
      <c r="C112" s="1" t="s">
        <v>9</v>
      </c>
      <c r="D112" s="1" t="s">
        <v>695</v>
      </c>
      <c r="E112" s="1" t="s">
        <v>696</v>
      </c>
      <c r="F112" s="1" t="s">
        <v>697</v>
      </c>
      <c r="G112" s="1" t="s">
        <v>698</v>
      </c>
      <c r="H112" s="1" t="s">
        <v>699</v>
      </c>
      <c r="I112" s="1" t="s">
        <v>700</v>
      </c>
      <c r="J112" s="3" t="s">
        <v>25</v>
      </c>
      <c r="K112" s="3" t="s">
        <v>701</v>
      </c>
      <c r="L112" s="3" t="s">
        <v>119</v>
      </c>
      <c r="M112" s="6" t="s">
        <v>25</v>
      </c>
      <c r="N112" s="6" t="s">
        <v>701</v>
      </c>
      <c r="O112" s="6" t="s">
        <v>36</v>
      </c>
      <c r="P112" s="8" t="s">
        <v>25</v>
      </c>
      <c r="Q112" s="10" t="s">
        <v>701</v>
      </c>
      <c r="R112" s="8" t="s">
        <v>36</v>
      </c>
    </row>
    <row r="113" spans="1:18" ht="14">
      <c r="A113" s="1">
        <v>112</v>
      </c>
      <c r="B113" s="11" t="s">
        <v>702</v>
      </c>
      <c r="C113" s="1" t="s">
        <v>9</v>
      </c>
      <c r="D113" s="1" t="s">
        <v>703</v>
      </c>
      <c r="E113" s="1" t="s">
        <v>704</v>
      </c>
      <c r="F113" s="1" t="s">
        <v>697</v>
      </c>
      <c r="G113" s="1" t="s">
        <v>705</v>
      </c>
      <c r="H113" s="9" t="s">
        <v>706</v>
      </c>
      <c r="I113" s="1" t="s">
        <v>707</v>
      </c>
      <c r="J113" s="3" t="s">
        <v>370</v>
      </c>
      <c r="K113" s="3"/>
      <c r="L113" s="3" t="s">
        <v>184</v>
      </c>
      <c r="M113" s="6" t="s">
        <v>25</v>
      </c>
      <c r="N113" s="6"/>
      <c r="O113" s="6" t="s">
        <v>81</v>
      </c>
      <c r="P113" s="8" t="s">
        <v>15</v>
      </c>
      <c r="Q113" s="10"/>
      <c r="R113" s="8" t="s">
        <v>95</v>
      </c>
    </row>
    <row r="114" spans="1:18" ht="14">
      <c r="A114" s="1">
        <v>113</v>
      </c>
      <c r="B114" s="9" t="s">
        <v>708</v>
      </c>
      <c r="C114" s="1" t="s">
        <v>9</v>
      </c>
      <c r="D114" s="1" t="s">
        <v>709</v>
      </c>
      <c r="E114" s="1" t="s">
        <v>710</v>
      </c>
      <c r="F114" s="1" t="s">
        <v>711</v>
      </c>
      <c r="G114" s="1" t="s">
        <v>712</v>
      </c>
      <c r="H114" s="1" t="s">
        <v>713</v>
      </c>
      <c r="I114" s="1" t="s">
        <v>714</v>
      </c>
      <c r="J114" s="3" t="s">
        <v>15</v>
      </c>
      <c r="K114" s="39"/>
      <c r="L114" s="3" t="s">
        <v>36</v>
      </c>
      <c r="M114" s="6" t="s">
        <v>15</v>
      </c>
      <c r="N114" s="6"/>
      <c r="O114" s="6" t="s">
        <v>36</v>
      </c>
      <c r="P114" s="8" t="s">
        <v>15</v>
      </c>
      <c r="Q114" s="10"/>
      <c r="R114" s="8" t="s">
        <v>36</v>
      </c>
    </row>
    <row r="115" spans="1:18" ht="14">
      <c r="A115" s="1">
        <v>114</v>
      </c>
      <c r="B115" s="9" t="s">
        <v>715</v>
      </c>
      <c r="C115" s="1" t="s">
        <v>9</v>
      </c>
      <c r="D115" s="1" t="s">
        <v>716</v>
      </c>
      <c r="E115" s="1" t="s">
        <v>717</v>
      </c>
      <c r="F115" s="1" t="s">
        <v>216</v>
      </c>
      <c r="G115" s="1" t="s">
        <v>718</v>
      </c>
      <c r="H115" s="1" t="s">
        <v>719</v>
      </c>
      <c r="I115" s="1" t="s">
        <v>720</v>
      </c>
      <c r="J115" s="3" t="s">
        <v>377</v>
      </c>
      <c r="K115" s="39"/>
      <c r="L115" s="3" t="s">
        <v>377</v>
      </c>
      <c r="M115" s="6" t="s">
        <v>377</v>
      </c>
      <c r="N115" s="6"/>
      <c r="O115" s="6" t="s">
        <v>377</v>
      </c>
      <c r="P115" s="8" t="s">
        <v>377</v>
      </c>
      <c r="Q115" s="10"/>
      <c r="R115" s="8" t="s">
        <v>377</v>
      </c>
    </row>
    <row r="116" spans="1:18" ht="14">
      <c r="A116" s="1">
        <v>115</v>
      </c>
      <c r="B116" s="11" t="s">
        <v>721</v>
      </c>
      <c r="C116" s="1" t="s">
        <v>9</v>
      </c>
      <c r="D116" s="1" t="s">
        <v>722</v>
      </c>
      <c r="E116" s="1" t="s">
        <v>723</v>
      </c>
      <c r="F116" s="1" t="s">
        <v>724</v>
      </c>
      <c r="G116" s="1" t="s">
        <v>725</v>
      </c>
      <c r="H116" s="9" t="s">
        <v>726</v>
      </c>
      <c r="I116" s="1" t="s">
        <v>727</v>
      </c>
      <c r="J116" s="3" t="s">
        <v>15</v>
      </c>
      <c r="K116" s="39" t="s">
        <v>728</v>
      </c>
      <c r="L116" s="3" t="s">
        <v>377</v>
      </c>
      <c r="M116" s="6" t="s">
        <v>15</v>
      </c>
      <c r="N116" s="6"/>
      <c r="O116" s="6" t="s">
        <v>377</v>
      </c>
      <c r="P116" s="8" t="s">
        <v>15</v>
      </c>
      <c r="Q116" s="10"/>
      <c r="R116" s="8" t="s">
        <v>377</v>
      </c>
    </row>
    <row r="117" spans="1:18" ht="14">
      <c r="A117" s="1">
        <v>116</v>
      </c>
      <c r="B117" s="9" t="s">
        <v>729</v>
      </c>
      <c r="C117" s="1" t="s">
        <v>9</v>
      </c>
      <c r="D117" s="1" t="s">
        <v>730</v>
      </c>
      <c r="E117" s="1" t="s">
        <v>731</v>
      </c>
      <c r="F117" s="1" t="s">
        <v>732</v>
      </c>
      <c r="G117" s="1" t="s">
        <v>733</v>
      </c>
      <c r="H117" s="1" t="s">
        <v>734</v>
      </c>
      <c r="I117" s="1" t="s">
        <v>735</v>
      </c>
      <c r="J117" s="3" t="s">
        <v>35</v>
      </c>
      <c r="K117" s="3"/>
      <c r="L117" s="3" t="s">
        <v>58</v>
      </c>
      <c r="M117" s="6" t="s">
        <v>370</v>
      </c>
      <c r="N117" s="6"/>
      <c r="O117" s="6" t="s">
        <v>58</v>
      </c>
      <c r="P117" s="8" t="s">
        <v>370</v>
      </c>
      <c r="Q117" s="10"/>
      <c r="R117" s="8" t="s">
        <v>58</v>
      </c>
    </row>
    <row r="118" spans="1:18" ht="14">
      <c r="A118" s="1">
        <v>117</v>
      </c>
      <c r="B118" s="11" t="s">
        <v>736</v>
      </c>
      <c r="C118" s="1" t="s">
        <v>9</v>
      </c>
      <c r="D118" s="1" t="s">
        <v>737</v>
      </c>
      <c r="E118" s="1" t="s">
        <v>738</v>
      </c>
      <c r="F118" s="1" t="s">
        <v>253</v>
      </c>
      <c r="G118" s="1" t="s">
        <v>739</v>
      </c>
      <c r="H118" s="1" t="s">
        <v>740</v>
      </c>
      <c r="I118" s="1" t="s">
        <v>741</v>
      </c>
      <c r="J118" s="3" t="s">
        <v>226</v>
      </c>
      <c r="K118" s="39" t="s">
        <v>742</v>
      </c>
      <c r="L118" s="3" t="s">
        <v>184</v>
      </c>
      <c r="M118" s="6" t="s">
        <v>226</v>
      </c>
      <c r="N118" s="6"/>
      <c r="O118" s="6" t="s">
        <v>962</v>
      </c>
      <c r="P118" s="8" t="s">
        <v>226</v>
      </c>
      <c r="Q118" s="10"/>
      <c r="R118" s="8" t="s">
        <v>119</v>
      </c>
    </row>
    <row r="119" spans="1:18" ht="14">
      <c r="A119" s="1">
        <v>118</v>
      </c>
      <c r="B119" s="9" t="s">
        <v>743</v>
      </c>
      <c r="C119" s="1" t="s">
        <v>9</v>
      </c>
      <c r="D119" s="1" t="s">
        <v>744</v>
      </c>
      <c r="E119" s="1" t="s">
        <v>745</v>
      </c>
      <c r="F119" s="1" t="s">
        <v>746</v>
      </c>
      <c r="G119" s="1" t="s">
        <v>448</v>
      </c>
      <c r="H119" s="1" t="s">
        <v>747</v>
      </c>
      <c r="I119" s="1" t="s">
        <v>748</v>
      </c>
      <c r="J119" s="3" t="s">
        <v>35</v>
      </c>
      <c r="K119" s="39"/>
      <c r="L119" s="3" t="s">
        <v>962</v>
      </c>
      <c r="M119" s="6" t="s">
        <v>35</v>
      </c>
      <c r="N119" s="6"/>
      <c r="O119" s="6" t="s">
        <v>198</v>
      </c>
      <c r="P119" s="8" t="s">
        <v>35</v>
      </c>
      <c r="Q119" s="10"/>
      <c r="R119" s="8" t="s">
        <v>962</v>
      </c>
    </row>
    <row r="120" spans="1:18" ht="14">
      <c r="A120" s="1">
        <v>119</v>
      </c>
      <c r="B120" s="9" t="s">
        <v>749</v>
      </c>
      <c r="C120" s="1" t="s">
        <v>9</v>
      </c>
      <c r="D120" s="1" t="s">
        <v>750</v>
      </c>
      <c r="E120" s="1" t="s">
        <v>751</v>
      </c>
      <c r="F120" s="1" t="s">
        <v>638</v>
      </c>
      <c r="G120" s="1" t="s">
        <v>752</v>
      </c>
      <c r="H120" s="1" t="s">
        <v>753</v>
      </c>
      <c r="I120" s="1" t="s">
        <v>754</v>
      </c>
      <c r="J120" s="3" t="s">
        <v>226</v>
      </c>
      <c r="K120" s="39"/>
      <c r="L120" s="3" t="s">
        <v>118</v>
      </c>
      <c r="M120" s="6" t="s">
        <v>226</v>
      </c>
      <c r="N120" s="6"/>
      <c r="O120" s="6" t="s">
        <v>118</v>
      </c>
      <c r="P120" s="8" t="s">
        <v>226</v>
      </c>
      <c r="Q120" s="10"/>
      <c r="R120" s="8" t="s">
        <v>118</v>
      </c>
    </row>
    <row r="121" spans="1:18" ht="14">
      <c r="A121" s="1">
        <v>120</v>
      </c>
      <c r="B121" s="9" t="s">
        <v>755</v>
      </c>
      <c r="C121" s="1" t="s">
        <v>9</v>
      </c>
      <c r="D121" s="1" t="s">
        <v>563</v>
      </c>
      <c r="E121" s="1" t="s">
        <v>756</v>
      </c>
      <c r="F121" s="1" t="s">
        <v>565</v>
      </c>
      <c r="G121" s="1" t="s">
        <v>566</v>
      </c>
      <c r="H121" s="1" t="s">
        <v>757</v>
      </c>
      <c r="I121" s="1" t="s">
        <v>758</v>
      </c>
      <c r="J121" s="3" t="s">
        <v>35</v>
      </c>
      <c r="K121" s="3"/>
      <c r="L121" s="3" t="s">
        <v>81</v>
      </c>
      <c r="M121" s="6" t="s">
        <v>226</v>
      </c>
      <c r="N121" s="6"/>
      <c r="O121" s="6" t="s">
        <v>119</v>
      </c>
      <c r="P121" s="8" t="s">
        <v>226</v>
      </c>
      <c r="Q121" s="10"/>
      <c r="R121" s="8" t="s">
        <v>119</v>
      </c>
    </row>
    <row r="122" spans="1:18" ht="14">
      <c r="A122" s="1">
        <v>121</v>
      </c>
      <c r="B122" s="9" t="s">
        <v>755</v>
      </c>
      <c r="C122" s="1" t="s">
        <v>9</v>
      </c>
      <c r="D122" s="1" t="s">
        <v>563</v>
      </c>
      <c r="E122" s="1" t="s">
        <v>756</v>
      </c>
      <c r="F122" s="1" t="s">
        <v>565</v>
      </c>
      <c r="G122" s="1" t="s">
        <v>566</v>
      </c>
      <c r="H122" s="1" t="s">
        <v>757</v>
      </c>
      <c r="I122" s="1" t="s">
        <v>758</v>
      </c>
      <c r="J122" s="3" t="s">
        <v>50</v>
      </c>
      <c r="K122" s="39"/>
      <c r="L122" s="3" t="s">
        <v>50</v>
      </c>
      <c r="M122" s="6" t="s">
        <v>50</v>
      </c>
      <c r="N122" s="6"/>
      <c r="O122" s="6" t="s">
        <v>50</v>
      </c>
      <c r="P122" s="8" t="s">
        <v>50</v>
      </c>
      <c r="Q122" s="10"/>
      <c r="R122" s="8" t="s">
        <v>51</v>
      </c>
    </row>
    <row r="123" spans="1:18" ht="14">
      <c r="A123" s="1">
        <v>122</v>
      </c>
      <c r="B123" s="9" t="s">
        <v>759</v>
      </c>
      <c r="C123" s="1" t="s">
        <v>9</v>
      </c>
      <c r="D123" s="1" t="s">
        <v>760</v>
      </c>
      <c r="E123" s="1" t="s">
        <v>761</v>
      </c>
      <c r="F123" s="1" t="s">
        <v>622</v>
      </c>
      <c r="G123" s="1" t="s">
        <v>762</v>
      </c>
      <c r="H123" s="1" t="s">
        <v>763</v>
      </c>
      <c r="I123" s="1" t="s">
        <v>764</v>
      </c>
      <c r="J123" s="3" t="s">
        <v>15</v>
      </c>
      <c r="K123" s="39"/>
      <c r="L123" s="3" t="s">
        <v>176</v>
      </c>
      <c r="M123" s="6" t="s">
        <v>15</v>
      </c>
      <c r="N123" s="6"/>
      <c r="O123" s="6" t="s">
        <v>176</v>
      </c>
      <c r="P123" s="8" t="s">
        <v>15</v>
      </c>
      <c r="Q123" s="10"/>
      <c r="R123" s="8" t="s">
        <v>176</v>
      </c>
    </row>
    <row r="124" spans="1:18" ht="14">
      <c r="A124" s="1">
        <v>123</v>
      </c>
      <c r="B124" s="11" t="s">
        <v>765</v>
      </c>
      <c r="C124" s="1" t="s">
        <v>9</v>
      </c>
      <c r="D124" s="1" t="s">
        <v>766</v>
      </c>
      <c r="E124" s="1" t="s">
        <v>767</v>
      </c>
      <c r="F124" s="1" t="s">
        <v>768</v>
      </c>
      <c r="G124" s="1" t="s">
        <v>769</v>
      </c>
      <c r="H124" s="1" t="s">
        <v>770</v>
      </c>
      <c r="I124" s="1" t="s">
        <v>771</v>
      </c>
      <c r="J124" s="3" t="s">
        <v>25</v>
      </c>
      <c r="K124" s="3" t="s">
        <v>269</v>
      </c>
      <c r="L124" s="3" t="s">
        <v>81</v>
      </c>
      <c r="M124" s="6" t="s">
        <v>25</v>
      </c>
      <c r="N124" s="6" t="s">
        <v>133</v>
      </c>
      <c r="O124" s="6" t="s">
        <v>81</v>
      </c>
      <c r="P124" s="6" t="s">
        <v>25</v>
      </c>
      <c r="Q124" s="10" t="s">
        <v>133</v>
      </c>
      <c r="R124" s="8" t="s">
        <v>81</v>
      </c>
    </row>
    <row r="125" spans="1:18" ht="14">
      <c r="A125" s="1">
        <v>124</v>
      </c>
      <c r="B125" s="9" t="s">
        <v>772</v>
      </c>
      <c r="C125" s="1" t="s">
        <v>9</v>
      </c>
      <c r="D125" s="1" t="s">
        <v>773</v>
      </c>
      <c r="E125" s="1" t="s">
        <v>774</v>
      </c>
      <c r="F125" s="1" t="s">
        <v>775</v>
      </c>
      <c r="G125" s="1" t="s">
        <v>776</v>
      </c>
      <c r="H125" s="1" t="s">
        <v>777</v>
      </c>
      <c r="I125" s="1" t="s">
        <v>778</v>
      </c>
      <c r="J125" s="3" t="s">
        <v>226</v>
      </c>
      <c r="K125" s="39"/>
      <c r="L125" s="3" t="s">
        <v>118</v>
      </c>
      <c r="M125" s="6" t="s">
        <v>226</v>
      </c>
      <c r="N125" s="6"/>
      <c r="O125" s="6" t="s">
        <v>118</v>
      </c>
      <c r="P125" s="8" t="s">
        <v>226</v>
      </c>
      <c r="Q125" s="10"/>
      <c r="R125" s="8" t="s">
        <v>118</v>
      </c>
    </row>
    <row r="126" spans="1:18" ht="14">
      <c r="A126" s="1">
        <v>125</v>
      </c>
      <c r="B126" s="11" t="s">
        <v>779</v>
      </c>
      <c r="C126" s="1" t="s">
        <v>9</v>
      </c>
      <c r="D126" s="1" t="s">
        <v>780</v>
      </c>
      <c r="E126" s="1" t="s">
        <v>781</v>
      </c>
      <c r="F126" s="1" t="s">
        <v>680</v>
      </c>
      <c r="G126" s="1" t="s">
        <v>782</v>
      </c>
      <c r="H126" s="1" t="s">
        <v>783</v>
      </c>
      <c r="I126" s="1" t="s">
        <v>784</v>
      </c>
      <c r="J126" s="3" t="s">
        <v>25</v>
      </c>
      <c r="K126" s="3" t="s">
        <v>785</v>
      </c>
      <c r="L126" s="3" t="s">
        <v>73</v>
      </c>
      <c r="M126" s="6" t="s">
        <v>25</v>
      </c>
      <c r="N126" s="6" t="s">
        <v>785</v>
      </c>
      <c r="O126" s="6" t="s">
        <v>73</v>
      </c>
      <c r="P126" s="8" t="s">
        <v>25</v>
      </c>
      <c r="Q126" s="10" t="s">
        <v>785</v>
      </c>
      <c r="R126" s="8" t="s">
        <v>73</v>
      </c>
    </row>
    <row r="127" spans="1:18" ht="14">
      <c r="A127" s="1">
        <v>126</v>
      </c>
      <c r="B127" s="11" t="s">
        <v>786</v>
      </c>
      <c r="C127" s="1" t="s">
        <v>9</v>
      </c>
      <c r="D127" s="1" t="s">
        <v>787</v>
      </c>
      <c r="E127" s="1" t="s">
        <v>788</v>
      </c>
      <c r="F127" s="1" t="s">
        <v>507</v>
      </c>
      <c r="G127" s="1" t="s">
        <v>789</v>
      </c>
      <c r="H127" s="1" t="s">
        <v>790</v>
      </c>
      <c r="I127" s="1" t="s">
        <v>791</v>
      </c>
      <c r="J127" s="3" t="s">
        <v>35</v>
      </c>
      <c r="K127" s="39"/>
      <c r="L127" s="3" t="s">
        <v>81</v>
      </c>
      <c r="M127" s="6" t="s">
        <v>35</v>
      </c>
      <c r="N127" s="6"/>
      <c r="O127" s="6" t="s">
        <v>81</v>
      </c>
      <c r="P127" s="8" t="s">
        <v>35</v>
      </c>
      <c r="Q127" s="10"/>
      <c r="R127" s="8" t="s">
        <v>81</v>
      </c>
    </row>
    <row r="128" spans="1:18" ht="14">
      <c r="A128" s="1">
        <v>127</v>
      </c>
      <c r="B128" s="11" t="s">
        <v>793</v>
      </c>
      <c r="C128" s="1" t="s">
        <v>9</v>
      </c>
      <c r="D128" s="1" t="s">
        <v>609</v>
      </c>
      <c r="E128" s="1" t="s">
        <v>794</v>
      </c>
      <c r="F128" s="1" t="s">
        <v>795</v>
      </c>
      <c r="G128" s="1" t="s">
        <v>448</v>
      </c>
      <c r="H128" s="1" t="s">
        <v>796</v>
      </c>
      <c r="I128" s="1" t="s">
        <v>797</v>
      </c>
      <c r="J128" s="3" t="s">
        <v>35</v>
      </c>
      <c r="K128" s="39"/>
      <c r="L128" s="3" t="s">
        <v>58</v>
      </c>
      <c r="M128" s="6" t="s">
        <v>35</v>
      </c>
      <c r="N128" s="6"/>
      <c r="O128" s="6" t="s">
        <v>58</v>
      </c>
      <c r="P128" s="8" t="s">
        <v>35</v>
      </c>
      <c r="Q128" s="10"/>
      <c r="R128" s="8" t="s">
        <v>58</v>
      </c>
    </row>
    <row r="129" spans="1:18" ht="14">
      <c r="A129" s="1">
        <v>128</v>
      </c>
      <c r="B129" s="9" t="s">
        <v>798</v>
      </c>
      <c r="C129" s="1" t="s">
        <v>9</v>
      </c>
      <c r="D129" s="1" t="s">
        <v>467</v>
      </c>
      <c r="E129" s="1" t="s">
        <v>799</v>
      </c>
      <c r="F129" s="1" t="s">
        <v>800</v>
      </c>
      <c r="G129" s="1" t="s">
        <v>448</v>
      </c>
      <c r="H129" s="1" t="s">
        <v>801</v>
      </c>
      <c r="I129" s="1" t="s">
        <v>802</v>
      </c>
      <c r="J129" s="3" t="s">
        <v>25</v>
      </c>
      <c r="K129" s="3" t="s">
        <v>701</v>
      </c>
      <c r="L129" s="3" t="s">
        <v>36</v>
      </c>
      <c r="M129" s="6" t="s">
        <v>25</v>
      </c>
      <c r="N129" s="6" t="s">
        <v>701</v>
      </c>
      <c r="O129" s="6" t="s">
        <v>95</v>
      </c>
      <c r="P129" s="8" t="s">
        <v>25</v>
      </c>
      <c r="Q129" s="10" t="s">
        <v>701</v>
      </c>
      <c r="R129" s="8" t="s">
        <v>36</v>
      </c>
    </row>
    <row r="130" spans="1:18" ht="14">
      <c r="A130" s="1">
        <v>129</v>
      </c>
      <c r="B130" s="9" t="s">
        <v>803</v>
      </c>
      <c r="C130" s="1" t="s">
        <v>9</v>
      </c>
      <c r="D130" s="1" t="s">
        <v>609</v>
      </c>
      <c r="E130" s="1" t="s">
        <v>804</v>
      </c>
      <c r="F130" s="1" t="s">
        <v>805</v>
      </c>
      <c r="G130" s="1" t="s">
        <v>448</v>
      </c>
      <c r="H130" s="1" t="s">
        <v>806</v>
      </c>
      <c r="I130" s="1" t="s">
        <v>807</v>
      </c>
      <c r="J130" s="3" t="s">
        <v>15</v>
      </c>
      <c r="K130" s="3"/>
      <c r="L130" s="3" t="s">
        <v>73</v>
      </c>
      <c r="M130" s="6" t="s">
        <v>15</v>
      </c>
      <c r="N130" s="6"/>
      <c r="O130" s="6" t="s">
        <v>73</v>
      </c>
      <c r="P130" s="8" t="s">
        <v>15</v>
      </c>
      <c r="Q130" s="10"/>
      <c r="R130" s="8" t="s">
        <v>73</v>
      </c>
    </row>
    <row r="131" spans="1:18" ht="14">
      <c r="A131" s="1">
        <v>130</v>
      </c>
      <c r="B131" s="9" t="s">
        <v>808</v>
      </c>
      <c r="C131" s="1" t="s">
        <v>9</v>
      </c>
      <c r="D131" s="1" t="s">
        <v>809</v>
      </c>
      <c r="E131" s="1" t="s">
        <v>810</v>
      </c>
      <c r="F131" s="1" t="s">
        <v>811</v>
      </c>
      <c r="G131" s="1" t="s">
        <v>812</v>
      </c>
      <c r="H131" s="1" t="s">
        <v>813</v>
      </c>
      <c r="I131" s="1" t="s">
        <v>814</v>
      </c>
      <c r="J131" s="3" t="s">
        <v>35</v>
      </c>
      <c r="K131" s="3" t="s">
        <v>815</v>
      </c>
      <c r="L131" s="3" t="s">
        <v>73</v>
      </c>
      <c r="M131" s="6" t="s">
        <v>25</v>
      </c>
      <c r="N131" s="6" t="s">
        <v>816</v>
      </c>
      <c r="O131" s="6" t="s">
        <v>36</v>
      </c>
      <c r="P131" s="8" t="s">
        <v>25</v>
      </c>
      <c r="Q131" s="10" t="s">
        <v>815</v>
      </c>
      <c r="R131" s="8" t="s">
        <v>95</v>
      </c>
    </row>
    <row r="132" spans="1:18" ht="14">
      <c r="A132" s="1">
        <v>131</v>
      </c>
      <c r="B132" s="9" t="s">
        <v>817</v>
      </c>
      <c r="C132" s="1" t="s">
        <v>9</v>
      </c>
      <c r="D132" s="1" t="s">
        <v>818</v>
      </c>
      <c r="E132" s="1" t="s">
        <v>819</v>
      </c>
      <c r="F132" s="1" t="s">
        <v>746</v>
      </c>
      <c r="G132" s="1" t="s">
        <v>448</v>
      </c>
      <c r="H132" s="1" t="s">
        <v>820</v>
      </c>
      <c r="I132" s="1" t="s">
        <v>821</v>
      </c>
      <c r="J132" s="3" t="s">
        <v>226</v>
      </c>
      <c r="K132" s="3"/>
      <c r="L132" s="3" t="s">
        <v>184</v>
      </c>
      <c r="M132" s="6" t="s">
        <v>226</v>
      </c>
      <c r="N132" s="6"/>
      <c r="O132" s="6" t="s">
        <v>184</v>
      </c>
      <c r="P132" s="8" t="s">
        <v>226</v>
      </c>
      <c r="Q132" s="10"/>
      <c r="R132" s="8" t="s">
        <v>184</v>
      </c>
    </row>
    <row r="133" spans="1:18" ht="14">
      <c r="A133" s="1">
        <v>132</v>
      </c>
      <c r="B133" s="9" t="s">
        <v>822</v>
      </c>
      <c r="C133" s="1" t="s">
        <v>9</v>
      </c>
      <c r="D133" s="1" t="s">
        <v>467</v>
      </c>
      <c r="E133" s="1" t="s">
        <v>823</v>
      </c>
      <c r="F133" s="1" t="s">
        <v>824</v>
      </c>
      <c r="G133" s="1" t="s">
        <v>448</v>
      </c>
      <c r="H133" s="1" t="s">
        <v>825</v>
      </c>
      <c r="I133" s="1" t="s">
        <v>826</v>
      </c>
      <c r="J133" s="3" t="s">
        <v>226</v>
      </c>
      <c r="K133" s="3"/>
      <c r="L133" s="3" t="s">
        <v>118</v>
      </c>
      <c r="M133" s="6" t="s">
        <v>226</v>
      </c>
      <c r="N133" s="6"/>
      <c r="O133" s="6" t="s">
        <v>118</v>
      </c>
      <c r="P133" s="8" t="s">
        <v>226</v>
      </c>
      <c r="Q133" s="10"/>
      <c r="R133" s="8" t="s">
        <v>118</v>
      </c>
    </row>
    <row r="134" spans="1:18" ht="14">
      <c r="A134" s="1">
        <v>133</v>
      </c>
      <c r="B134" s="9" t="s">
        <v>827</v>
      </c>
      <c r="C134" s="1" t="s">
        <v>9</v>
      </c>
      <c r="D134" s="1" t="s">
        <v>609</v>
      </c>
      <c r="E134" s="1" t="s">
        <v>828</v>
      </c>
      <c r="F134" s="1" t="s">
        <v>829</v>
      </c>
      <c r="G134" s="1" t="s">
        <v>448</v>
      </c>
      <c r="H134" s="1" t="s">
        <v>830</v>
      </c>
      <c r="I134" s="1" t="s">
        <v>831</v>
      </c>
      <c r="J134" s="3" t="s">
        <v>35</v>
      </c>
      <c r="K134" s="3"/>
      <c r="L134" s="3" t="s">
        <v>535</v>
      </c>
      <c r="M134" s="6" t="s">
        <v>35</v>
      </c>
      <c r="N134" s="6"/>
      <c r="O134" s="6" t="s">
        <v>58</v>
      </c>
      <c r="P134" s="8" t="s">
        <v>35</v>
      </c>
      <c r="Q134" s="10"/>
      <c r="R134" s="8" t="s">
        <v>962</v>
      </c>
    </row>
    <row r="135" spans="1:18" ht="14">
      <c r="B135" s="1"/>
      <c r="J135" s="3"/>
      <c r="K135" s="3"/>
      <c r="L135" s="3"/>
      <c r="M135" s="6"/>
      <c r="N135" s="6"/>
      <c r="O135" s="6"/>
      <c r="P135" s="8"/>
      <c r="Q135" s="10"/>
      <c r="R135" s="8"/>
    </row>
    <row r="136" spans="1:18" ht="14">
      <c r="J136" s="3"/>
      <c r="K136" s="3"/>
      <c r="L136" s="3"/>
      <c r="M136" s="6"/>
      <c r="N136" s="6"/>
      <c r="O136" s="6"/>
      <c r="P136" s="8"/>
      <c r="Q136" s="10"/>
      <c r="R136" s="8"/>
    </row>
    <row r="137" spans="1:18" ht="14">
      <c r="J137" s="3"/>
      <c r="K137" s="3"/>
      <c r="L137" s="3"/>
      <c r="M137" s="6"/>
      <c r="N137" s="6"/>
      <c r="O137" s="6"/>
      <c r="P137" s="8"/>
      <c r="Q137" s="10"/>
      <c r="R137" s="8"/>
    </row>
    <row r="138" spans="1:18" ht="14">
      <c r="J138" s="3"/>
      <c r="K138" s="3"/>
      <c r="L138" s="3"/>
      <c r="M138" s="6"/>
      <c r="N138" s="6"/>
      <c r="O138" s="6"/>
      <c r="P138" s="8"/>
      <c r="Q138" s="10"/>
      <c r="R138" s="8"/>
    </row>
    <row r="139" spans="1:18" ht="14">
      <c r="J139" s="3"/>
      <c r="K139" s="3"/>
      <c r="L139" s="3"/>
      <c r="M139" s="6"/>
      <c r="N139" s="6"/>
      <c r="O139" s="6"/>
      <c r="P139" s="8"/>
      <c r="Q139" s="10"/>
      <c r="R139" s="8"/>
    </row>
    <row r="140" spans="1:18" ht="14">
      <c r="J140" s="3"/>
      <c r="K140" s="3"/>
      <c r="L140" s="3"/>
      <c r="M140" s="6"/>
      <c r="N140" s="6"/>
      <c r="O140" s="6"/>
      <c r="P140" s="8"/>
      <c r="Q140" s="10"/>
      <c r="R140" s="8"/>
    </row>
    <row r="141" spans="1:18" ht="14">
      <c r="J141" s="3"/>
      <c r="K141" s="3"/>
      <c r="L141" s="3"/>
      <c r="M141" s="6"/>
      <c r="N141" s="6"/>
      <c r="O141" s="6"/>
      <c r="P141" s="8"/>
      <c r="Q141" s="10"/>
      <c r="R141" s="8"/>
    </row>
    <row r="142" spans="1:18" ht="14">
      <c r="J142" s="3"/>
      <c r="K142" s="3"/>
      <c r="L142" s="3"/>
      <c r="M142" s="6"/>
      <c r="N142" s="6"/>
      <c r="O142" s="6"/>
      <c r="P142" s="8"/>
      <c r="Q142" s="10"/>
      <c r="R142" s="8"/>
    </row>
    <row r="143" spans="1:18" ht="14">
      <c r="J143" s="3"/>
      <c r="K143" s="3"/>
      <c r="L143" s="3"/>
      <c r="M143" s="6"/>
      <c r="N143" s="6"/>
      <c r="O143" s="6"/>
      <c r="P143" s="8"/>
      <c r="Q143" s="10"/>
      <c r="R143" s="8"/>
    </row>
    <row r="144" spans="1:18" ht="14">
      <c r="J144" s="3"/>
      <c r="K144" s="3"/>
      <c r="L144" s="3"/>
      <c r="M144" s="6"/>
      <c r="N144" s="6"/>
      <c r="O144" s="6"/>
      <c r="P144" s="8"/>
      <c r="Q144" s="10"/>
      <c r="R144" s="8"/>
    </row>
    <row r="145" spans="10:18" ht="14">
      <c r="J145" s="3"/>
      <c r="K145" s="3"/>
      <c r="L145" s="3"/>
      <c r="M145" s="6"/>
      <c r="N145" s="6"/>
      <c r="O145" s="6"/>
      <c r="P145" s="8"/>
      <c r="Q145" s="10"/>
      <c r="R145" s="8"/>
    </row>
    <row r="146" spans="10:18" ht="14">
      <c r="J146" s="3"/>
      <c r="K146" s="3"/>
      <c r="L146" s="3"/>
      <c r="M146" s="6"/>
      <c r="N146" s="6"/>
      <c r="O146" s="6"/>
      <c r="P146" s="8"/>
      <c r="Q146" s="10"/>
      <c r="R146" s="8"/>
    </row>
    <row r="147" spans="10:18" ht="14">
      <c r="J147" s="3"/>
      <c r="K147" s="3"/>
      <c r="L147" s="3"/>
      <c r="M147" s="6"/>
      <c r="N147" s="6"/>
      <c r="O147" s="6"/>
      <c r="P147" s="8"/>
      <c r="Q147" s="10"/>
      <c r="R147" s="8"/>
    </row>
    <row r="148" spans="10:18" ht="14">
      <c r="J148" s="3"/>
      <c r="K148" s="3"/>
      <c r="L148" s="3"/>
      <c r="M148" s="6"/>
      <c r="N148" s="6"/>
      <c r="O148" s="6"/>
      <c r="P148" s="8"/>
      <c r="Q148" s="10"/>
      <c r="R148" s="8"/>
    </row>
    <row r="149" spans="10:18" ht="14">
      <c r="J149" s="3"/>
      <c r="K149" s="3"/>
      <c r="L149" s="3"/>
      <c r="M149" s="6"/>
      <c r="N149" s="6"/>
      <c r="O149" s="6"/>
      <c r="P149" s="8"/>
      <c r="Q149" s="10"/>
      <c r="R149" s="8"/>
    </row>
    <row r="150" spans="10:18" ht="14">
      <c r="J150" s="3"/>
      <c r="K150" s="3"/>
      <c r="L150" s="3"/>
      <c r="M150" s="6"/>
      <c r="N150" s="6"/>
      <c r="O150" s="6"/>
      <c r="P150" s="8"/>
      <c r="Q150" s="10"/>
      <c r="R150" s="8"/>
    </row>
    <row r="151" spans="10:18" ht="14">
      <c r="J151" s="3"/>
      <c r="K151" s="3"/>
      <c r="L151" s="3"/>
      <c r="M151" s="6"/>
      <c r="N151" s="6"/>
      <c r="O151" s="6"/>
      <c r="P151" s="8"/>
      <c r="Q151" s="10"/>
      <c r="R151" s="8"/>
    </row>
    <row r="152" spans="10:18" ht="14">
      <c r="J152" s="3"/>
      <c r="K152" s="3"/>
      <c r="L152" s="3"/>
      <c r="M152" s="6"/>
      <c r="N152" s="6"/>
      <c r="O152" s="6"/>
      <c r="P152" s="8"/>
      <c r="Q152" s="10"/>
      <c r="R152" s="8"/>
    </row>
    <row r="153" spans="10:18" ht="14">
      <c r="J153" s="3"/>
      <c r="K153" s="3"/>
      <c r="L153" s="3"/>
      <c r="M153" s="6"/>
      <c r="N153" s="6"/>
      <c r="O153" s="6"/>
      <c r="P153" s="8"/>
      <c r="Q153" s="10"/>
      <c r="R153" s="8"/>
    </row>
    <row r="154" spans="10:18" ht="14">
      <c r="J154" s="3"/>
      <c r="K154" s="3"/>
      <c r="L154" s="3"/>
      <c r="M154" s="6"/>
      <c r="N154" s="6"/>
      <c r="O154" s="6"/>
      <c r="P154" s="8"/>
      <c r="Q154" s="10"/>
      <c r="R154" s="8"/>
    </row>
    <row r="155" spans="10:18" ht="14">
      <c r="J155" s="3"/>
      <c r="K155" s="3"/>
      <c r="L155" s="3"/>
      <c r="M155" s="6"/>
      <c r="N155" s="6"/>
      <c r="O155" s="6"/>
      <c r="P155" s="8"/>
      <c r="Q155" s="10"/>
      <c r="R155" s="8"/>
    </row>
    <row r="156" spans="10:18" ht="14">
      <c r="J156" s="3"/>
      <c r="K156" s="3"/>
      <c r="L156" s="3"/>
      <c r="M156" s="6"/>
      <c r="N156" s="6"/>
      <c r="O156" s="6"/>
      <c r="P156" s="8"/>
      <c r="Q156" s="10"/>
      <c r="R156" s="8"/>
    </row>
    <row r="157" spans="10:18" ht="14">
      <c r="J157" s="3"/>
      <c r="K157" s="3"/>
      <c r="L157" s="3"/>
      <c r="M157" s="6"/>
      <c r="N157" s="6"/>
      <c r="O157" s="6"/>
      <c r="P157" s="8"/>
      <c r="Q157" s="10"/>
      <c r="R157" s="8"/>
    </row>
    <row r="158" spans="10:18" ht="14">
      <c r="J158" s="3"/>
      <c r="K158" s="3"/>
      <c r="L158" s="3"/>
      <c r="M158" s="6"/>
      <c r="N158" s="6"/>
      <c r="O158" s="6"/>
      <c r="P158" s="8"/>
      <c r="Q158" s="10"/>
      <c r="R158" s="8"/>
    </row>
    <row r="159" spans="10:18" ht="14">
      <c r="J159" s="3"/>
      <c r="K159" s="3"/>
      <c r="L159" s="3"/>
      <c r="M159" s="6"/>
      <c r="N159" s="6"/>
      <c r="O159" s="6"/>
      <c r="P159" s="8"/>
      <c r="Q159" s="10"/>
      <c r="R159" s="8"/>
    </row>
    <row r="160" spans="10:18" ht="14">
      <c r="J160" s="3"/>
      <c r="K160" s="3"/>
      <c r="L160" s="3"/>
      <c r="M160" s="6"/>
      <c r="N160" s="6"/>
      <c r="O160" s="6"/>
      <c r="P160" s="8"/>
      <c r="Q160" s="10"/>
      <c r="R160" s="8"/>
    </row>
    <row r="161" spans="10:18" ht="14">
      <c r="J161" s="3"/>
      <c r="K161" s="3"/>
      <c r="L161" s="3"/>
      <c r="M161" s="6"/>
      <c r="N161" s="6"/>
      <c r="O161" s="6"/>
      <c r="P161" s="8"/>
      <c r="Q161" s="10"/>
      <c r="R161" s="8"/>
    </row>
    <row r="162" spans="10:18" ht="14">
      <c r="J162" s="3"/>
      <c r="K162" s="3"/>
      <c r="L162" s="3"/>
      <c r="M162" s="6"/>
      <c r="N162" s="6"/>
      <c r="O162" s="6"/>
      <c r="P162" s="8"/>
      <c r="Q162" s="10"/>
      <c r="R162" s="8"/>
    </row>
    <row r="163" spans="10:18" ht="14">
      <c r="J163" s="3"/>
      <c r="K163" s="3"/>
      <c r="L163" s="3"/>
      <c r="M163" s="6"/>
      <c r="N163" s="6"/>
      <c r="O163" s="6"/>
      <c r="P163" s="8"/>
      <c r="Q163" s="10"/>
      <c r="R163" s="8"/>
    </row>
    <row r="164" spans="10:18" ht="14">
      <c r="J164" s="3"/>
      <c r="K164" s="3"/>
      <c r="L164" s="3"/>
      <c r="M164" s="6"/>
      <c r="N164" s="6"/>
      <c r="O164" s="6"/>
      <c r="P164" s="8"/>
      <c r="Q164" s="10"/>
      <c r="R164" s="8"/>
    </row>
    <row r="165" spans="10:18" ht="14">
      <c r="J165" s="3"/>
      <c r="K165" s="3"/>
      <c r="L165" s="3"/>
      <c r="M165" s="6"/>
      <c r="N165" s="6"/>
      <c r="O165" s="6"/>
      <c r="P165" s="8"/>
      <c r="Q165" s="10"/>
      <c r="R165" s="8"/>
    </row>
    <row r="166" spans="10:18" ht="14">
      <c r="J166" s="3"/>
      <c r="K166" s="3"/>
      <c r="L166" s="3"/>
      <c r="M166" s="6"/>
      <c r="N166" s="6"/>
      <c r="O166" s="6"/>
      <c r="P166" s="8"/>
      <c r="Q166" s="10"/>
      <c r="R166" s="8"/>
    </row>
    <row r="167" spans="10:18" ht="14">
      <c r="J167" s="3"/>
      <c r="K167" s="3"/>
      <c r="L167" s="3"/>
      <c r="M167" s="6"/>
      <c r="N167" s="6"/>
      <c r="O167" s="6"/>
      <c r="P167" s="8"/>
      <c r="Q167" s="10"/>
      <c r="R167" s="8"/>
    </row>
    <row r="168" spans="10:18" ht="14">
      <c r="J168" s="3"/>
      <c r="K168" s="3"/>
      <c r="L168" s="3"/>
      <c r="M168" s="6"/>
      <c r="N168" s="6"/>
      <c r="O168" s="6"/>
      <c r="P168" s="8"/>
      <c r="Q168" s="10"/>
      <c r="R168" s="8"/>
    </row>
    <row r="169" spans="10:18" ht="14">
      <c r="J169" s="3"/>
      <c r="K169" s="3"/>
      <c r="L169" s="3"/>
      <c r="M169" s="6"/>
      <c r="N169" s="6"/>
      <c r="O169" s="6"/>
      <c r="P169" s="8"/>
      <c r="Q169" s="10"/>
      <c r="R169" s="8"/>
    </row>
    <row r="170" spans="10:18" ht="14">
      <c r="J170" s="3"/>
      <c r="K170" s="3"/>
      <c r="L170" s="3"/>
      <c r="M170" s="6"/>
      <c r="N170" s="6"/>
      <c r="O170" s="6"/>
      <c r="P170" s="8"/>
      <c r="Q170" s="10"/>
      <c r="R170" s="8"/>
    </row>
    <row r="171" spans="10:18" ht="14">
      <c r="J171" s="3"/>
      <c r="K171" s="3"/>
      <c r="L171" s="3"/>
      <c r="M171" s="6"/>
      <c r="N171" s="6"/>
      <c r="O171" s="6"/>
      <c r="P171" s="8"/>
      <c r="Q171" s="10"/>
      <c r="R171" s="8"/>
    </row>
    <row r="172" spans="10:18" ht="14">
      <c r="J172" s="3"/>
      <c r="K172" s="3"/>
      <c r="L172" s="3"/>
      <c r="M172" s="6"/>
      <c r="N172" s="6"/>
      <c r="O172" s="6"/>
      <c r="P172" s="8"/>
      <c r="Q172" s="10"/>
      <c r="R172" s="8"/>
    </row>
    <row r="173" spans="10:18" ht="14">
      <c r="J173" s="3"/>
      <c r="K173" s="3"/>
      <c r="L173" s="3"/>
      <c r="M173" s="6"/>
      <c r="N173" s="6"/>
      <c r="O173" s="6"/>
      <c r="P173" s="8"/>
      <c r="Q173" s="10"/>
      <c r="R173" s="8"/>
    </row>
    <row r="174" spans="10:18" ht="14">
      <c r="J174" s="3"/>
      <c r="K174" s="3"/>
      <c r="L174" s="3"/>
      <c r="M174" s="6"/>
      <c r="N174" s="6"/>
      <c r="O174" s="6"/>
      <c r="P174" s="8"/>
      <c r="Q174" s="10"/>
      <c r="R174" s="8"/>
    </row>
    <row r="175" spans="10:18" ht="14">
      <c r="J175" s="3"/>
      <c r="K175" s="3"/>
      <c r="L175" s="3"/>
      <c r="M175" s="6"/>
      <c r="N175" s="6"/>
      <c r="O175" s="6"/>
      <c r="P175" s="8"/>
      <c r="Q175" s="10"/>
      <c r="R175" s="8"/>
    </row>
    <row r="176" spans="10:18" ht="14">
      <c r="J176" s="3"/>
      <c r="K176" s="3"/>
      <c r="L176" s="3"/>
      <c r="M176" s="6"/>
      <c r="N176" s="6"/>
      <c r="O176" s="6"/>
      <c r="P176" s="8"/>
      <c r="Q176" s="10"/>
      <c r="R176" s="8"/>
    </row>
    <row r="177" spans="10:18" ht="14">
      <c r="J177" s="3"/>
      <c r="K177" s="3"/>
      <c r="L177" s="3"/>
      <c r="M177" s="6"/>
      <c r="N177" s="6"/>
      <c r="O177" s="6"/>
      <c r="P177" s="8"/>
      <c r="Q177" s="10"/>
      <c r="R177" s="8"/>
    </row>
    <row r="178" spans="10:18" ht="14">
      <c r="J178" s="3"/>
      <c r="K178" s="3"/>
      <c r="L178" s="3"/>
      <c r="M178" s="6"/>
      <c r="N178" s="6"/>
      <c r="O178" s="6"/>
      <c r="P178" s="8"/>
      <c r="Q178" s="10"/>
      <c r="R178" s="8"/>
    </row>
    <row r="179" spans="10:18" ht="14">
      <c r="J179" s="3"/>
      <c r="K179" s="3"/>
      <c r="L179" s="3"/>
      <c r="M179" s="6"/>
      <c r="N179" s="6"/>
      <c r="O179" s="6"/>
      <c r="P179" s="8"/>
      <c r="Q179" s="10"/>
      <c r="R179" s="8"/>
    </row>
    <row r="180" spans="10:18" ht="14">
      <c r="J180" s="3"/>
      <c r="K180" s="3"/>
      <c r="L180" s="3"/>
      <c r="M180" s="6"/>
      <c r="N180" s="6"/>
      <c r="O180" s="6"/>
      <c r="P180" s="8"/>
      <c r="Q180" s="10"/>
      <c r="R180" s="8"/>
    </row>
    <row r="181" spans="10:18" ht="14">
      <c r="J181" s="3"/>
      <c r="K181" s="3"/>
      <c r="L181" s="3"/>
      <c r="M181" s="6"/>
      <c r="N181" s="6"/>
      <c r="O181" s="6"/>
      <c r="P181" s="8"/>
      <c r="Q181" s="10"/>
      <c r="R181" s="8"/>
    </row>
    <row r="182" spans="10:18" ht="14">
      <c r="J182" s="3"/>
      <c r="K182" s="3"/>
      <c r="L182" s="3"/>
      <c r="M182" s="6"/>
      <c r="N182" s="6"/>
      <c r="O182" s="6"/>
      <c r="P182" s="8"/>
      <c r="Q182" s="10"/>
      <c r="R182" s="8"/>
    </row>
    <row r="183" spans="10:18" ht="14">
      <c r="J183" s="3"/>
      <c r="K183" s="3"/>
      <c r="L183" s="3"/>
      <c r="M183" s="6"/>
      <c r="N183" s="6"/>
      <c r="O183" s="6"/>
      <c r="P183" s="8"/>
      <c r="Q183" s="10"/>
      <c r="R183" s="8"/>
    </row>
    <row r="184" spans="10:18" ht="14">
      <c r="J184" s="3"/>
      <c r="K184" s="3"/>
      <c r="L184" s="3"/>
      <c r="M184" s="6"/>
      <c r="N184" s="6"/>
      <c r="O184" s="6"/>
      <c r="P184" s="8"/>
      <c r="Q184" s="10"/>
      <c r="R184" s="8"/>
    </row>
    <row r="185" spans="10:18" ht="14">
      <c r="J185" s="3"/>
      <c r="K185" s="3"/>
      <c r="L185" s="3"/>
      <c r="M185" s="6"/>
      <c r="N185" s="6"/>
      <c r="O185" s="6"/>
      <c r="P185" s="8"/>
      <c r="Q185" s="10"/>
      <c r="R185" s="8"/>
    </row>
    <row r="186" spans="10:18" ht="14">
      <c r="J186" s="3"/>
      <c r="K186" s="3"/>
      <c r="L186" s="3"/>
      <c r="M186" s="6"/>
      <c r="N186" s="6"/>
      <c r="O186" s="6"/>
      <c r="P186" s="8"/>
      <c r="Q186" s="10"/>
      <c r="R186" s="8"/>
    </row>
    <row r="187" spans="10:18" ht="14">
      <c r="J187" s="3"/>
      <c r="K187" s="3"/>
      <c r="L187" s="3"/>
      <c r="M187" s="6"/>
      <c r="N187" s="6"/>
      <c r="O187" s="6"/>
      <c r="P187" s="8"/>
      <c r="Q187" s="10"/>
      <c r="R187" s="8"/>
    </row>
    <row r="188" spans="10:18" ht="14">
      <c r="J188" s="3"/>
      <c r="K188" s="3"/>
      <c r="L188" s="3"/>
      <c r="M188" s="6"/>
      <c r="N188" s="6"/>
      <c r="O188" s="6"/>
      <c r="P188" s="8"/>
      <c r="Q188" s="10"/>
      <c r="R188" s="8"/>
    </row>
    <row r="189" spans="10:18" ht="14">
      <c r="J189" s="3"/>
      <c r="K189" s="3"/>
      <c r="L189" s="3"/>
      <c r="M189" s="6"/>
      <c r="N189" s="6"/>
      <c r="O189" s="6"/>
      <c r="P189" s="8"/>
      <c r="Q189" s="10"/>
      <c r="R189" s="8"/>
    </row>
    <row r="190" spans="10:18" ht="14">
      <c r="J190" s="3"/>
      <c r="K190" s="3"/>
      <c r="L190" s="3"/>
      <c r="M190" s="6"/>
      <c r="N190" s="6"/>
      <c r="O190" s="6"/>
      <c r="P190" s="8"/>
      <c r="Q190" s="10"/>
      <c r="R190" s="8"/>
    </row>
    <row r="191" spans="10:18" ht="14">
      <c r="J191" s="3"/>
      <c r="K191" s="3"/>
      <c r="L191" s="3"/>
      <c r="M191" s="6"/>
      <c r="N191" s="6"/>
      <c r="O191" s="6"/>
      <c r="P191" s="8"/>
      <c r="Q191" s="10"/>
      <c r="R191" s="8"/>
    </row>
    <row r="192" spans="10:18" ht="14">
      <c r="J192" s="3"/>
      <c r="K192" s="3"/>
      <c r="L192" s="3"/>
      <c r="M192" s="6"/>
      <c r="N192" s="6"/>
      <c r="O192" s="6"/>
      <c r="P192" s="8"/>
      <c r="Q192" s="10"/>
      <c r="R192" s="8"/>
    </row>
    <row r="193" spans="10:18" ht="14">
      <c r="J193" s="3"/>
      <c r="K193" s="3"/>
      <c r="L193" s="3"/>
      <c r="M193" s="6"/>
      <c r="N193" s="6"/>
      <c r="O193" s="6"/>
      <c r="P193" s="8"/>
      <c r="Q193" s="10"/>
      <c r="R193" s="8"/>
    </row>
    <row r="194" spans="10:18" ht="14">
      <c r="J194" s="3"/>
      <c r="K194" s="3"/>
      <c r="L194" s="3"/>
      <c r="M194" s="6"/>
      <c r="N194" s="6"/>
      <c r="O194" s="6"/>
      <c r="P194" s="8"/>
      <c r="Q194" s="10"/>
      <c r="R194" s="8"/>
    </row>
    <row r="195" spans="10:18" ht="14">
      <c r="J195" s="3"/>
      <c r="K195" s="3"/>
      <c r="L195" s="3"/>
      <c r="M195" s="6"/>
      <c r="N195" s="6"/>
      <c r="O195" s="6"/>
      <c r="P195" s="8"/>
      <c r="Q195" s="10"/>
      <c r="R195" s="8"/>
    </row>
    <row r="196" spans="10:18" ht="14">
      <c r="J196" s="3"/>
      <c r="K196" s="3"/>
      <c r="L196" s="3"/>
      <c r="M196" s="6"/>
      <c r="N196" s="6"/>
      <c r="O196" s="6"/>
      <c r="P196" s="8"/>
      <c r="Q196" s="10"/>
      <c r="R196" s="8"/>
    </row>
    <row r="197" spans="10:18" ht="14">
      <c r="J197" s="3"/>
      <c r="K197" s="3"/>
      <c r="L197" s="3"/>
      <c r="M197" s="6"/>
      <c r="N197" s="6"/>
      <c r="O197" s="6"/>
      <c r="P197" s="8"/>
      <c r="Q197" s="10"/>
      <c r="R197" s="8"/>
    </row>
    <row r="198" spans="10:18" ht="14">
      <c r="J198" s="3"/>
      <c r="K198" s="3"/>
      <c r="L198" s="3"/>
      <c r="M198" s="6"/>
      <c r="N198" s="6"/>
      <c r="O198" s="6"/>
      <c r="P198" s="8"/>
      <c r="Q198" s="10"/>
      <c r="R198" s="8"/>
    </row>
    <row r="199" spans="10:18" ht="14">
      <c r="J199" s="3"/>
      <c r="K199" s="3"/>
      <c r="L199" s="3"/>
      <c r="M199" s="6"/>
      <c r="N199" s="6"/>
      <c r="O199" s="6"/>
      <c r="P199" s="8"/>
      <c r="Q199" s="10"/>
      <c r="R199" s="8"/>
    </row>
    <row r="200" spans="10:18" ht="14">
      <c r="J200" s="3"/>
      <c r="K200" s="3"/>
      <c r="L200" s="3"/>
      <c r="M200" s="6"/>
      <c r="N200" s="6"/>
      <c r="O200" s="6"/>
      <c r="P200" s="8"/>
      <c r="Q200" s="10"/>
      <c r="R200" s="8"/>
    </row>
    <row r="201" spans="10:18" ht="14">
      <c r="J201" s="3"/>
      <c r="K201" s="3"/>
      <c r="L201" s="3"/>
      <c r="M201" s="6"/>
      <c r="N201" s="6"/>
      <c r="O201" s="6"/>
      <c r="P201" s="8"/>
      <c r="Q201" s="10"/>
      <c r="R201" s="8"/>
    </row>
    <row r="202" spans="10:18" ht="14">
      <c r="J202" s="3"/>
      <c r="K202" s="3"/>
      <c r="L202" s="3"/>
      <c r="M202" s="6"/>
      <c r="N202" s="6"/>
      <c r="O202" s="6"/>
      <c r="P202" s="8"/>
      <c r="Q202" s="10"/>
      <c r="R202" s="8"/>
    </row>
    <row r="203" spans="10:18" ht="14">
      <c r="J203" s="3"/>
      <c r="K203" s="3"/>
      <c r="L203" s="3"/>
      <c r="M203" s="6"/>
      <c r="N203" s="6"/>
      <c r="O203" s="6"/>
      <c r="P203" s="8"/>
      <c r="Q203" s="10"/>
      <c r="R203" s="8"/>
    </row>
    <row r="204" spans="10:18" ht="14">
      <c r="J204" s="3"/>
      <c r="K204" s="3"/>
      <c r="L204" s="3"/>
      <c r="M204" s="6"/>
      <c r="N204" s="6"/>
      <c r="O204" s="6"/>
      <c r="P204" s="8"/>
      <c r="Q204" s="10"/>
      <c r="R204" s="8"/>
    </row>
    <row r="205" spans="10:18" ht="14">
      <c r="J205" s="3"/>
      <c r="K205" s="3"/>
      <c r="L205" s="3"/>
      <c r="M205" s="6"/>
      <c r="N205" s="6"/>
      <c r="O205" s="6"/>
      <c r="P205" s="8"/>
      <c r="Q205" s="10"/>
      <c r="R205" s="8"/>
    </row>
    <row r="206" spans="10:18" ht="14">
      <c r="J206" s="3"/>
      <c r="K206" s="3"/>
      <c r="L206" s="3"/>
      <c r="M206" s="6"/>
      <c r="N206" s="6"/>
      <c r="O206" s="6"/>
      <c r="P206" s="8"/>
      <c r="Q206" s="10"/>
      <c r="R206" s="8"/>
    </row>
    <row r="207" spans="10:18" ht="14">
      <c r="J207" s="3"/>
      <c r="K207" s="3"/>
      <c r="L207" s="3"/>
      <c r="M207" s="6"/>
      <c r="N207" s="6"/>
      <c r="O207" s="6"/>
      <c r="P207" s="8"/>
      <c r="Q207" s="10"/>
      <c r="R207" s="8"/>
    </row>
    <row r="208" spans="10:18" ht="14">
      <c r="J208" s="3"/>
      <c r="K208" s="3"/>
      <c r="L208" s="3"/>
      <c r="M208" s="6"/>
      <c r="N208" s="6"/>
      <c r="O208" s="6"/>
      <c r="P208" s="8"/>
      <c r="Q208" s="10"/>
      <c r="R208" s="8"/>
    </row>
    <row r="209" spans="10:18" ht="14">
      <c r="J209" s="3"/>
      <c r="K209" s="3"/>
      <c r="L209" s="3"/>
      <c r="M209" s="6"/>
      <c r="N209" s="6"/>
      <c r="O209" s="6"/>
      <c r="P209" s="8"/>
      <c r="Q209" s="10"/>
      <c r="R209" s="8"/>
    </row>
    <row r="210" spans="10:18" ht="14">
      <c r="J210" s="3"/>
      <c r="K210" s="3"/>
      <c r="L210" s="3"/>
      <c r="M210" s="6"/>
      <c r="N210" s="6"/>
      <c r="O210" s="6"/>
      <c r="P210" s="8"/>
      <c r="Q210" s="10"/>
      <c r="R210" s="8"/>
    </row>
    <row r="211" spans="10:18" ht="14">
      <c r="J211" s="3"/>
      <c r="K211" s="3"/>
      <c r="L211" s="3"/>
      <c r="M211" s="6"/>
      <c r="N211" s="6"/>
      <c r="O211" s="6"/>
      <c r="P211" s="8"/>
      <c r="Q211" s="10"/>
      <c r="R211" s="8"/>
    </row>
    <row r="212" spans="10:18" ht="14">
      <c r="J212" s="3"/>
      <c r="K212" s="3"/>
      <c r="L212" s="3"/>
      <c r="M212" s="6"/>
      <c r="N212" s="6"/>
      <c r="O212" s="6"/>
      <c r="P212" s="8"/>
      <c r="Q212" s="10"/>
      <c r="R212" s="8"/>
    </row>
    <row r="213" spans="10:18" ht="14">
      <c r="J213" s="3"/>
      <c r="K213" s="3"/>
      <c r="L213" s="3"/>
      <c r="M213" s="6"/>
      <c r="N213" s="6"/>
      <c r="O213" s="6"/>
      <c r="P213" s="8"/>
      <c r="Q213" s="10"/>
      <c r="R213" s="8"/>
    </row>
    <row r="214" spans="10:18" ht="14">
      <c r="J214" s="3"/>
      <c r="K214" s="3"/>
      <c r="L214" s="3"/>
      <c r="M214" s="6"/>
      <c r="N214" s="6"/>
      <c r="O214" s="6"/>
      <c r="P214" s="8"/>
      <c r="Q214" s="10"/>
      <c r="R214" s="8"/>
    </row>
    <row r="215" spans="10:18" ht="14">
      <c r="J215" s="3"/>
      <c r="K215" s="3"/>
      <c r="L215" s="3"/>
      <c r="M215" s="6"/>
      <c r="N215" s="6"/>
      <c r="O215" s="6"/>
      <c r="P215" s="8"/>
      <c r="Q215" s="10"/>
      <c r="R215" s="8"/>
    </row>
    <row r="216" spans="10:18" ht="14">
      <c r="J216" s="3"/>
      <c r="K216" s="3"/>
      <c r="L216" s="3"/>
      <c r="M216" s="6"/>
      <c r="N216" s="6"/>
      <c r="O216" s="6"/>
      <c r="P216" s="8"/>
      <c r="Q216" s="10"/>
      <c r="R216" s="8"/>
    </row>
    <row r="217" spans="10:18" ht="14">
      <c r="J217" s="3"/>
      <c r="K217" s="3"/>
      <c r="L217" s="3"/>
      <c r="M217" s="6"/>
      <c r="N217" s="6"/>
      <c r="O217" s="6"/>
      <c r="P217" s="8"/>
      <c r="Q217" s="10"/>
      <c r="R217" s="8"/>
    </row>
    <row r="218" spans="10:18" ht="14">
      <c r="J218" s="3"/>
      <c r="K218" s="3"/>
      <c r="L218" s="3"/>
      <c r="M218" s="6"/>
      <c r="N218" s="6"/>
      <c r="O218" s="6"/>
      <c r="P218" s="8"/>
      <c r="Q218" s="10"/>
      <c r="R218" s="8"/>
    </row>
    <row r="219" spans="10:18" ht="14">
      <c r="J219" s="3"/>
      <c r="K219" s="3"/>
      <c r="L219" s="3"/>
      <c r="M219" s="6"/>
      <c r="N219" s="6"/>
      <c r="O219" s="6"/>
      <c r="P219" s="8"/>
      <c r="Q219" s="10"/>
      <c r="R219" s="8"/>
    </row>
    <row r="220" spans="10:18" ht="14">
      <c r="J220" s="3"/>
      <c r="K220" s="3"/>
      <c r="L220" s="3"/>
      <c r="M220" s="6"/>
      <c r="N220" s="6"/>
      <c r="O220" s="6"/>
      <c r="P220" s="8"/>
      <c r="Q220" s="10"/>
      <c r="R220" s="8"/>
    </row>
    <row r="221" spans="10:18" ht="14">
      <c r="J221" s="3"/>
      <c r="K221" s="3"/>
      <c r="L221" s="3"/>
      <c r="M221" s="6"/>
      <c r="N221" s="6"/>
      <c r="O221" s="6"/>
      <c r="P221" s="8"/>
      <c r="Q221" s="10"/>
      <c r="R221" s="8"/>
    </row>
    <row r="222" spans="10:18" ht="14">
      <c r="J222" s="3"/>
      <c r="K222" s="3"/>
      <c r="L222" s="3"/>
      <c r="M222" s="6"/>
      <c r="N222" s="6"/>
      <c r="O222" s="6"/>
      <c r="P222" s="8"/>
      <c r="Q222" s="10"/>
      <c r="R222" s="8"/>
    </row>
    <row r="223" spans="10:18" ht="14">
      <c r="J223" s="3"/>
      <c r="K223" s="3"/>
      <c r="L223" s="3"/>
      <c r="M223" s="6"/>
      <c r="N223" s="6"/>
      <c r="O223" s="6"/>
      <c r="P223" s="8"/>
      <c r="Q223" s="10"/>
      <c r="R223" s="8"/>
    </row>
    <row r="224" spans="10:18" ht="14">
      <c r="J224" s="3"/>
      <c r="K224" s="3"/>
      <c r="L224" s="3"/>
      <c r="M224" s="6"/>
      <c r="N224" s="6"/>
      <c r="O224" s="6"/>
      <c r="P224" s="8"/>
      <c r="Q224" s="10"/>
      <c r="R224" s="8"/>
    </row>
    <row r="225" spans="10:18" ht="14">
      <c r="J225" s="3"/>
      <c r="K225" s="3"/>
      <c r="L225" s="3"/>
      <c r="M225" s="6"/>
      <c r="N225" s="6"/>
      <c r="O225" s="6"/>
      <c r="P225" s="8"/>
      <c r="Q225" s="10"/>
      <c r="R225" s="8"/>
    </row>
    <row r="226" spans="10:18" ht="14">
      <c r="J226" s="3"/>
      <c r="K226" s="3"/>
      <c r="L226" s="3"/>
      <c r="M226" s="6"/>
      <c r="N226" s="6"/>
      <c r="O226" s="6"/>
      <c r="P226" s="8"/>
      <c r="Q226" s="10"/>
      <c r="R226" s="8"/>
    </row>
    <row r="227" spans="10:18" ht="14">
      <c r="J227" s="3"/>
      <c r="K227" s="3"/>
      <c r="L227" s="3"/>
      <c r="M227" s="6"/>
      <c r="N227" s="6"/>
      <c r="O227" s="6"/>
      <c r="P227" s="8"/>
      <c r="Q227" s="10"/>
      <c r="R227" s="8"/>
    </row>
    <row r="228" spans="10:18" ht="14">
      <c r="J228" s="3"/>
      <c r="K228" s="3"/>
      <c r="L228" s="3"/>
      <c r="M228" s="6"/>
      <c r="N228" s="6"/>
      <c r="O228" s="6"/>
      <c r="P228" s="8"/>
      <c r="Q228" s="10"/>
      <c r="R228" s="8"/>
    </row>
    <row r="229" spans="10:18" ht="14">
      <c r="J229" s="3"/>
      <c r="K229" s="3"/>
      <c r="L229" s="3"/>
      <c r="M229" s="6"/>
      <c r="N229" s="6"/>
      <c r="O229" s="6"/>
      <c r="P229" s="8"/>
      <c r="Q229" s="10"/>
      <c r="R229" s="8"/>
    </row>
    <row r="230" spans="10:18" ht="14">
      <c r="J230" s="3"/>
      <c r="K230" s="3"/>
      <c r="L230" s="3"/>
      <c r="M230" s="6"/>
      <c r="N230" s="6"/>
      <c r="O230" s="6"/>
      <c r="P230" s="8"/>
      <c r="Q230" s="10"/>
      <c r="R230" s="8"/>
    </row>
    <row r="231" spans="10:18" ht="14">
      <c r="J231" s="3"/>
      <c r="K231" s="3"/>
      <c r="L231" s="3"/>
      <c r="M231" s="6"/>
      <c r="N231" s="6"/>
      <c r="O231" s="6"/>
      <c r="P231" s="8"/>
      <c r="Q231" s="10"/>
      <c r="R231" s="8"/>
    </row>
    <row r="232" spans="10:18" ht="14">
      <c r="J232" s="3"/>
      <c r="K232" s="3"/>
      <c r="L232" s="3"/>
      <c r="M232" s="6"/>
      <c r="N232" s="6"/>
      <c r="O232" s="6"/>
      <c r="P232" s="8"/>
      <c r="Q232" s="10"/>
      <c r="R232" s="8"/>
    </row>
    <row r="233" spans="10:18" ht="14">
      <c r="J233" s="3"/>
      <c r="K233" s="3"/>
      <c r="L233" s="3"/>
      <c r="M233" s="6"/>
      <c r="N233" s="6"/>
      <c r="O233" s="6"/>
      <c r="P233" s="8"/>
      <c r="Q233" s="10"/>
      <c r="R233" s="8"/>
    </row>
    <row r="234" spans="10:18" ht="14">
      <c r="J234" s="3"/>
      <c r="K234" s="3"/>
      <c r="L234" s="3"/>
      <c r="M234" s="6"/>
      <c r="N234" s="6"/>
      <c r="O234" s="6"/>
      <c r="P234" s="8"/>
      <c r="Q234" s="10"/>
      <c r="R234" s="8"/>
    </row>
    <row r="235" spans="10:18" ht="14">
      <c r="J235" s="3"/>
      <c r="K235" s="3"/>
      <c r="L235" s="3"/>
      <c r="M235" s="6"/>
      <c r="N235" s="6"/>
      <c r="O235" s="6"/>
      <c r="P235" s="8"/>
      <c r="Q235" s="10"/>
      <c r="R235" s="8"/>
    </row>
    <row r="236" spans="10:18" ht="14">
      <c r="J236" s="3"/>
      <c r="K236" s="3"/>
      <c r="L236" s="3"/>
      <c r="M236" s="6"/>
      <c r="N236" s="6"/>
      <c r="O236" s="6"/>
      <c r="P236" s="8"/>
      <c r="Q236" s="10"/>
      <c r="R236" s="8"/>
    </row>
    <row r="237" spans="10:18" ht="14">
      <c r="J237" s="3"/>
      <c r="K237" s="3"/>
      <c r="L237" s="3"/>
      <c r="M237" s="6"/>
      <c r="N237" s="6"/>
      <c r="O237" s="6"/>
      <c r="P237" s="8"/>
      <c r="Q237" s="10"/>
      <c r="R237" s="8"/>
    </row>
    <row r="238" spans="10:18" ht="14">
      <c r="J238" s="3"/>
      <c r="K238" s="3"/>
      <c r="L238" s="3"/>
      <c r="M238" s="6"/>
      <c r="N238" s="6"/>
      <c r="O238" s="6"/>
      <c r="P238" s="8"/>
      <c r="Q238" s="10"/>
      <c r="R238" s="8"/>
    </row>
    <row r="239" spans="10:18" ht="14">
      <c r="J239" s="3"/>
      <c r="K239" s="3"/>
      <c r="L239" s="3"/>
      <c r="M239" s="6"/>
      <c r="N239" s="6"/>
      <c r="O239" s="6"/>
      <c r="P239" s="8"/>
      <c r="Q239" s="10"/>
      <c r="R239" s="8"/>
    </row>
    <row r="240" spans="10:18" ht="14">
      <c r="J240" s="3"/>
      <c r="K240" s="3"/>
      <c r="L240" s="3"/>
      <c r="M240" s="6"/>
      <c r="N240" s="6"/>
      <c r="O240" s="6"/>
      <c r="P240" s="8"/>
      <c r="Q240" s="10"/>
      <c r="R240" s="8"/>
    </row>
    <row r="241" spans="10:18" ht="13">
      <c r="J241" s="3"/>
      <c r="K241" s="3"/>
      <c r="L241" s="3"/>
      <c r="M241" s="6"/>
      <c r="N241" s="6"/>
      <c r="O241" s="6"/>
      <c r="P241" s="8"/>
      <c r="Q241" s="8"/>
      <c r="R241" s="8"/>
    </row>
    <row r="242" spans="10:18" ht="13">
      <c r="J242" s="3"/>
      <c r="K242" s="3"/>
      <c r="L242" s="3"/>
      <c r="M242" s="6"/>
      <c r="N242" s="6"/>
      <c r="O242" s="6"/>
      <c r="P242" s="8"/>
      <c r="Q242" s="8"/>
      <c r="R242" s="8"/>
    </row>
    <row r="243" spans="10:18" ht="13">
      <c r="J243" s="3"/>
      <c r="K243" s="3"/>
      <c r="L243" s="3"/>
      <c r="M243" s="6"/>
      <c r="N243" s="6"/>
      <c r="O243" s="6"/>
      <c r="P243" s="8"/>
      <c r="Q243" s="8"/>
      <c r="R243" s="8"/>
    </row>
    <row r="244" spans="10:18" ht="13">
      <c r="J244" s="3"/>
      <c r="K244" s="3"/>
      <c r="L244" s="3"/>
      <c r="M244" s="6"/>
      <c r="N244" s="6"/>
      <c r="O244" s="6"/>
      <c r="P244" s="8"/>
      <c r="Q244" s="8"/>
      <c r="R244" s="8"/>
    </row>
    <row r="245" spans="10:18" ht="13">
      <c r="J245" s="3"/>
      <c r="K245" s="3"/>
      <c r="L245" s="3"/>
      <c r="M245" s="6"/>
      <c r="N245" s="6"/>
      <c r="O245" s="6"/>
      <c r="P245" s="8"/>
      <c r="Q245" s="8"/>
      <c r="R245" s="8"/>
    </row>
    <row r="246" spans="10:18" ht="13">
      <c r="J246" s="3"/>
      <c r="K246" s="3"/>
      <c r="L246" s="3"/>
      <c r="M246" s="6"/>
      <c r="N246" s="6"/>
      <c r="O246" s="6"/>
      <c r="P246" s="8"/>
      <c r="Q246" s="8"/>
      <c r="R246" s="8"/>
    </row>
    <row r="247" spans="10:18" ht="13">
      <c r="J247" s="3"/>
      <c r="K247" s="3"/>
      <c r="L247" s="3"/>
      <c r="M247" s="6"/>
      <c r="N247" s="6"/>
      <c r="O247" s="6"/>
      <c r="P247" s="8"/>
      <c r="Q247" s="8"/>
      <c r="R247" s="8"/>
    </row>
    <row r="248" spans="10:18" ht="13">
      <c r="J248" s="3"/>
      <c r="K248" s="3"/>
      <c r="L248" s="3"/>
      <c r="M248" s="6"/>
      <c r="N248" s="6"/>
      <c r="O248" s="6"/>
      <c r="P248" s="8"/>
      <c r="Q248" s="8"/>
      <c r="R248" s="8"/>
    </row>
    <row r="249" spans="10:18" ht="13">
      <c r="J249" s="3"/>
      <c r="K249" s="3"/>
      <c r="L249" s="3"/>
      <c r="M249" s="6"/>
      <c r="N249" s="6"/>
      <c r="O249" s="6"/>
      <c r="P249" s="8"/>
      <c r="Q249" s="8"/>
      <c r="R249" s="8"/>
    </row>
    <row r="250" spans="10:18" ht="13">
      <c r="J250" s="3"/>
      <c r="K250" s="3"/>
      <c r="L250" s="3"/>
      <c r="M250" s="6"/>
      <c r="N250" s="6"/>
      <c r="O250" s="6"/>
      <c r="P250" s="8"/>
      <c r="Q250" s="8"/>
      <c r="R250" s="8"/>
    </row>
    <row r="251" spans="10:18" ht="13">
      <c r="J251" s="3"/>
      <c r="K251" s="3"/>
      <c r="L251" s="3"/>
      <c r="M251" s="6"/>
      <c r="N251" s="6"/>
      <c r="O251" s="6"/>
      <c r="P251" s="8"/>
      <c r="Q251" s="8"/>
      <c r="R251" s="8"/>
    </row>
    <row r="252" spans="10:18" ht="13">
      <c r="J252" s="3"/>
      <c r="K252" s="3"/>
      <c r="L252" s="3"/>
      <c r="M252" s="6"/>
      <c r="N252" s="6"/>
      <c r="O252" s="6"/>
      <c r="P252" s="8"/>
      <c r="Q252" s="8"/>
      <c r="R252" s="8"/>
    </row>
    <row r="253" spans="10:18" ht="13">
      <c r="J253" s="3"/>
      <c r="K253" s="3"/>
      <c r="L253" s="3"/>
      <c r="M253" s="6"/>
      <c r="N253" s="6"/>
      <c r="O253" s="6"/>
      <c r="P253" s="8"/>
      <c r="Q253" s="8"/>
      <c r="R253" s="8"/>
    </row>
    <row r="254" spans="10:18" ht="13">
      <c r="J254" s="3"/>
      <c r="K254" s="3"/>
      <c r="L254" s="3"/>
      <c r="M254" s="6"/>
      <c r="N254" s="6"/>
      <c r="O254" s="6"/>
      <c r="P254" s="8"/>
      <c r="Q254" s="8"/>
      <c r="R254" s="8"/>
    </row>
    <row r="255" spans="10:18" ht="13">
      <c r="J255" s="3"/>
      <c r="K255" s="3"/>
      <c r="L255" s="3"/>
      <c r="M255" s="6"/>
      <c r="N255" s="6"/>
      <c r="O255" s="6"/>
      <c r="P255" s="8"/>
      <c r="Q255" s="8"/>
      <c r="R255" s="8"/>
    </row>
    <row r="256" spans="10:18" ht="13">
      <c r="J256" s="3"/>
      <c r="K256" s="3"/>
      <c r="L256" s="3"/>
      <c r="M256" s="6"/>
      <c r="N256" s="6"/>
      <c r="O256" s="6"/>
      <c r="P256" s="8"/>
      <c r="Q256" s="8"/>
      <c r="R256" s="8"/>
    </row>
    <row r="257" spans="10:18" ht="13">
      <c r="J257" s="3"/>
      <c r="K257" s="3"/>
      <c r="L257" s="3"/>
      <c r="M257" s="6"/>
      <c r="N257" s="6"/>
      <c r="O257" s="6"/>
      <c r="P257" s="8"/>
      <c r="Q257" s="8"/>
      <c r="R257" s="8"/>
    </row>
    <row r="258" spans="10:18" ht="13">
      <c r="J258" s="3"/>
      <c r="K258" s="3"/>
      <c r="L258" s="3"/>
      <c r="M258" s="6"/>
      <c r="N258" s="6"/>
      <c r="O258" s="6"/>
      <c r="P258" s="8"/>
      <c r="Q258" s="8"/>
      <c r="R258" s="8"/>
    </row>
    <row r="259" spans="10:18" ht="13">
      <c r="J259" s="3"/>
      <c r="K259" s="3"/>
      <c r="L259" s="3"/>
      <c r="M259" s="6"/>
      <c r="N259" s="6"/>
      <c r="O259" s="6"/>
      <c r="P259" s="8"/>
      <c r="Q259" s="8"/>
      <c r="R259" s="8"/>
    </row>
    <row r="260" spans="10:18" ht="13">
      <c r="J260" s="3"/>
      <c r="K260" s="3"/>
      <c r="L260" s="3"/>
      <c r="M260" s="6"/>
      <c r="N260" s="6"/>
      <c r="O260" s="6"/>
      <c r="P260" s="8"/>
      <c r="Q260" s="8"/>
      <c r="R260" s="8"/>
    </row>
    <row r="261" spans="10:18" ht="13">
      <c r="J261" s="3"/>
      <c r="K261" s="3"/>
      <c r="L261" s="3"/>
      <c r="M261" s="6"/>
      <c r="N261" s="6"/>
      <c r="O261" s="6"/>
      <c r="P261" s="8"/>
      <c r="Q261" s="8"/>
      <c r="R261" s="8"/>
    </row>
    <row r="262" spans="10:18" ht="13">
      <c r="J262" s="3"/>
      <c r="K262" s="3"/>
      <c r="L262" s="3"/>
      <c r="M262" s="6"/>
      <c r="N262" s="6"/>
      <c r="O262" s="6"/>
      <c r="P262" s="8"/>
      <c r="Q262" s="8"/>
      <c r="R262" s="8"/>
    </row>
    <row r="263" spans="10:18" ht="13">
      <c r="J263" s="3"/>
      <c r="K263" s="3"/>
      <c r="L263" s="3"/>
      <c r="M263" s="6"/>
      <c r="N263" s="6"/>
      <c r="O263" s="6"/>
      <c r="P263" s="8"/>
      <c r="Q263" s="8"/>
      <c r="R263" s="8"/>
    </row>
    <row r="264" spans="10:18" ht="13">
      <c r="J264" s="3"/>
      <c r="K264" s="3"/>
      <c r="L264" s="3"/>
      <c r="M264" s="6"/>
      <c r="N264" s="6"/>
      <c r="O264" s="6"/>
      <c r="P264" s="8"/>
      <c r="Q264" s="8"/>
      <c r="R264" s="8"/>
    </row>
    <row r="265" spans="10:18" ht="13">
      <c r="J265" s="3"/>
      <c r="K265" s="3"/>
      <c r="L265" s="3"/>
      <c r="M265" s="6"/>
      <c r="N265" s="6"/>
      <c r="O265" s="6"/>
      <c r="P265" s="8"/>
      <c r="Q265" s="8"/>
      <c r="R265" s="8"/>
    </row>
    <row r="266" spans="10:18" ht="13">
      <c r="J266" s="3"/>
      <c r="K266" s="3"/>
      <c r="L266" s="3"/>
      <c r="M266" s="6"/>
      <c r="N266" s="6"/>
      <c r="O266" s="6"/>
      <c r="P266" s="8"/>
      <c r="Q266" s="8"/>
      <c r="R266" s="8"/>
    </row>
    <row r="267" spans="10:18" ht="13">
      <c r="J267" s="3"/>
      <c r="K267" s="3"/>
      <c r="L267" s="3"/>
      <c r="M267" s="6"/>
      <c r="N267" s="6"/>
      <c r="O267" s="6"/>
      <c r="P267" s="8"/>
      <c r="Q267" s="8"/>
      <c r="R267" s="8"/>
    </row>
    <row r="268" spans="10:18" ht="13">
      <c r="J268" s="3"/>
      <c r="K268" s="3"/>
      <c r="L268" s="3"/>
      <c r="M268" s="6"/>
      <c r="N268" s="6"/>
      <c r="O268" s="6"/>
      <c r="P268" s="8"/>
      <c r="Q268" s="8"/>
      <c r="R268" s="8"/>
    </row>
    <row r="269" spans="10:18" ht="13">
      <c r="J269" s="3"/>
      <c r="K269" s="3"/>
      <c r="L269" s="3"/>
      <c r="M269" s="6"/>
      <c r="N269" s="6"/>
      <c r="O269" s="6"/>
      <c r="P269" s="8"/>
      <c r="Q269" s="8"/>
      <c r="R269" s="8"/>
    </row>
    <row r="270" spans="10:18" ht="13">
      <c r="J270" s="3"/>
      <c r="K270" s="3"/>
      <c r="L270" s="3"/>
      <c r="M270" s="6"/>
      <c r="N270" s="6"/>
      <c r="O270" s="6"/>
      <c r="P270" s="8"/>
      <c r="Q270" s="8"/>
      <c r="R270" s="8"/>
    </row>
    <row r="271" spans="10:18" ht="13">
      <c r="J271" s="3"/>
      <c r="K271" s="3"/>
      <c r="L271" s="3"/>
      <c r="M271" s="6"/>
      <c r="N271" s="6"/>
      <c r="O271" s="6"/>
      <c r="P271" s="8"/>
      <c r="Q271" s="8"/>
      <c r="R271" s="8"/>
    </row>
    <row r="272" spans="10:18" ht="13">
      <c r="J272" s="3"/>
      <c r="K272" s="3"/>
      <c r="L272" s="3"/>
      <c r="M272" s="6"/>
      <c r="N272" s="6"/>
      <c r="O272" s="6"/>
      <c r="P272" s="8"/>
      <c r="Q272" s="8"/>
      <c r="R272" s="8"/>
    </row>
    <row r="273" spans="10:18" ht="13">
      <c r="J273" s="3"/>
      <c r="K273" s="3"/>
      <c r="L273" s="3"/>
      <c r="M273" s="6"/>
      <c r="N273" s="6"/>
      <c r="O273" s="6"/>
      <c r="P273" s="8"/>
      <c r="Q273" s="8"/>
      <c r="R273" s="8"/>
    </row>
    <row r="274" spans="10:18" ht="13">
      <c r="J274" s="3"/>
      <c r="K274" s="3"/>
      <c r="L274" s="3"/>
      <c r="M274" s="6"/>
      <c r="N274" s="6"/>
      <c r="O274" s="6"/>
      <c r="P274" s="8"/>
      <c r="Q274" s="8"/>
      <c r="R274" s="8"/>
    </row>
    <row r="275" spans="10:18" ht="13">
      <c r="J275" s="3"/>
      <c r="K275" s="3"/>
      <c r="L275" s="3"/>
      <c r="M275" s="6"/>
      <c r="N275" s="6"/>
      <c r="O275" s="6"/>
      <c r="P275" s="8"/>
      <c r="Q275" s="8"/>
      <c r="R275" s="8"/>
    </row>
    <row r="276" spans="10:18" ht="13">
      <c r="J276" s="3"/>
      <c r="K276" s="3"/>
      <c r="L276" s="3"/>
      <c r="M276" s="6"/>
      <c r="N276" s="6"/>
      <c r="O276" s="6"/>
      <c r="P276" s="8"/>
      <c r="Q276" s="8"/>
      <c r="R276" s="8"/>
    </row>
    <row r="277" spans="10:18" ht="13">
      <c r="J277" s="3"/>
      <c r="K277" s="3"/>
      <c r="L277" s="3"/>
      <c r="M277" s="6"/>
      <c r="N277" s="6"/>
      <c r="O277" s="6"/>
      <c r="P277" s="8"/>
      <c r="Q277" s="8"/>
      <c r="R277" s="8"/>
    </row>
    <row r="278" spans="10:18" ht="13">
      <c r="J278" s="3"/>
      <c r="K278" s="3"/>
      <c r="L278" s="3"/>
      <c r="M278" s="6"/>
      <c r="N278" s="6"/>
      <c r="O278" s="6"/>
      <c r="P278" s="8"/>
      <c r="Q278" s="8"/>
      <c r="R278" s="8"/>
    </row>
    <row r="279" spans="10:18" ht="13">
      <c r="J279" s="3"/>
      <c r="K279" s="3"/>
      <c r="L279" s="3"/>
      <c r="M279" s="6"/>
      <c r="N279" s="6"/>
      <c r="O279" s="6"/>
      <c r="P279" s="8"/>
      <c r="Q279" s="8"/>
      <c r="R279" s="8"/>
    </row>
    <row r="280" spans="10:18" ht="13">
      <c r="J280" s="3"/>
      <c r="K280" s="3"/>
      <c r="L280" s="3"/>
      <c r="M280" s="6"/>
      <c r="N280" s="6"/>
      <c r="O280" s="6"/>
      <c r="P280" s="8"/>
      <c r="Q280" s="8"/>
      <c r="R280" s="8"/>
    </row>
    <row r="281" spans="10:18" ht="13">
      <c r="J281" s="3"/>
      <c r="K281" s="3"/>
      <c r="L281" s="3"/>
      <c r="M281" s="6"/>
      <c r="N281" s="6"/>
      <c r="O281" s="6"/>
      <c r="P281" s="8"/>
      <c r="Q281" s="8"/>
      <c r="R281" s="8"/>
    </row>
    <row r="282" spans="10:18" ht="13">
      <c r="J282" s="3"/>
      <c r="K282" s="3"/>
      <c r="L282" s="3"/>
      <c r="M282" s="6"/>
      <c r="N282" s="6"/>
      <c r="O282" s="6"/>
      <c r="P282" s="8"/>
      <c r="Q282" s="8"/>
      <c r="R282" s="8"/>
    </row>
    <row r="283" spans="10:18" ht="13">
      <c r="J283" s="3"/>
      <c r="K283" s="3"/>
      <c r="L283" s="3"/>
      <c r="M283" s="6"/>
      <c r="N283" s="6"/>
      <c r="O283" s="6"/>
      <c r="P283" s="8"/>
      <c r="Q283" s="8"/>
      <c r="R283" s="8"/>
    </row>
    <row r="284" spans="10:18" ht="13">
      <c r="J284" s="3"/>
      <c r="K284" s="3"/>
      <c r="L284" s="3"/>
      <c r="M284" s="6"/>
      <c r="N284" s="6"/>
      <c r="O284" s="6"/>
      <c r="P284" s="8"/>
      <c r="Q284" s="8"/>
      <c r="R284" s="8"/>
    </row>
    <row r="285" spans="10:18" ht="13">
      <c r="J285" s="3"/>
      <c r="K285" s="3"/>
      <c r="L285" s="3"/>
      <c r="M285" s="6"/>
      <c r="N285" s="6"/>
      <c r="O285" s="6"/>
      <c r="P285" s="8"/>
      <c r="Q285" s="8"/>
      <c r="R285" s="8"/>
    </row>
    <row r="286" spans="10:18" ht="13">
      <c r="J286" s="3"/>
      <c r="K286" s="3"/>
      <c r="L286" s="3"/>
      <c r="M286" s="6"/>
      <c r="N286" s="6"/>
      <c r="O286" s="6"/>
      <c r="P286" s="8"/>
      <c r="Q286" s="8"/>
      <c r="R286" s="8"/>
    </row>
    <row r="287" spans="10:18" ht="13">
      <c r="J287" s="3"/>
      <c r="K287" s="3"/>
      <c r="L287" s="3"/>
      <c r="M287" s="6"/>
      <c r="N287" s="6"/>
      <c r="O287" s="6"/>
      <c r="P287" s="8"/>
      <c r="Q287" s="8"/>
      <c r="R287" s="8"/>
    </row>
    <row r="288" spans="10:18" ht="13">
      <c r="J288" s="3"/>
      <c r="K288" s="3"/>
      <c r="L288" s="3"/>
      <c r="M288" s="6"/>
      <c r="N288" s="6"/>
      <c r="O288" s="6"/>
      <c r="P288" s="8"/>
      <c r="Q288" s="8"/>
      <c r="R288" s="8"/>
    </row>
    <row r="289" spans="10:18" ht="13">
      <c r="J289" s="3"/>
      <c r="K289" s="3"/>
      <c r="L289" s="3"/>
      <c r="M289" s="6"/>
      <c r="N289" s="6"/>
      <c r="O289" s="6"/>
      <c r="P289" s="8"/>
      <c r="Q289" s="8"/>
      <c r="R289" s="8"/>
    </row>
    <row r="290" spans="10:18" ht="13">
      <c r="J290" s="3"/>
      <c r="K290" s="3"/>
      <c r="L290" s="3"/>
      <c r="M290" s="6"/>
      <c r="N290" s="6"/>
      <c r="O290" s="6"/>
      <c r="P290" s="8"/>
      <c r="Q290" s="8"/>
      <c r="R290" s="8"/>
    </row>
    <row r="291" spans="10:18" ht="13">
      <c r="J291" s="3"/>
      <c r="K291" s="3"/>
      <c r="L291" s="3"/>
      <c r="M291" s="6"/>
      <c r="N291" s="6"/>
      <c r="O291" s="6"/>
      <c r="P291" s="8"/>
      <c r="Q291" s="8"/>
      <c r="R291" s="8"/>
    </row>
    <row r="292" spans="10:18" ht="13">
      <c r="J292" s="3"/>
      <c r="K292" s="3"/>
      <c r="L292" s="3"/>
      <c r="M292" s="6"/>
      <c r="N292" s="6"/>
      <c r="O292" s="6"/>
      <c r="P292" s="8"/>
      <c r="Q292" s="8"/>
      <c r="R292" s="8"/>
    </row>
    <row r="293" spans="10:18" ht="13">
      <c r="J293" s="3"/>
      <c r="K293" s="3"/>
      <c r="L293" s="3"/>
      <c r="M293" s="6"/>
      <c r="N293" s="6"/>
      <c r="O293" s="6"/>
      <c r="P293" s="8"/>
      <c r="Q293" s="8"/>
      <c r="R293" s="8"/>
    </row>
    <row r="294" spans="10:18" ht="13">
      <c r="J294" s="3"/>
      <c r="K294" s="3"/>
      <c r="L294" s="3"/>
      <c r="M294" s="6"/>
      <c r="N294" s="6"/>
      <c r="O294" s="6"/>
      <c r="P294" s="8"/>
      <c r="Q294" s="8"/>
      <c r="R294" s="8"/>
    </row>
    <row r="295" spans="10:18" ht="13">
      <c r="J295" s="3"/>
      <c r="K295" s="3"/>
      <c r="L295" s="3"/>
      <c r="M295" s="6"/>
      <c r="N295" s="6"/>
      <c r="O295" s="6"/>
      <c r="P295" s="8"/>
      <c r="Q295" s="8"/>
      <c r="R295" s="8"/>
    </row>
    <row r="296" spans="10:18" ht="13">
      <c r="J296" s="3"/>
      <c r="K296" s="3"/>
      <c r="L296" s="3"/>
      <c r="M296" s="6"/>
      <c r="N296" s="6"/>
      <c r="O296" s="6"/>
      <c r="P296" s="8"/>
      <c r="Q296" s="8"/>
      <c r="R296" s="8"/>
    </row>
    <row r="297" spans="10:18" ht="13">
      <c r="J297" s="3"/>
      <c r="K297" s="3"/>
      <c r="L297" s="3"/>
      <c r="M297" s="6"/>
      <c r="N297" s="6"/>
      <c r="O297" s="6"/>
      <c r="P297" s="8"/>
      <c r="Q297" s="8"/>
      <c r="R297" s="8"/>
    </row>
    <row r="298" spans="10:18" ht="13">
      <c r="J298" s="3"/>
      <c r="K298" s="3"/>
      <c r="L298" s="3"/>
      <c r="M298" s="6"/>
      <c r="N298" s="6"/>
      <c r="O298" s="6"/>
      <c r="P298" s="8"/>
      <c r="Q298" s="8"/>
      <c r="R298" s="8"/>
    </row>
    <row r="299" spans="10:18" ht="13">
      <c r="J299" s="3"/>
      <c r="K299" s="3"/>
      <c r="L299" s="3"/>
      <c r="M299" s="6"/>
      <c r="N299" s="6"/>
      <c r="O299" s="6"/>
      <c r="P299" s="8"/>
      <c r="Q299" s="8"/>
      <c r="R299" s="8"/>
    </row>
    <row r="300" spans="10:18" ht="13">
      <c r="J300" s="3"/>
      <c r="K300" s="3"/>
      <c r="L300" s="3"/>
      <c r="M300" s="6"/>
      <c r="N300" s="6"/>
      <c r="O300" s="6"/>
      <c r="P300" s="8"/>
      <c r="Q300" s="8"/>
      <c r="R300" s="8"/>
    </row>
    <row r="301" spans="10:18" ht="13">
      <c r="J301" s="3"/>
      <c r="K301" s="3"/>
      <c r="L301" s="3"/>
      <c r="M301" s="6"/>
      <c r="N301" s="6"/>
      <c r="O301" s="6"/>
      <c r="P301" s="8"/>
      <c r="Q301" s="8"/>
      <c r="R301" s="8"/>
    </row>
    <row r="302" spans="10:18" ht="13">
      <c r="J302" s="3"/>
      <c r="K302" s="3"/>
      <c r="L302" s="3"/>
      <c r="M302" s="6"/>
      <c r="N302" s="6"/>
      <c r="O302" s="6"/>
      <c r="P302" s="8"/>
      <c r="Q302" s="8"/>
      <c r="R302" s="8"/>
    </row>
    <row r="303" spans="10:18" ht="13">
      <c r="J303" s="3"/>
      <c r="K303" s="3"/>
      <c r="L303" s="3"/>
      <c r="M303" s="6"/>
      <c r="N303" s="6"/>
      <c r="O303" s="6"/>
      <c r="P303" s="8"/>
      <c r="Q303" s="8"/>
      <c r="R303" s="8"/>
    </row>
    <row r="304" spans="10:18" ht="13">
      <c r="J304" s="3"/>
      <c r="K304" s="3"/>
      <c r="L304" s="3"/>
      <c r="M304" s="6"/>
      <c r="N304" s="6"/>
      <c r="O304" s="6"/>
      <c r="P304" s="8"/>
      <c r="Q304" s="8"/>
      <c r="R304" s="8"/>
    </row>
    <row r="305" spans="10:18" ht="13">
      <c r="J305" s="3"/>
      <c r="K305" s="3"/>
      <c r="L305" s="3"/>
      <c r="M305" s="6"/>
      <c r="N305" s="6"/>
      <c r="O305" s="6"/>
      <c r="P305" s="8"/>
      <c r="Q305" s="8"/>
      <c r="R305" s="8"/>
    </row>
    <row r="306" spans="10:18" ht="13">
      <c r="J306" s="3"/>
      <c r="K306" s="3"/>
      <c r="L306" s="3"/>
      <c r="M306" s="6"/>
      <c r="N306" s="6"/>
      <c r="O306" s="6"/>
      <c r="P306" s="8"/>
      <c r="Q306" s="8"/>
      <c r="R306" s="8"/>
    </row>
    <row r="307" spans="10:18" ht="13">
      <c r="J307" s="3"/>
      <c r="K307" s="3"/>
      <c r="L307" s="3"/>
      <c r="M307" s="6"/>
      <c r="N307" s="6"/>
      <c r="O307" s="6"/>
      <c r="P307" s="8"/>
      <c r="Q307" s="8"/>
      <c r="R307" s="8"/>
    </row>
    <row r="308" spans="10:18" ht="13">
      <c r="J308" s="3"/>
      <c r="K308" s="3"/>
      <c r="L308" s="3"/>
      <c r="M308" s="6"/>
      <c r="N308" s="6"/>
      <c r="O308" s="6"/>
      <c r="P308" s="8"/>
      <c r="Q308" s="8"/>
      <c r="R308" s="8"/>
    </row>
    <row r="309" spans="10:18" ht="13">
      <c r="J309" s="3"/>
      <c r="K309" s="3"/>
      <c r="L309" s="3"/>
      <c r="M309" s="6"/>
      <c r="N309" s="6"/>
      <c r="O309" s="6"/>
      <c r="P309" s="8"/>
      <c r="Q309" s="8"/>
      <c r="R309" s="8"/>
    </row>
    <row r="310" spans="10:18" ht="13">
      <c r="J310" s="3"/>
      <c r="K310" s="3"/>
      <c r="L310" s="3"/>
      <c r="M310" s="6"/>
      <c r="N310" s="6"/>
      <c r="O310" s="6"/>
      <c r="P310" s="8"/>
      <c r="Q310" s="8"/>
      <c r="R310" s="8"/>
    </row>
    <row r="311" spans="10:18" ht="13">
      <c r="J311" s="3"/>
      <c r="K311" s="3"/>
      <c r="L311" s="3"/>
      <c r="M311" s="6"/>
      <c r="N311" s="6"/>
      <c r="O311" s="6"/>
      <c r="P311" s="8"/>
      <c r="Q311" s="8"/>
      <c r="R311" s="8"/>
    </row>
    <row r="312" spans="10:18" ht="13">
      <c r="J312" s="3"/>
      <c r="K312" s="3"/>
      <c r="L312" s="3"/>
      <c r="M312" s="6"/>
      <c r="N312" s="6"/>
      <c r="O312" s="6"/>
      <c r="P312" s="8"/>
      <c r="Q312" s="8"/>
      <c r="R312" s="8"/>
    </row>
    <row r="313" spans="10:18" ht="13">
      <c r="J313" s="3"/>
      <c r="K313" s="3"/>
      <c r="L313" s="3"/>
      <c r="M313" s="6"/>
      <c r="N313" s="6"/>
      <c r="O313" s="6"/>
      <c r="P313" s="8"/>
      <c r="Q313" s="8"/>
      <c r="R313" s="8"/>
    </row>
    <row r="314" spans="10:18" ht="13">
      <c r="J314" s="3"/>
      <c r="K314" s="3"/>
      <c r="L314" s="3"/>
      <c r="M314" s="6"/>
      <c r="N314" s="6"/>
      <c r="O314" s="6"/>
      <c r="P314" s="8"/>
      <c r="Q314" s="8"/>
      <c r="R314" s="8"/>
    </row>
    <row r="315" spans="10:18" ht="13">
      <c r="J315" s="3"/>
      <c r="K315" s="3"/>
      <c r="L315" s="3"/>
      <c r="M315" s="6"/>
      <c r="N315" s="6"/>
      <c r="O315" s="6"/>
      <c r="P315" s="8"/>
      <c r="Q315" s="8"/>
      <c r="R315" s="8"/>
    </row>
    <row r="316" spans="10:18" ht="13">
      <c r="J316" s="3"/>
      <c r="K316" s="3"/>
      <c r="L316" s="3"/>
      <c r="M316" s="6"/>
      <c r="N316" s="6"/>
      <c r="O316" s="6"/>
      <c r="P316" s="8"/>
      <c r="Q316" s="8"/>
      <c r="R316" s="8"/>
    </row>
    <row r="317" spans="10:18" ht="13">
      <c r="J317" s="3"/>
      <c r="K317" s="3"/>
      <c r="L317" s="3"/>
      <c r="M317" s="6"/>
      <c r="N317" s="6"/>
      <c r="O317" s="6"/>
      <c r="P317" s="8"/>
      <c r="Q317" s="8"/>
      <c r="R317" s="8"/>
    </row>
    <row r="318" spans="10:18" ht="13">
      <c r="J318" s="3"/>
      <c r="K318" s="3"/>
      <c r="L318" s="3"/>
      <c r="M318" s="6"/>
      <c r="N318" s="6"/>
      <c r="O318" s="6"/>
      <c r="P318" s="8"/>
      <c r="Q318" s="8"/>
      <c r="R318" s="8"/>
    </row>
    <row r="319" spans="10:18" ht="13">
      <c r="J319" s="3"/>
      <c r="K319" s="3"/>
      <c r="L319" s="3"/>
      <c r="M319" s="6"/>
      <c r="N319" s="6"/>
      <c r="O319" s="6"/>
      <c r="P319" s="8"/>
      <c r="Q319" s="8"/>
      <c r="R319" s="8"/>
    </row>
    <row r="320" spans="10:18" ht="13">
      <c r="J320" s="3"/>
      <c r="K320" s="3"/>
      <c r="L320" s="3"/>
      <c r="M320" s="6"/>
      <c r="N320" s="6"/>
      <c r="O320" s="6"/>
      <c r="P320" s="8"/>
      <c r="Q320" s="8"/>
      <c r="R320" s="8"/>
    </row>
    <row r="321" spans="10:18" ht="13">
      <c r="J321" s="3"/>
      <c r="K321" s="3"/>
      <c r="L321" s="3"/>
      <c r="M321" s="6"/>
      <c r="N321" s="6"/>
      <c r="O321" s="6"/>
      <c r="P321" s="8"/>
      <c r="Q321" s="8"/>
      <c r="R321" s="8"/>
    </row>
    <row r="322" spans="10:18" ht="13">
      <c r="J322" s="3"/>
      <c r="K322" s="3"/>
      <c r="L322" s="3"/>
      <c r="M322" s="6"/>
      <c r="N322" s="6"/>
      <c r="O322" s="6"/>
      <c r="P322" s="8"/>
      <c r="Q322" s="8"/>
      <c r="R322" s="8"/>
    </row>
    <row r="323" spans="10:18" ht="13">
      <c r="J323" s="3"/>
      <c r="K323" s="3"/>
      <c r="L323" s="3"/>
      <c r="M323" s="6"/>
      <c r="N323" s="6"/>
      <c r="O323" s="6"/>
      <c r="P323" s="8"/>
      <c r="Q323" s="8"/>
      <c r="R323" s="8"/>
    </row>
    <row r="324" spans="10:18" ht="13">
      <c r="J324" s="3"/>
      <c r="K324" s="3"/>
      <c r="L324" s="3"/>
      <c r="M324" s="6"/>
      <c r="N324" s="6"/>
      <c r="O324" s="6"/>
      <c r="P324" s="8"/>
      <c r="Q324" s="8"/>
      <c r="R324" s="8"/>
    </row>
    <row r="325" spans="10:18" ht="13">
      <c r="J325" s="3"/>
      <c r="K325" s="3"/>
      <c r="L325" s="3"/>
      <c r="M325" s="6"/>
      <c r="N325" s="6"/>
      <c r="O325" s="6"/>
      <c r="P325" s="8"/>
      <c r="Q325" s="8"/>
      <c r="R325" s="8"/>
    </row>
    <row r="326" spans="10:18" ht="13">
      <c r="J326" s="3"/>
      <c r="K326" s="3"/>
      <c r="L326" s="3"/>
      <c r="M326" s="6"/>
      <c r="N326" s="6"/>
      <c r="O326" s="6"/>
      <c r="P326" s="8"/>
      <c r="Q326" s="8"/>
      <c r="R326" s="8"/>
    </row>
    <row r="327" spans="10:18" ht="13">
      <c r="J327" s="3"/>
      <c r="K327" s="3"/>
      <c r="L327" s="3"/>
      <c r="M327" s="6"/>
      <c r="N327" s="6"/>
      <c r="O327" s="6"/>
      <c r="P327" s="8"/>
      <c r="Q327" s="8"/>
      <c r="R327" s="8"/>
    </row>
    <row r="328" spans="10:18" ht="13">
      <c r="J328" s="3"/>
      <c r="K328" s="3"/>
      <c r="L328" s="3"/>
      <c r="M328" s="6"/>
      <c r="N328" s="6"/>
      <c r="O328" s="6"/>
      <c r="P328" s="8"/>
      <c r="Q328" s="8"/>
      <c r="R328" s="8"/>
    </row>
    <row r="329" spans="10:18" ht="13">
      <c r="J329" s="3"/>
      <c r="K329" s="3"/>
      <c r="L329" s="3"/>
      <c r="M329" s="6"/>
      <c r="N329" s="6"/>
      <c r="O329" s="6"/>
      <c r="P329" s="8"/>
      <c r="Q329" s="8"/>
      <c r="R329" s="8"/>
    </row>
    <row r="330" spans="10:18" ht="13">
      <c r="J330" s="3"/>
      <c r="K330" s="3"/>
      <c r="L330" s="3"/>
      <c r="M330" s="6"/>
      <c r="N330" s="6"/>
      <c r="O330" s="6"/>
      <c r="P330" s="8"/>
      <c r="Q330" s="8"/>
      <c r="R330" s="8"/>
    </row>
    <row r="331" spans="10:18" ht="13">
      <c r="J331" s="3"/>
      <c r="K331" s="3"/>
      <c r="L331" s="3"/>
      <c r="M331" s="6"/>
      <c r="N331" s="6"/>
      <c r="O331" s="6"/>
      <c r="P331" s="8"/>
      <c r="Q331" s="8"/>
      <c r="R331" s="8"/>
    </row>
    <row r="332" spans="10:18" ht="13">
      <c r="J332" s="3"/>
      <c r="K332" s="3"/>
      <c r="L332" s="3"/>
      <c r="M332" s="6"/>
      <c r="N332" s="6"/>
      <c r="O332" s="6"/>
      <c r="P332" s="8"/>
      <c r="Q332" s="8"/>
      <c r="R332" s="8"/>
    </row>
    <row r="333" spans="10:18" ht="13">
      <c r="J333" s="3"/>
      <c r="K333" s="3"/>
      <c r="L333" s="3"/>
      <c r="M333" s="6"/>
      <c r="N333" s="6"/>
      <c r="O333" s="6"/>
      <c r="P333" s="8"/>
      <c r="Q333" s="8"/>
      <c r="R333" s="8"/>
    </row>
    <row r="334" spans="10:18" ht="13">
      <c r="J334" s="3"/>
      <c r="K334" s="3"/>
      <c r="L334" s="3"/>
      <c r="M334" s="6"/>
      <c r="N334" s="6"/>
      <c r="O334" s="6"/>
      <c r="P334" s="8"/>
      <c r="Q334" s="8"/>
      <c r="R334" s="8"/>
    </row>
    <row r="335" spans="10:18" ht="13">
      <c r="J335" s="3"/>
      <c r="K335" s="3"/>
      <c r="L335" s="3"/>
      <c r="M335" s="6"/>
      <c r="N335" s="6"/>
      <c r="O335" s="6"/>
      <c r="P335" s="8"/>
      <c r="Q335" s="8"/>
      <c r="R335" s="8"/>
    </row>
    <row r="336" spans="10:18" ht="13">
      <c r="J336" s="3"/>
      <c r="K336" s="3"/>
      <c r="L336" s="3"/>
      <c r="M336" s="6"/>
      <c r="N336" s="6"/>
      <c r="O336" s="6"/>
      <c r="P336" s="8"/>
      <c r="Q336" s="8"/>
      <c r="R336" s="8"/>
    </row>
    <row r="337" spans="10:18" ht="13">
      <c r="J337" s="3"/>
      <c r="K337" s="3"/>
      <c r="L337" s="3"/>
      <c r="M337" s="6"/>
      <c r="N337" s="6"/>
      <c r="O337" s="6"/>
      <c r="P337" s="8"/>
      <c r="Q337" s="8"/>
      <c r="R337" s="8"/>
    </row>
    <row r="338" spans="10:18" ht="13">
      <c r="J338" s="3"/>
      <c r="K338" s="3"/>
      <c r="L338" s="3"/>
      <c r="M338" s="6"/>
      <c r="N338" s="6"/>
      <c r="O338" s="6"/>
      <c r="P338" s="8"/>
      <c r="Q338" s="8"/>
      <c r="R338" s="8"/>
    </row>
    <row r="339" spans="10:18" ht="13">
      <c r="J339" s="3"/>
      <c r="K339" s="3"/>
      <c r="L339" s="3"/>
      <c r="M339" s="6"/>
      <c r="N339" s="6"/>
      <c r="O339" s="6"/>
      <c r="P339" s="8"/>
      <c r="Q339" s="8"/>
      <c r="R339" s="8"/>
    </row>
    <row r="340" spans="10:18" ht="13">
      <c r="J340" s="3"/>
      <c r="K340" s="3"/>
      <c r="L340" s="3"/>
      <c r="M340" s="6"/>
      <c r="N340" s="6"/>
      <c r="O340" s="6"/>
      <c r="P340" s="8"/>
      <c r="Q340" s="8"/>
      <c r="R340" s="8"/>
    </row>
    <row r="341" spans="10:18" ht="13">
      <c r="J341" s="3"/>
      <c r="K341" s="3"/>
      <c r="L341" s="3"/>
      <c r="M341" s="6"/>
      <c r="N341" s="6"/>
      <c r="O341" s="6"/>
      <c r="P341" s="8"/>
      <c r="Q341" s="8"/>
      <c r="R341" s="8"/>
    </row>
    <row r="342" spans="10:18" ht="13">
      <c r="J342" s="3"/>
      <c r="K342" s="3"/>
      <c r="L342" s="3"/>
      <c r="M342" s="6"/>
      <c r="N342" s="6"/>
      <c r="O342" s="6"/>
      <c r="P342" s="8"/>
      <c r="Q342" s="8"/>
      <c r="R342" s="8"/>
    </row>
    <row r="343" spans="10:18" ht="13">
      <c r="J343" s="3"/>
      <c r="K343" s="3"/>
      <c r="L343" s="3"/>
      <c r="M343" s="6"/>
      <c r="N343" s="6"/>
      <c r="O343" s="6"/>
      <c r="P343" s="8"/>
      <c r="Q343" s="8"/>
      <c r="R343" s="8"/>
    </row>
    <row r="344" spans="10:18" ht="13">
      <c r="J344" s="3"/>
      <c r="K344" s="3"/>
      <c r="L344" s="3"/>
      <c r="M344" s="6"/>
      <c r="N344" s="6"/>
      <c r="O344" s="6"/>
      <c r="P344" s="8"/>
      <c r="Q344" s="8"/>
      <c r="R344" s="8"/>
    </row>
    <row r="345" spans="10:18" ht="13">
      <c r="J345" s="3"/>
      <c r="K345" s="3"/>
      <c r="L345" s="3"/>
      <c r="M345" s="6"/>
      <c r="N345" s="6"/>
      <c r="O345" s="6"/>
      <c r="P345" s="8"/>
      <c r="Q345" s="8"/>
      <c r="R345" s="8"/>
    </row>
    <row r="346" spans="10:18" ht="13">
      <c r="J346" s="3"/>
      <c r="K346" s="3"/>
      <c r="L346" s="3"/>
      <c r="M346" s="6"/>
      <c r="N346" s="6"/>
      <c r="O346" s="6"/>
      <c r="P346" s="8"/>
      <c r="Q346" s="8"/>
      <c r="R346" s="8"/>
    </row>
    <row r="347" spans="10:18" ht="13">
      <c r="J347" s="3"/>
      <c r="K347" s="3"/>
      <c r="L347" s="3"/>
      <c r="M347" s="6"/>
      <c r="N347" s="6"/>
      <c r="O347" s="6"/>
      <c r="P347" s="8"/>
      <c r="Q347" s="8"/>
      <c r="R347" s="8"/>
    </row>
    <row r="348" spans="10:18" ht="13">
      <c r="J348" s="3"/>
      <c r="K348" s="3"/>
      <c r="L348" s="3"/>
      <c r="M348" s="6"/>
      <c r="N348" s="6"/>
      <c r="O348" s="6"/>
      <c r="P348" s="8"/>
      <c r="Q348" s="8"/>
      <c r="R348" s="8"/>
    </row>
    <row r="349" spans="10:18" ht="13">
      <c r="J349" s="3"/>
      <c r="K349" s="3"/>
      <c r="L349" s="3"/>
      <c r="M349" s="6"/>
      <c r="N349" s="6"/>
      <c r="O349" s="6"/>
      <c r="P349" s="8"/>
      <c r="Q349" s="8"/>
      <c r="R349" s="8"/>
    </row>
    <row r="350" spans="10:18" ht="13">
      <c r="J350" s="3"/>
      <c r="K350" s="3"/>
      <c r="L350" s="3"/>
      <c r="M350" s="6"/>
      <c r="N350" s="6"/>
      <c r="O350" s="6"/>
      <c r="P350" s="8"/>
      <c r="Q350" s="8"/>
      <c r="R350" s="8"/>
    </row>
    <row r="351" spans="10:18" ht="13">
      <c r="J351" s="3"/>
      <c r="K351" s="3"/>
      <c r="L351" s="3"/>
      <c r="M351" s="6"/>
      <c r="N351" s="6"/>
      <c r="O351" s="6"/>
      <c r="P351" s="8"/>
      <c r="Q351" s="8"/>
      <c r="R351" s="8"/>
    </row>
    <row r="352" spans="10:18" ht="13">
      <c r="J352" s="3"/>
      <c r="K352" s="3"/>
      <c r="L352" s="3"/>
      <c r="M352" s="6"/>
      <c r="N352" s="6"/>
      <c r="O352" s="6"/>
      <c r="P352" s="8"/>
      <c r="Q352" s="8"/>
      <c r="R352" s="8"/>
    </row>
    <row r="353" spans="10:18" ht="13">
      <c r="J353" s="3"/>
      <c r="K353" s="3"/>
      <c r="L353" s="3"/>
      <c r="M353" s="6"/>
      <c r="N353" s="6"/>
      <c r="O353" s="6"/>
      <c r="P353" s="8"/>
      <c r="Q353" s="8"/>
      <c r="R353" s="8"/>
    </row>
    <row r="354" spans="10:18" ht="13">
      <c r="J354" s="3"/>
      <c r="K354" s="3"/>
      <c r="L354" s="3"/>
      <c r="M354" s="6"/>
      <c r="N354" s="6"/>
      <c r="O354" s="6"/>
      <c r="P354" s="8"/>
      <c r="Q354" s="8"/>
      <c r="R354" s="8"/>
    </row>
    <row r="355" spans="10:18" ht="13">
      <c r="J355" s="3"/>
      <c r="K355" s="3"/>
      <c r="L355" s="3"/>
      <c r="M355" s="6"/>
      <c r="N355" s="6"/>
      <c r="O355" s="6"/>
      <c r="P355" s="8"/>
      <c r="Q355" s="8"/>
      <c r="R355" s="8"/>
    </row>
    <row r="356" spans="10:18" ht="13">
      <c r="J356" s="3"/>
      <c r="K356" s="3"/>
      <c r="L356" s="3"/>
      <c r="M356" s="6"/>
      <c r="N356" s="6"/>
      <c r="O356" s="6"/>
      <c r="P356" s="8"/>
      <c r="Q356" s="8"/>
      <c r="R356" s="8"/>
    </row>
    <row r="357" spans="10:18" ht="13">
      <c r="J357" s="3"/>
      <c r="K357" s="3"/>
      <c r="L357" s="3"/>
      <c r="M357" s="6"/>
      <c r="N357" s="6"/>
      <c r="O357" s="6"/>
      <c r="P357" s="8"/>
      <c r="Q357" s="8"/>
      <c r="R357" s="8"/>
    </row>
    <row r="358" spans="10:18" ht="13">
      <c r="J358" s="3"/>
      <c r="K358" s="3"/>
      <c r="L358" s="3"/>
      <c r="M358" s="6"/>
      <c r="N358" s="6"/>
      <c r="O358" s="6"/>
      <c r="P358" s="8"/>
      <c r="Q358" s="8"/>
      <c r="R358" s="8"/>
    </row>
    <row r="359" spans="10:18" ht="13">
      <c r="J359" s="3"/>
      <c r="K359" s="3"/>
      <c r="L359" s="3"/>
      <c r="M359" s="6"/>
      <c r="N359" s="6"/>
      <c r="O359" s="6"/>
      <c r="P359" s="8"/>
      <c r="Q359" s="8"/>
      <c r="R359" s="8"/>
    </row>
    <row r="360" spans="10:18" ht="13">
      <c r="J360" s="3"/>
      <c r="K360" s="3"/>
      <c r="L360" s="3"/>
      <c r="M360" s="6"/>
      <c r="N360" s="6"/>
      <c r="O360" s="6"/>
      <c r="P360" s="8"/>
      <c r="Q360" s="8"/>
      <c r="R360" s="8"/>
    </row>
    <row r="361" spans="10:18" ht="13">
      <c r="J361" s="3"/>
      <c r="K361" s="3"/>
      <c r="L361" s="3"/>
      <c r="M361" s="6"/>
      <c r="N361" s="6"/>
      <c r="O361" s="6"/>
      <c r="P361" s="8"/>
      <c r="Q361" s="8"/>
      <c r="R361" s="8"/>
    </row>
    <row r="362" spans="10:18" ht="13">
      <c r="J362" s="3"/>
      <c r="K362" s="3"/>
      <c r="L362" s="3"/>
      <c r="M362" s="6"/>
      <c r="N362" s="6"/>
      <c r="O362" s="6"/>
      <c r="P362" s="8"/>
      <c r="Q362" s="8"/>
      <c r="R362" s="8"/>
    </row>
    <row r="363" spans="10:18" ht="13">
      <c r="J363" s="3"/>
      <c r="K363" s="3"/>
      <c r="L363" s="3"/>
      <c r="M363" s="6"/>
      <c r="N363" s="6"/>
      <c r="O363" s="6"/>
      <c r="P363" s="8"/>
      <c r="Q363" s="8"/>
      <c r="R363" s="8"/>
    </row>
    <row r="364" spans="10:18" ht="13">
      <c r="J364" s="3"/>
      <c r="K364" s="3"/>
      <c r="L364" s="3"/>
      <c r="M364" s="6"/>
      <c r="N364" s="6"/>
      <c r="O364" s="6"/>
      <c r="P364" s="8"/>
      <c r="Q364" s="8"/>
      <c r="R364" s="8"/>
    </row>
    <row r="365" spans="10:18" ht="13">
      <c r="J365" s="3"/>
      <c r="K365" s="3"/>
      <c r="L365" s="3"/>
      <c r="M365" s="6"/>
      <c r="N365" s="6"/>
      <c r="O365" s="6"/>
      <c r="P365" s="8"/>
      <c r="Q365" s="8"/>
      <c r="R365" s="8"/>
    </row>
    <row r="366" spans="10:18" ht="13">
      <c r="J366" s="3"/>
      <c r="K366" s="3"/>
      <c r="L366" s="3"/>
      <c r="M366" s="6"/>
      <c r="N366" s="6"/>
      <c r="O366" s="6"/>
      <c r="P366" s="8"/>
      <c r="Q366" s="8"/>
      <c r="R366" s="8"/>
    </row>
    <row r="367" spans="10:18" ht="13">
      <c r="J367" s="3"/>
      <c r="K367" s="3"/>
      <c r="L367" s="3"/>
      <c r="M367" s="6"/>
      <c r="N367" s="6"/>
      <c r="O367" s="6"/>
      <c r="P367" s="8"/>
      <c r="Q367" s="8"/>
      <c r="R367" s="8"/>
    </row>
    <row r="368" spans="10:18" ht="13">
      <c r="J368" s="3"/>
      <c r="K368" s="3"/>
      <c r="L368" s="3"/>
      <c r="M368" s="6"/>
      <c r="N368" s="6"/>
      <c r="O368" s="6"/>
      <c r="P368" s="8"/>
      <c r="Q368" s="8"/>
      <c r="R368" s="8"/>
    </row>
    <row r="369" spans="10:18" ht="13">
      <c r="J369" s="3"/>
      <c r="K369" s="3"/>
      <c r="L369" s="3"/>
      <c r="M369" s="6"/>
      <c r="N369" s="6"/>
      <c r="O369" s="6"/>
      <c r="P369" s="8"/>
      <c r="Q369" s="8"/>
      <c r="R369" s="8"/>
    </row>
    <row r="370" spans="10:18" ht="13">
      <c r="J370" s="3"/>
      <c r="K370" s="3"/>
      <c r="L370" s="3"/>
      <c r="M370" s="6"/>
      <c r="N370" s="6"/>
      <c r="O370" s="6"/>
      <c r="P370" s="8"/>
      <c r="Q370" s="8"/>
      <c r="R370" s="8"/>
    </row>
    <row r="371" spans="10:18" ht="13">
      <c r="J371" s="3"/>
      <c r="K371" s="3"/>
      <c r="L371" s="3"/>
      <c r="M371" s="6"/>
      <c r="N371" s="6"/>
      <c r="O371" s="6"/>
      <c r="P371" s="8"/>
      <c r="Q371" s="8"/>
      <c r="R371" s="8"/>
    </row>
    <row r="372" spans="10:18" ht="13">
      <c r="J372" s="3"/>
      <c r="K372" s="3"/>
      <c r="L372" s="3"/>
      <c r="M372" s="6"/>
      <c r="N372" s="6"/>
      <c r="O372" s="6"/>
      <c r="P372" s="8"/>
      <c r="Q372" s="8"/>
      <c r="R372" s="8"/>
    </row>
    <row r="373" spans="10:18" ht="13">
      <c r="J373" s="3"/>
      <c r="K373" s="3"/>
      <c r="L373" s="3"/>
      <c r="M373" s="6"/>
      <c r="N373" s="6"/>
      <c r="O373" s="6"/>
      <c r="P373" s="8"/>
      <c r="Q373" s="8"/>
      <c r="R373" s="8"/>
    </row>
    <row r="374" spans="10:18" ht="13">
      <c r="J374" s="3"/>
      <c r="K374" s="3"/>
      <c r="L374" s="3"/>
      <c r="M374" s="6"/>
      <c r="N374" s="6"/>
      <c r="O374" s="6"/>
      <c r="P374" s="8"/>
      <c r="Q374" s="8"/>
      <c r="R374" s="8"/>
    </row>
    <row r="375" spans="10:18" ht="13">
      <c r="J375" s="3"/>
      <c r="K375" s="3"/>
      <c r="L375" s="3"/>
      <c r="M375" s="6"/>
      <c r="N375" s="6"/>
      <c r="O375" s="6"/>
      <c r="P375" s="8"/>
      <c r="Q375" s="8"/>
      <c r="R375" s="8"/>
    </row>
    <row r="376" spans="10:18" ht="13">
      <c r="J376" s="3"/>
      <c r="K376" s="3"/>
      <c r="L376" s="3"/>
      <c r="M376" s="6"/>
      <c r="N376" s="6"/>
      <c r="O376" s="6"/>
      <c r="P376" s="8"/>
      <c r="Q376" s="8"/>
      <c r="R376" s="8"/>
    </row>
    <row r="377" spans="10:18" ht="13">
      <c r="J377" s="3"/>
      <c r="K377" s="3"/>
      <c r="L377" s="3"/>
      <c r="M377" s="6"/>
      <c r="N377" s="6"/>
      <c r="O377" s="6"/>
      <c r="P377" s="8"/>
      <c r="Q377" s="8"/>
      <c r="R377" s="8"/>
    </row>
    <row r="378" spans="10:18" ht="13">
      <c r="J378" s="3"/>
      <c r="K378" s="3"/>
      <c r="L378" s="3"/>
      <c r="M378" s="6"/>
      <c r="N378" s="6"/>
      <c r="O378" s="6"/>
      <c r="P378" s="8"/>
      <c r="Q378" s="8"/>
      <c r="R378" s="8"/>
    </row>
    <row r="379" spans="10:18" ht="13">
      <c r="J379" s="3"/>
      <c r="K379" s="3"/>
      <c r="L379" s="3"/>
      <c r="M379" s="6"/>
      <c r="N379" s="6"/>
      <c r="O379" s="6"/>
      <c r="P379" s="8"/>
      <c r="Q379" s="8"/>
      <c r="R379" s="8"/>
    </row>
    <row r="380" spans="10:18" ht="13">
      <c r="J380" s="3"/>
      <c r="K380" s="3"/>
      <c r="L380" s="3"/>
      <c r="M380" s="6"/>
      <c r="N380" s="6"/>
      <c r="O380" s="6"/>
      <c r="P380" s="8"/>
      <c r="Q380" s="8"/>
      <c r="R380" s="8"/>
    </row>
    <row r="381" spans="10:18" ht="13">
      <c r="J381" s="3"/>
      <c r="K381" s="3"/>
      <c r="L381" s="3"/>
      <c r="M381" s="6"/>
      <c r="N381" s="6"/>
      <c r="O381" s="6"/>
      <c r="P381" s="8"/>
      <c r="Q381" s="8"/>
      <c r="R381" s="8"/>
    </row>
    <row r="382" spans="10:18" ht="13">
      <c r="J382" s="3"/>
      <c r="K382" s="3"/>
      <c r="L382" s="3"/>
      <c r="M382" s="6"/>
      <c r="N382" s="6"/>
      <c r="O382" s="6"/>
      <c r="P382" s="8"/>
      <c r="Q382" s="8"/>
      <c r="R382" s="8"/>
    </row>
    <row r="383" spans="10:18" ht="13">
      <c r="J383" s="3"/>
      <c r="K383" s="3"/>
      <c r="L383" s="3"/>
      <c r="M383" s="6"/>
      <c r="N383" s="6"/>
      <c r="O383" s="6"/>
      <c r="P383" s="8"/>
      <c r="Q383" s="8"/>
      <c r="R383" s="8"/>
    </row>
    <row r="384" spans="10:18" ht="13">
      <c r="J384" s="3"/>
      <c r="K384" s="3"/>
      <c r="L384" s="3"/>
      <c r="M384" s="6"/>
      <c r="N384" s="6"/>
      <c r="O384" s="6"/>
      <c r="P384" s="8"/>
      <c r="Q384" s="8"/>
      <c r="R384" s="8"/>
    </row>
    <row r="385" spans="10:18" ht="13">
      <c r="J385" s="3"/>
      <c r="K385" s="3"/>
      <c r="L385" s="3"/>
      <c r="M385" s="6"/>
      <c r="N385" s="6"/>
      <c r="O385" s="6"/>
      <c r="P385" s="8"/>
      <c r="Q385" s="8"/>
      <c r="R385" s="8"/>
    </row>
    <row r="386" spans="10:18" ht="13">
      <c r="J386" s="3"/>
      <c r="K386" s="3"/>
      <c r="L386" s="3"/>
      <c r="M386" s="6"/>
      <c r="N386" s="6"/>
      <c r="O386" s="6"/>
      <c r="P386" s="8"/>
      <c r="Q386" s="8"/>
      <c r="R386" s="8"/>
    </row>
    <row r="387" spans="10:18" ht="13">
      <c r="J387" s="3"/>
      <c r="K387" s="3"/>
      <c r="L387" s="3"/>
      <c r="M387" s="6"/>
      <c r="N387" s="6"/>
      <c r="O387" s="6"/>
      <c r="P387" s="8"/>
      <c r="Q387" s="8"/>
      <c r="R387" s="8"/>
    </row>
    <row r="388" spans="10:18" ht="13">
      <c r="J388" s="3"/>
      <c r="K388" s="3"/>
      <c r="L388" s="3"/>
      <c r="M388" s="6"/>
      <c r="N388" s="6"/>
      <c r="O388" s="6"/>
      <c r="P388" s="8"/>
      <c r="Q388" s="8"/>
      <c r="R388" s="8"/>
    </row>
    <row r="389" spans="10:18" ht="13">
      <c r="J389" s="3"/>
      <c r="K389" s="3"/>
      <c r="L389" s="3"/>
      <c r="M389" s="6"/>
      <c r="N389" s="6"/>
      <c r="O389" s="6"/>
      <c r="P389" s="8"/>
      <c r="Q389" s="8"/>
      <c r="R389" s="8"/>
    </row>
    <row r="390" spans="10:18" ht="13">
      <c r="J390" s="3"/>
      <c r="K390" s="3"/>
      <c r="L390" s="3"/>
      <c r="M390" s="6"/>
      <c r="N390" s="6"/>
      <c r="O390" s="6"/>
      <c r="P390" s="8"/>
      <c r="Q390" s="8"/>
      <c r="R390" s="8"/>
    </row>
    <row r="391" spans="10:18" ht="13">
      <c r="J391" s="3"/>
      <c r="K391" s="3"/>
      <c r="L391" s="3"/>
      <c r="M391" s="6"/>
      <c r="N391" s="6"/>
      <c r="O391" s="6"/>
      <c r="P391" s="8"/>
      <c r="Q391" s="8"/>
      <c r="R391" s="8"/>
    </row>
    <row r="392" spans="10:18" ht="13">
      <c r="J392" s="3"/>
      <c r="K392" s="3"/>
      <c r="L392" s="3"/>
      <c r="M392" s="6"/>
      <c r="N392" s="6"/>
      <c r="O392" s="6"/>
      <c r="P392" s="8"/>
      <c r="Q392" s="8"/>
      <c r="R392" s="8"/>
    </row>
    <row r="393" spans="10:18" ht="13">
      <c r="J393" s="3"/>
      <c r="K393" s="3"/>
      <c r="L393" s="3"/>
      <c r="M393" s="6"/>
      <c r="N393" s="6"/>
      <c r="O393" s="6"/>
      <c r="P393" s="8"/>
      <c r="Q393" s="8"/>
      <c r="R393" s="8"/>
    </row>
    <row r="394" spans="10:18" ht="13">
      <c r="J394" s="3"/>
      <c r="K394" s="3"/>
      <c r="L394" s="3"/>
      <c r="M394" s="6"/>
      <c r="N394" s="6"/>
      <c r="O394" s="6"/>
      <c r="P394" s="8"/>
      <c r="Q394" s="8"/>
      <c r="R394" s="8"/>
    </row>
    <row r="395" spans="10:18" ht="13">
      <c r="J395" s="3"/>
      <c r="K395" s="3"/>
      <c r="L395" s="3"/>
      <c r="M395" s="6"/>
      <c r="N395" s="6"/>
      <c r="O395" s="6"/>
      <c r="P395" s="8"/>
      <c r="Q395" s="8"/>
      <c r="R395" s="8"/>
    </row>
    <row r="396" spans="10:18" ht="13">
      <c r="J396" s="3"/>
      <c r="K396" s="3"/>
      <c r="L396" s="3"/>
      <c r="M396" s="6"/>
      <c r="N396" s="6"/>
      <c r="O396" s="6"/>
      <c r="P396" s="8"/>
      <c r="Q396" s="8"/>
      <c r="R396" s="8"/>
    </row>
    <row r="397" spans="10:18" ht="13">
      <c r="J397" s="3"/>
      <c r="K397" s="3"/>
      <c r="L397" s="3"/>
      <c r="M397" s="6"/>
      <c r="N397" s="6"/>
      <c r="O397" s="6"/>
      <c r="P397" s="8"/>
      <c r="Q397" s="8"/>
      <c r="R397" s="8"/>
    </row>
    <row r="398" spans="10:18" ht="13">
      <c r="J398" s="3"/>
      <c r="K398" s="3"/>
      <c r="L398" s="3"/>
      <c r="M398" s="6"/>
      <c r="N398" s="6"/>
      <c r="O398" s="6"/>
      <c r="P398" s="8"/>
      <c r="Q398" s="8"/>
      <c r="R398" s="8"/>
    </row>
    <row r="399" spans="10:18" ht="13">
      <c r="J399" s="3"/>
      <c r="K399" s="3"/>
      <c r="L399" s="3"/>
      <c r="M399" s="6"/>
      <c r="N399" s="6"/>
      <c r="O399" s="6"/>
      <c r="P399" s="8"/>
      <c r="Q399" s="8"/>
      <c r="R399" s="8"/>
    </row>
    <row r="400" spans="10:18" ht="13">
      <c r="J400" s="3"/>
      <c r="K400" s="3"/>
      <c r="L400" s="3"/>
      <c r="M400" s="6"/>
      <c r="N400" s="6"/>
      <c r="O400" s="6"/>
      <c r="P400" s="8"/>
      <c r="Q400" s="8"/>
      <c r="R400" s="8"/>
    </row>
    <row r="401" spans="10:18" ht="13">
      <c r="J401" s="3"/>
      <c r="K401" s="3"/>
      <c r="L401" s="3"/>
      <c r="M401" s="6"/>
      <c r="N401" s="6"/>
      <c r="O401" s="6"/>
      <c r="P401" s="8"/>
      <c r="Q401" s="8"/>
      <c r="R401" s="8"/>
    </row>
    <row r="402" spans="10:18" ht="13">
      <c r="J402" s="3"/>
      <c r="K402" s="3"/>
      <c r="L402" s="3"/>
      <c r="M402" s="6"/>
      <c r="N402" s="6"/>
      <c r="O402" s="6"/>
      <c r="P402" s="8"/>
      <c r="Q402" s="8"/>
      <c r="R402" s="8"/>
    </row>
    <row r="403" spans="10:18" ht="13">
      <c r="J403" s="3"/>
      <c r="K403" s="3"/>
      <c r="L403" s="3"/>
      <c r="M403" s="6"/>
      <c r="N403" s="6"/>
      <c r="O403" s="6"/>
      <c r="P403" s="8"/>
      <c r="Q403" s="8"/>
      <c r="R403" s="8"/>
    </row>
    <row r="404" spans="10:18" ht="13">
      <c r="J404" s="3"/>
      <c r="K404" s="3"/>
      <c r="L404" s="3"/>
      <c r="M404" s="6"/>
      <c r="N404" s="6"/>
      <c r="O404" s="6"/>
      <c r="P404" s="8"/>
      <c r="Q404" s="8"/>
      <c r="R404" s="8"/>
    </row>
    <row r="405" spans="10:18" ht="13">
      <c r="J405" s="3"/>
      <c r="K405" s="3"/>
      <c r="L405" s="3"/>
      <c r="M405" s="6"/>
      <c r="N405" s="6"/>
      <c r="O405" s="6"/>
      <c r="P405" s="8"/>
      <c r="Q405" s="8"/>
      <c r="R405" s="8"/>
    </row>
    <row r="406" spans="10:18" ht="13">
      <c r="J406" s="3"/>
      <c r="K406" s="3"/>
      <c r="L406" s="3"/>
      <c r="M406" s="6"/>
      <c r="N406" s="6"/>
      <c r="O406" s="6"/>
      <c r="P406" s="8"/>
      <c r="Q406" s="8"/>
      <c r="R406" s="8"/>
    </row>
    <row r="407" spans="10:18" ht="13">
      <c r="J407" s="3"/>
      <c r="K407" s="3"/>
      <c r="L407" s="3"/>
      <c r="M407" s="6"/>
      <c r="N407" s="6"/>
      <c r="O407" s="6"/>
      <c r="P407" s="8"/>
      <c r="Q407" s="8"/>
      <c r="R407" s="8"/>
    </row>
    <row r="408" spans="10:18" ht="13">
      <c r="J408" s="3"/>
      <c r="K408" s="3"/>
      <c r="L408" s="3"/>
      <c r="M408" s="6"/>
      <c r="N408" s="6"/>
      <c r="O408" s="6"/>
      <c r="P408" s="8"/>
      <c r="Q408" s="8"/>
      <c r="R408" s="8"/>
    </row>
    <row r="409" spans="10:18" ht="13">
      <c r="J409" s="3"/>
      <c r="K409" s="3"/>
      <c r="L409" s="3"/>
      <c r="M409" s="6"/>
      <c r="N409" s="6"/>
      <c r="O409" s="6"/>
      <c r="P409" s="8"/>
      <c r="Q409" s="8"/>
      <c r="R409" s="8"/>
    </row>
    <row r="410" spans="10:18" ht="13">
      <c r="J410" s="3"/>
      <c r="K410" s="3"/>
      <c r="L410" s="3"/>
      <c r="M410" s="6"/>
      <c r="N410" s="6"/>
      <c r="O410" s="6"/>
      <c r="P410" s="8"/>
      <c r="Q410" s="8"/>
      <c r="R410" s="8"/>
    </row>
    <row r="411" spans="10:18" ht="13">
      <c r="J411" s="3"/>
      <c r="K411" s="3"/>
      <c r="L411" s="3"/>
      <c r="M411" s="6"/>
      <c r="N411" s="6"/>
      <c r="O411" s="6"/>
      <c r="P411" s="8"/>
      <c r="Q411" s="8"/>
      <c r="R411" s="8"/>
    </row>
    <row r="412" spans="10:18" ht="13">
      <c r="J412" s="3"/>
      <c r="K412" s="3"/>
      <c r="L412" s="3"/>
      <c r="M412" s="6"/>
      <c r="N412" s="6"/>
      <c r="O412" s="6"/>
      <c r="P412" s="8"/>
      <c r="Q412" s="8"/>
      <c r="R412" s="8"/>
    </row>
    <row r="413" spans="10:18" ht="13">
      <c r="J413" s="3"/>
      <c r="K413" s="3"/>
      <c r="L413" s="3"/>
      <c r="M413" s="6"/>
      <c r="N413" s="6"/>
      <c r="O413" s="6"/>
      <c r="P413" s="8"/>
      <c r="Q413" s="8"/>
      <c r="R413" s="8"/>
    </row>
    <row r="414" spans="10:18" ht="13">
      <c r="J414" s="3"/>
      <c r="K414" s="3"/>
      <c r="L414" s="3"/>
      <c r="M414" s="6"/>
      <c r="N414" s="6"/>
      <c r="O414" s="6"/>
      <c r="P414" s="8"/>
      <c r="Q414" s="8"/>
      <c r="R414" s="8"/>
    </row>
    <row r="415" spans="10:18" ht="13">
      <c r="J415" s="3"/>
      <c r="K415" s="3"/>
      <c r="L415" s="3"/>
      <c r="M415" s="6"/>
      <c r="N415" s="6"/>
      <c r="O415" s="6"/>
      <c r="P415" s="8"/>
      <c r="Q415" s="8"/>
      <c r="R415" s="8"/>
    </row>
    <row r="416" spans="10:18" ht="13">
      <c r="J416" s="3"/>
      <c r="K416" s="3"/>
      <c r="L416" s="3"/>
      <c r="M416" s="6"/>
      <c r="N416" s="6"/>
      <c r="O416" s="6"/>
      <c r="P416" s="8"/>
      <c r="Q416" s="8"/>
      <c r="R416" s="8"/>
    </row>
    <row r="417" spans="10:18" ht="13">
      <c r="J417" s="3"/>
      <c r="K417" s="3"/>
      <c r="L417" s="3"/>
      <c r="M417" s="6"/>
      <c r="N417" s="6"/>
      <c r="O417" s="6"/>
      <c r="P417" s="8"/>
      <c r="Q417" s="8"/>
      <c r="R417" s="8"/>
    </row>
    <row r="418" spans="10:18" ht="13">
      <c r="J418" s="3"/>
      <c r="K418" s="3"/>
      <c r="L418" s="3"/>
      <c r="M418" s="6"/>
      <c r="N418" s="6"/>
      <c r="O418" s="6"/>
      <c r="P418" s="8"/>
      <c r="Q418" s="8"/>
      <c r="R418" s="8"/>
    </row>
    <row r="419" spans="10:18" ht="13">
      <c r="J419" s="3"/>
      <c r="K419" s="3"/>
      <c r="L419" s="3"/>
      <c r="M419" s="6"/>
      <c r="N419" s="6"/>
      <c r="O419" s="6"/>
      <c r="P419" s="8"/>
      <c r="Q419" s="8"/>
      <c r="R419" s="8"/>
    </row>
    <row r="420" spans="10:18" ht="13">
      <c r="J420" s="3"/>
      <c r="K420" s="3"/>
      <c r="L420" s="3"/>
      <c r="M420" s="6"/>
      <c r="N420" s="6"/>
      <c r="O420" s="6"/>
      <c r="P420" s="8"/>
      <c r="Q420" s="8"/>
      <c r="R420" s="8"/>
    </row>
    <row r="421" spans="10:18" ht="13">
      <c r="J421" s="3"/>
      <c r="K421" s="3"/>
      <c r="L421" s="3"/>
      <c r="M421" s="6"/>
      <c r="N421" s="6"/>
      <c r="O421" s="6"/>
      <c r="P421" s="8"/>
      <c r="Q421" s="8"/>
      <c r="R421" s="8"/>
    </row>
    <row r="422" spans="10:18" ht="13">
      <c r="J422" s="3"/>
      <c r="K422" s="3"/>
      <c r="L422" s="3"/>
      <c r="M422" s="6"/>
      <c r="N422" s="6"/>
      <c r="O422" s="6"/>
      <c r="P422" s="8"/>
      <c r="Q422" s="8"/>
      <c r="R422" s="8"/>
    </row>
    <row r="423" spans="10:18" ht="13">
      <c r="J423" s="3"/>
      <c r="K423" s="3"/>
      <c r="L423" s="3"/>
      <c r="M423" s="6"/>
      <c r="N423" s="6"/>
      <c r="O423" s="6"/>
      <c r="P423" s="8"/>
      <c r="Q423" s="8"/>
      <c r="R423" s="8"/>
    </row>
    <row r="424" spans="10:18" ht="13">
      <c r="J424" s="3"/>
      <c r="K424" s="3"/>
      <c r="L424" s="3"/>
      <c r="M424" s="6"/>
      <c r="N424" s="6"/>
      <c r="O424" s="6"/>
      <c r="P424" s="8"/>
      <c r="Q424" s="8"/>
      <c r="R424" s="8"/>
    </row>
    <row r="425" spans="10:18" ht="13">
      <c r="J425" s="3"/>
      <c r="K425" s="3"/>
      <c r="L425" s="3"/>
      <c r="M425" s="6"/>
      <c r="N425" s="6"/>
      <c r="O425" s="6"/>
      <c r="P425" s="8"/>
      <c r="Q425" s="8"/>
      <c r="R425" s="8"/>
    </row>
    <row r="426" spans="10:18" ht="13">
      <c r="J426" s="3"/>
      <c r="K426" s="3"/>
      <c r="L426" s="3"/>
      <c r="M426" s="6"/>
      <c r="N426" s="6"/>
      <c r="O426" s="6"/>
      <c r="P426" s="8"/>
      <c r="Q426" s="8"/>
      <c r="R426" s="8"/>
    </row>
    <row r="427" spans="10:18" ht="13">
      <c r="J427" s="3"/>
      <c r="K427" s="3"/>
      <c r="L427" s="3"/>
      <c r="M427" s="6"/>
      <c r="N427" s="6"/>
      <c r="O427" s="6"/>
      <c r="P427" s="8"/>
      <c r="Q427" s="8"/>
      <c r="R427" s="8"/>
    </row>
    <row r="428" spans="10:18" ht="13">
      <c r="J428" s="3"/>
      <c r="K428" s="3"/>
      <c r="L428" s="3"/>
      <c r="M428" s="6"/>
      <c r="N428" s="6"/>
      <c r="O428" s="6"/>
      <c r="P428" s="8"/>
      <c r="Q428" s="8"/>
      <c r="R428" s="8"/>
    </row>
    <row r="429" spans="10:18" ht="13">
      <c r="J429" s="3"/>
      <c r="K429" s="3"/>
      <c r="L429" s="3"/>
      <c r="M429" s="6"/>
      <c r="N429" s="6"/>
      <c r="O429" s="6"/>
      <c r="P429" s="8"/>
      <c r="Q429" s="8"/>
      <c r="R429" s="8"/>
    </row>
    <row r="430" spans="10:18" ht="13">
      <c r="J430" s="3"/>
      <c r="K430" s="3"/>
      <c r="L430" s="3"/>
      <c r="M430" s="6"/>
      <c r="N430" s="6"/>
      <c r="O430" s="6"/>
      <c r="P430" s="8"/>
      <c r="Q430" s="8"/>
      <c r="R430" s="8"/>
    </row>
    <row r="431" spans="10:18" ht="13">
      <c r="J431" s="3"/>
      <c r="K431" s="3"/>
      <c r="L431" s="3"/>
      <c r="M431" s="6"/>
      <c r="N431" s="6"/>
      <c r="O431" s="6"/>
      <c r="P431" s="8"/>
      <c r="Q431" s="8"/>
      <c r="R431" s="8"/>
    </row>
    <row r="432" spans="10:18" ht="13">
      <c r="J432" s="3"/>
      <c r="K432" s="3"/>
      <c r="L432" s="3"/>
      <c r="M432" s="6"/>
      <c r="N432" s="6"/>
      <c r="O432" s="6"/>
      <c r="P432" s="8"/>
      <c r="Q432" s="8"/>
      <c r="R432" s="8"/>
    </row>
    <row r="433" spans="10:18" ht="13">
      <c r="J433" s="3"/>
      <c r="K433" s="3"/>
      <c r="L433" s="3"/>
      <c r="M433" s="6"/>
      <c r="N433" s="6"/>
      <c r="O433" s="6"/>
      <c r="P433" s="8"/>
      <c r="Q433" s="8"/>
      <c r="R433" s="8"/>
    </row>
    <row r="434" spans="10:18" ht="13">
      <c r="J434" s="3"/>
      <c r="K434" s="3"/>
      <c r="L434" s="3"/>
      <c r="M434" s="6"/>
      <c r="N434" s="6"/>
      <c r="O434" s="6"/>
      <c r="P434" s="8"/>
      <c r="Q434" s="8"/>
      <c r="R434" s="8"/>
    </row>
    <row r="435" spans="10:18" ht="13">
      <c r="J435" s="3"/>
      <c r="K435" s="3"/>
      <c r="L435" s="3"/>
      <c r="M435" s="6"/>
      <c r="N435" s="6"/>
      <c r="O435" s="6"/>
      <c r="P435" s="8"/>
      <c r="Q435" s="8"/>
      <c r="R435" s="8"/>
    </row>
    <row r="436" spans="10:18" ht="13">
      <c r="J436" s="3"/>
      <c r="K436" s="3"/>
      <c r="L436" s="3"/>
      <c r="M436" s="6"/>
      <c r="N436" s="6"/>
      <c r="O436" s="6"/>
      <c r="P436" s="8"/>
      <c r="Q436" s="8"/>
      <c r="R436" s="8"/>
    </row>
    <row r="437" spans="10:18" ht="13">
      <c r="J437" s="3"/>
      <c r="K437" s="3"/>
      <c r="L437" s="3"/>
      <c r="M437" s="6"/>
      <c r="N437" s="6"/>
      <c r="O437" s="6"/>
      <c r="P437" s="8"/>
      <c r="Q437" s="8"/>
      <c r="R437" s="8"/>
    </row>
    <row r="438" spans="10:18" ht="13">
      <c r="J438" s="3"/>
      <c r="K438" s="3"/>
      <c r="L438" s="3"/>
      <c r="M438" s="6"/>
      <c r="N438" s="6"/>
      <c r="O438" s="6"/>
      <c r="P438" s="8"/>
      <c r="Q438" s="8"/>
      <c r="R438" s="8"/>
    </row>
    <row r="439" spans="10:18" ht="13">
      <c r="J439" s="3"/>
      <c r="K439" s="3"/>
      <c r="L439" s="3"/>
      <c r="M439" s="6"/>
      <c r="N439" s="6"/>
      <c r="O439" s="6"/>
      <c r="P439" s="8"/>
      <c r="Q439" s="8"/>
      <c r="R439" s="8"/>
    </row>
    <row r="440" spans="10:18" ht="13">
      <c r="J440" s="3"/>
      <c r="K440" s="3"/>
      <c r="L440" s="3"/>
      <c r="M440" s="6"/>
      <c r="N440" s="6"/>
      <c r="O440" s="6"/>
      <c r="P440" s="8"/>
      <c r="Q440" s="8"/>
      <c r="R440" s="8"/>
    </row>
    <row r="441" spans="10:18" ht="13">
      <c r="J441" s="3"/>
      <c r="K441" s="3"/>
      <c r="L441" s="3"/>
      <c r="M441" s="6"/>
      <c r="N441" s="6"/>
      <c r="O441" s="6"/>
      <c r="P441" s="8"/>
      <c r="Q441" s="8"/>
      <c r="R441" s="8"/>
    </row>
    <row r="442" spans="10:18" ht="13">
      <c r="J442" s="3"/>
      <c r="K442" s="3"/>
      <c r="L442" s="3"/>
      <c r="M442" s="6"/>
      <c r="N442" s="6"/>
      <c r="O442" s="6"/>
      <c r="P442" s="8"/>
      <c r="Q442" s="8"/>
      <c r="R442" s="8"/>
    </row>
    <row r="443" spans="10:18" ht="13">
      <c r="J443" s="3"/>
      <c r="K443" s="3"/>
      <c r="L443" s="3"/>
      <c r="M443" s="6"/>
      <c r="N443" s="6"/>
      <c r="O443" s="6"/>
      <c r="P443" s="8"/>
      <c r="Q443" s="8"/>
      <c r="R443" s="8"/>
    </row>
    <row r="444" spans="10:18" ht="13">
      <c r="J444" s="3"/>
      <c r="K444" s="3"/>
      <c r="L444" s="3"/>
      <c r="M444" s="6"/>
      <c r="N444" s="6"/>
      <c r="O444" s="6"/>
      <c r="P444" s="8"/>
      <c r="Q444" s="8"/>
      <c r="R444" s="8"/>
    </row>
    <row r="445" spans="10:18" ht="13">
      <c r="J445" s="3"/>
      <c r="K445" s="3"/>
      <c r="L445" s="3"/>
      <c r="M445" s="6"/>
      <c r="N445" s="6"/>
      <c r="O445" s="6"/>
      <c r="P445" s="8"/>
      <c r="Q445" s="8"/>
      <c r="R445" s="8"/>
    </row>
    <row r="446" spans="10:18" ht="13">
      <c r="J446" s="3"/>
      <c r="K446" s="3"/>
      <c r="L446" s="3"/>
      <c r="M446" s="6"/>
      <c r="N446" s="6"/>
      <c r="O446" s="6"/>
      <c r="P446" s="8"/>
      <c r="Q446" s="8"/>
      <c r="R446" s="8"/>
    </row>
    <row r="447" spans="10:18" ht="13">
      <c r="J447" s="3"/>
      <c r="K447" s="3"/>
      <c r="L447" s="3"/>
      <c r="M447" s="6"/>
      <c r="N447" s="6"/>
      <c r="O447" s="6"/>
      <c r="P447" s="8"/>
      <c r="Q447" s="8"/>
      <c r="R447" s="8"/>
    </row>
    <row r="448" spans="10:18" ht="13">
      <c r="J448" s="3"/>
      <c r="K448" s="3"/>
      <c r="L448" s="3"/>
      <c r="M448" s="6"/>
      <c r="N448" s="6"/>
      <c r="O448" s="6"/>
      <c r="P448" s="8"/>
      <c r="Q448" s="8"/>
      <c r="R448" s="8"/>
    </row>
    <row r="449" spans="10:18" ht="13">
      <c r="J449" s="3"/>
      <c r="K449" s="3"/>
      <c r="L449" s="3"/>
      <c r="M449" s="6"/>
      <c r="N449" s="6"/>
      <c r="O449" s="6"/>
      <c r="P449" s="8"/>
      <c r="Q449" s="8"/>
      <c r="R449" s="8"/>
    </row>
    <row r="450" spans="10:18" ht="13">
      <c r="J450" s="3"/>
      <c r="K450" s="3"/>
      <c r="L450" s="3"/>
      <c r="M450" s="6"/>
      <c r="N450" s="6"/>
      <c r="O450" s="6"/>
      <c r="P450" s="8"/>
      <c r="Q450" s="8"/>
      <c r="R450" s="8"/>
    </row>
    <row r="451" spans="10:18" ht="13">
      <c r="J451" s="3"/>
      <c r="K451" s="3"/>
      <c r="L451" s="3"/>
      <c r="M451" s="6"/>
      <c r="N451" s="6"/>
      <c r="O451" s="6"/>
      <c r="P451" s="8"/>
      <c r="Q451" s="8"/>
      <c r="R451" s="8"/>
    </row>
    <row r="452" spans="10:18" ht="13">
      <c r="J452" s="3"/>
      <c r="K452" s="3"/>
      <c r="L452" s="3"/>
      <c r="M452" s="6"/>
      <c r="N452" s="6"/>
      <c r="O452" s="6"/>
      <c r="P452" s="8"/>
      <c r="Q452" s="8"/>
      <c r="R452" s="8"/>
    </row>
    <row r="453" spans="10:18" ht="13">
      <c r="J453" s="3"/>
      <c r="K453" s="3"/>
      <c r="L453" s="3"/>
      <c r="M453" s="6"/>
      <c r="N453" s="6"/>
      <c r="O453" s="6"/>
      <c r="P453" s="8"/>
      <c r="Q453" s="8"/>
      <c r="R453" s="8"/>
    </row>
    <row r="454" spans="10:18" ht="13">
      <c r="J454" s="3"/>
      <c r="K454" s="3"/>
      <c r="L454" s="3"/>
      <c r="M454" s="6"/>
      <c r="N454" s="6"/>
      <c r="O454" s="6"/>
      <c r="P454" s="8"/>
      <c r="Q454" s="8"/>
      <c r="R454" s="8"/>
    </row>
    <row r="455" spans="10:18" ht="13">
      <c r="J455" s="3"/>
      <c r="K455" s="3"/>
      <c r="L455" s="3"/>
      <c r="M455" s="6"/>
      <c r="N455" s="6"/>
      <c r="O455" s="6"/>
      <c r="P455" s="8"/>
      <c r="Q455" s="8"/>
      <c r="R455" s="8"/>
    </row>
    <row r="456" spans="10:18" ht="13">
      <c r="J456" s="3"/>
      <c r="K456" s="3"/>
      <c r="L456" s="3"/>
      <c r="M456" s="6"/>
      <c r="N456" s="6"/>
      <c r="O456" s="6"/>
      <c r="P456" s="8"/>
      <c r="Q456" s="8"/>
      <c r="R456" s="8"/>
    </row>
    <row r="457" spans="10:18" ht="13">
      <c r="J457" s="3"/>
      <c r="K457" s="3"/>
      <c r="L457" s="3"/>
      <c r="M457" s="6"/>
      <c r="N457" s="6"/>
      <c r="O457" s="6"/>
      <c r="P457" s="8"/>
      <c r="Q457" s="8"/>
      <c r="R457" s="8"/>
    </row>
    <row r="458" spans="10:18" ht="13">
      <c r="J458" s="3"/>
      <c r="K458" s="3"/>
      <c r="L458" s="3"/>
      <c r="M458" s="6"/>
      <c r="N458" s="6"/>
      <c r="O458" s="6"/>
      <c r="P458" s="8"/>
      <c r="Q458" s="8"/>
      <c r="R458" s="8"/>
    </row>
    <row r="459" spans="10:18" ht="13">
      <c r="J459" s="3"/>
      <c r="K459" s="3"/>
      <c r="L459" s="3"/>
      <c r="M459" s="6"/>
      <c r="N459" s="6"/>
      <c r="O459" s="6"/>
      <c r="P459" s="8"/>
      <c r="Q459" s="8"/>
      <c r="R459" s="8"/>
    </row>
    <row r="460" spans="10:18" ht="13">
      <c r="J460" s="3"/>
      <c r="K460" s="3"/>
      <c r="L460" s="3"/>
      <c r="M460" s="6"/>
      <c r="N460" s="6"/>
      <c r="O460" s="6"/>
      <c r="P460" s="8"/>
      <c r="Q460" s="8"/>
      <c r="R460" s="8"/>
    </row>
    <row r="461" spans="10:18" ht="13">
      <c r="J461" s="3"/>
      <c r="K461" s="3"/>
      <c r="L461" s="3"/>
      <c r="M461" s="6"/>
      <c r="N461" s="6"/>
      <c r="O461" s="6"/>
      <c r="P461" s="8"/>
      <c r="Q461" s="8"/>
      <c r="R461" s="8"/>
    </row>
    <row r="462" spans="10:18" ht="13">
      <c r="J462" s="3"/>
      <c r="K462" s="3"/>
      <c r="L462" s="3"/>
      <c r="M462" s="6"/>
      <c r="N462" s="6"/>
      <c r="O462" s="6"/>
      <c r="P462" s="8"/>
      <c r="Q462" s="8"/>
      <c r="R462" s="8"/>
    </row>
    <row r="463" spans="10:18" ht="13">
      <c r="J463" s="3"/>
      <c r="K463" s="3"/>
      <c r="L463" s="3"/>
      <c r="M463" s="6"/>
      <c r="N463" s="6"/>
      <c r="O463" s="6"/>
      <c r="P463" s="8"/>
      <c r="Q463" s="8"/>
      <c r="R463" s="8"/>
    </row>
    <row r="464" spans="10:18" ht="13">
      <c r="J464" s="3"/>
      <c r="K464" s="3"/>
      <c r="L464" s="3"/>
      <c r="M464" s="6"/>
      <c r="N464" s="6"/>
      <c r="O464" s="6"/>
      <c r="P464" s="8"/>
      <c r="Q464" s="8"/>
      <c r="R464" s="8"/>
    </row>
    <row r="465" spans="10:18" ht="13">
      <c r="J465" s="3"/>
      <c r="K465" s="3"/>
      <c r="L465" s="3"/>
      <c r="M465" s="6"/>
      <c r="N465" s="6"/>
      <c r="O465" s="6"/>
      <c r="P465" s="8"/>
      <c r="Q465" s="8"/>
      <c r="R465" s="8"/>
    </row>
    <row r="466" spans="10:18" ht="13">
      <c r="J466" s="3"/>
      <c r="K466" s="3"/>
      <c r="L466" s="3"/>
      <c r="M466" s="6"/>
      <c r="N466" s="6"/>
      <c r="O466" s="6"/>
      <c r="P466" s="8"/>
      <c r="Q466" s="8"/>
      <c r="R466" s="8"/>
    </row>
    <row r="467" spans="10:18" ht="13">
      <c r="J467" s="3"/>
      <c r="K467" s="3"/>
      <c r="L467" s="3"/>
      <c r="M467" s="6"/>
      <c r="N467" s="6"/>
      <c r="O467" s="6"/>
      <c r="P467" s="8"/>
      <c r="Q467" s="8"/>
      <c r="R467" s="8"/>
    </row>
    <row r="468" spans="10:18" ht="13">
      <c r="J468" s="3"/>
      <c r="K468" s="3"/>
      <c r="L468" s="3"/>
      <c r="M468" s="6"/>
      <c r="N468" s="6"/>
      <c r="O468" s="6"/>
      <c r="P468" s="8"/>
      <c r="Q468" s="8"/>
      <c r="R468" s="8"/>
    </row>
    <row r="469" spans="10:18" ht="13">
      <c r="J469" s="3"/>
      <c r="K469" s="3"/>
      <c r="L469" s="3"/>
      <c r="M469" s="6"/>
      <c r="N469" s="6"/>
      <c r="O469" s="6"/>
      <c r="P469" s="8"/>
      <c r="Q469" s="8"/>
      <c r="R469" s="8"/>
    </row>
    <row r="470" spans="10:18" ht="13">
      <c r="J470" s="3"/>
      <c r="K470" s="3"/>
      <c r="L470" s="3"/>
      <c r="M470" s="6"/>
      <c r="N470" s="6"/>
      <c r="O470" s="6"/>
      <c r="P470" s="8"/>
      <c r="Q470" s="8"/>
      <c r="R470" s="8"/>
    </row>
    <row r="471" spans="10:18" ht="13">
      <c r="J471" s="3"/>
      <c r="K471" s="3"/>
      <c r="L471" s="3"/>
      <c r="M471" s="6"/>
      <c r="N471" s="6"/>
      <c r="O471" s="6"/>
      <c r="P471" s="8"/>
      <c r="Q471" s="8"/>
      <c r="R471" s="8"/>
    </row>
    <row r="472" spans="10:18" ht="13">
      <c r="J472" s="3"/>
      <c r="K472" s="3"/>
      <c r="L472" s="3"/>
      <c r="M472" s="6"/>
      <c r="N472" s="6"/>
      <c r="O472" s="6"/>
      <c r="P472" s="8"/>
      <c r="Q472" s="8"/>
      <c r="R472" s="8"/>
    </row>
    <row r="473" spans="10:18" ht="13">
      <c r="J473" s="3"/>
      <c r="K473" s="3"/>
      <c r="L473" s="3"/>
      <c r="M473" s="6"/>
      <c r="N473" s="6"/>
      <c r="O473" s="6"/>
      <c r="P473" s="8"/>
      <c r="Q473" s="8"/>
      <c r="R473" s="8"/>
    </row>
    <row r="474" spans="10:18" ht="13">
      <c r="J474" s="3"/>
      <c r="K474" s="3"/>
      <c r="L474" s="3"/>
      <c r="M474" s="6"/>
      <c r="N474" s="6"/>
      <c r="O474" s="6"/>
      <c r="P474" s="8"/>
      <c r="Q474" s="8"/>
      <c r="R474" s="8"/>
    </row>
    <row r="475" spans="10:18" ht="13">
      <c r="J475" s="3"/>
      <c r="K475" s="3"/>
      <c r="L475" s="3"/>
      <c r="M475" s="6"/>
      <c r="N475" s="6"/>
      <c r="O475" s="6"/>
      <c r="P475" s="8"/>
      <c r="Q475" s="8"/>
      <c r="R475" s="8"/>
    </row>
    <row r="476" spans="10:18" ht="13">
      <c r="J476" s="3"/>
      <c r="K476" s="3"/>
      <c r="L476" s="3"/>
      <c r="M476" s="6"/>
      <c r="N476" s="6"/>
      <c r="O476" s="6"/>
      <c r="P476" s="8"/>
      <c r="Q476" s="8"/>
      <c r="R476" s="8"/>
    </row>
    <row r="477" spans="10:18" ht="13">
      <c r="J477" s="3"/>
      <c r="K477" s="3"/>
      <c r="L477" s="3"/>
      <c r="M477" s="6"/>
      <c r="N477" s="6"/>
      <c r="O477" s="6"/>
      <c r="P477" s="8"/>
      <c r="Q477" s="8"/>
      <c r="R477" s="8"/>
    </row>
    <row r="478" spans="10:18" ht="13">
      <c r="J478" s="3"/>
      <c r="K478" s="3"/>
      <c r="L478" s="3"/>
      <c r="M478" s="6"/>
      <c r="N478" s="6"/>
      <c r="O478" s="6"/>
      <c r="P478" s="8"/>
      <c r="Q478" s="8"/>
      <c r="R478" s="8"/>
    </row>
    <row r="479" spans="10:18" ht="13">
      <c r="J479" s="3"/>
      <c r="K479" s="3"/>
      <c r="L479" s="3"/>
      <c r="M479" s="6"/>
      <c r="N479" s="6"/>
      <c r="O479" s="6"/>
      <c r="P479" s="8"/>
      <c r="Q479" s="8"/>
      <c r="R479" s="8"/>
    </row>
    <row r="480" spans="10:18" ht="13">
      <c r="J480" s="3"/>
      <c r="K480" s="3"/>
      <c r="L480" s="3"/>
      <c r="M480" s="6"/>
      <c r="N480" s="6"/>
      <c r="O480" s="6"/>
      <c r="P480" s="8"/>
      <c r="Q480" s="8"/>
      <c r="R480" s="8"/>
    </row>
    <row r="481" spans="10:18" ht="13">
      <c r="J481" s="3"/>
      <c r="K481" s="3"/>
      <c r="L481" s="3"/>
      <c r="M481" s="6"/>
      <c r="N481" s="6"/>
      <c r="O481" s="6"/>
      <c r="P481" s="8"/>
      <c r="Q481" s="8"/>
      <c r="R481" s="8"/>
    </row>
    <row r="482" spans="10:18" ht="13">
      <c r="J482" s="3"/>
      <c r="K482" s="3"/>
      <c r="L482" s="3"/>
      <c r="M482" s="6"/>
      <c r="N482" s="6"/>
      <c r="O482" s="6"/>
      <c r="P482" s="8"/>
      <c r="Q482" s="8"/>
      <c r="R482" s="8"/>
    </row>
    <row r="483" spans="10:18" ht="13">
      <c r="J483" s="3"/>
      <c r="K483" s="3"/>
      <c r="L483" s="3"/>
      <c r="M483" s="6"/>
      <c r="N483" s="6"/>
      <c r="O483" s="6"/>
      <c r="P483" s="8"/>
      <c r="Q483" s="8"/>
      <c r="R483" s="8"/>
    </row>
    <row r="484" spans="10:18" ht="13">
      <c r="J484" s="3"/>
      <c r="K484" s="3"/>
      <c r="L484" s="3"/>
      <c r="M484" s="6"/>
      <c r="N484" s="6"/>
      <c r="O484" s="6"/>
      <c r="P484" s="8"/>
      <c r="Q484" s="8"/>
      <c r="R484" s="8"/>
    </row>
    <row r="485" spans="10:18" ht="13">
      <c r="J485" s="3"/>
      <c r="K485" s="3"/>
      <c r="L485" s="3"/>
      <c r="M485" s="6"/>
      <c r="N485" s="6"/>
      <c r="O485" s="6"/>
      <c r="P485" s="8"/>
      <c r="Q485" s="8"/>
      <c r="R485" s="8"/>
    </row>
    <row r="486" spans="10:18" ht="13">
      <c r="J486" s="3"/>
      <c r="K486" s="3"/>
      <c r="L486" s="3"/>
      <c r="M486" s="6"/>
      <c r="N486" s="6"/>
      <c r="O486" s="6"/>
      <c r="P486" s="8"/>
      <c r="Q486" s="8"/>
      <c r="R486" s="8"/>
    </row>
    <row r="487" spans="10:18" ht="13">
      <c r="J487" s="3"/>
      <c r="K487" s="3"/>
      <c r="L487" s="3"/>
      <c r="M487" s="6"/>
      <c r="N487" s="6"/>
      <c r="O487" s="6"/>
      <c r="P487" s="8"/>
      <c r="Q487" s="8"/>
      <c r="R487" s="8"/>
    </row>
    <row r="488" spans="10:18" ht="13">
      <c r="J488" s="3"/>
      <c r="K488" s="3"/>
      <c r="L488" s="3"/>
      <c r="M488" s="6"/>
      <c r="N488" s="6"/>
      <c r="O488" s="6"/>
      <c r="P488" s="8"/>
      <c r="Q488" s="8"/>
      <c r="R488" s="8"/>
    </row>
    <row r="489" spans="10:18" ht="13">
      <c r="J489" s="3"/>
      <c r="K489" s="3"/>
      <c r="L489" s="3"/>
      <c r="M489" s="6"/>
      <c r="N489" s="6"/>
      <c r="O489" s="6"/>
      <c r="P489" s="8"/>
      <c r="Q489" s="8"/>
      <c r="R489" s="8"/>
    </row>
    <row r="490" spans="10:18" ht="13">
      <c r="J490" s="3"/>
      <c r="K490" s="3"/>
      <c r="L490" s="3"/>
      <c r="M490" s="6"/>
      <c r="N490" s="6"/>
      <c r="O490" s="6"/>
      <c r="P490" s="8"/>
      <c r="Q490" s="8"/>
      <c r="R490" s="8"/>
    </row>
    <row r="491" spans="10:18" ht="13">
      <c r="J491" s="3"/>
      <c r="K491" s="3"/>
      <c r="L491" s="3"/>
      <c r="M491" s="6"/>
      <c r="N491" s="6"/>
      <c r="O491" s="6"/>
      <c r="P491" s="8"/>
      <c r="Q491" s="8"/>
      <c r="R491" s="8"/>
    </row>
    <row r="492" spans="10:18" ht="13">
      <c r="J492" s="3"/>
      <c r="K492" s="3"/>
      <c r="L492" s="3"/>
      <c r="M492" s="6"/>
      <c r="N492" s="6"/>
      <c r="O492" s="6"/>
      <c r="P492" s="8"/>
      <c r="Q492" s="8"/>
      <c r="R492" s="8"/>
    </row>
    <row r="493" spans="10:18" ht="13">
      <c r="J493" s="3"/>
      <c r="K493" s="3"/>
      <c r="L493" s="3"/>
      <c r="M493" s="6"/>
      <c r="N493" s="6"/>
      <c r="O493" s="6"/>
      <c r="P493" s="8"/>
      <c r="Q493" s="8"/>
      <c r="R493" s="8"/>
    </row>
    <row r="494" spans="10:18" ht="13">
      <c r="J494" s="3"/>
      <c r="K494" s="3"/>
      <c r="L494" s="3"/>
      <c r="M494" s="6"/>
      <c r="N494" s="6"/>
      <c r="O494" s="6"/>
      <c r="P494" s="8"/>
      <c r="Q494" s="8"/>
      <c r="R494" s="8"/>
    </row>
    <row r="495" spans="10:18" ht="13">
      <c r="J495" s="3"/>
      <c r="K495" s="3"/>
      <c r="L495" s="3"/>
      <c r="M495" s="6"/>
      <c r="N495" s="6"/>
      <c r="O495" s="6"/>
      <c r="P495" s="8"/>
      <c r="Q495" s="8"/>
      <c r="R495" s="8"/>
    </row>
    <row r="496" spans="10:18" ht="13">
      <c r="J496" s="3"/>
      <c r="K496" s="3"/>
      <c r="L496" s="3"/>
      <c r="M496" s="6"/>
      <c r="N496" s="6"/>
      <c r="O496" s="6"/>
      <c r="P496" s="8"/>
      <c r="Q496" s="8"/>
      <c r="R496" s="8"/>
    </row>
    <row r="497" spans="10:18" ht="13">
      <c r="J497" s="3"/>
      <c r="K497" s="3"/>
      <c r="L497" s="3"/>
      <c r="M497" s="6"/>
      <c r="N497" s="6"/>
      <c r="O497" s="6"/>
      <c r="P497" s="8"/>
      <c r="Q497" s="8"/>
      <c r="R497" s="8"/>
    </row>
    <row r="498" spans="10:18" ht="13">
      <c r="J498" s="3"/>
      <c r="K498" s="3"/>
      <c r="L498" s="3"/>
      <c r="M498" s="6"/>
      <c r="N498" s="6"/>
      <c r="O498" s="6"/>
      <c r="P498" s="8"/>
      <c r="Q498" s="8"/>
      <c r="R498" s="8"/>
    </row>
    <row r="499" spans="10:18" ht="13">
      <c r="J499" s="3"/>
      <c r="K499" s="3"/>
      <c r="L499" s="3"/>
      <c r="M499" s="6"/>
      <c r="N499" s="6"/>
      <c r="O499" s="6"/>
      <c r="P499" s="8"/>
      <c r="Q499" s="8"/>
      <c r="R499" s="8"/>
    </row>
    <row r="500" spans="10:18" ht="13">
      <c r="J500" s="3"/>
      <c r="K500" s="3"/>
      <c r="L500" s="3"/>
      <c r="M500" s="6"/>
      <c r="N500" s="6"/>
      <c r="O500" s="6"/>
      <c r="P500" s="8"/>
      <c r="Q500" s="8"/>
      <c r="R500" s="8"/>
    </row>
    <row r="501" spans="10:18" ht="13">
      <c r="J501" s="3"/>
      <c r="K501" s="3"/>
      <c r="L501" s="3"/>
      <c r="M501" s="6"/>
      <c r="N501" s="6"/>
      <c r="O501" s="6"/>
      <c r="P501" s="8"/>
      <c r="Q501" s="8"/>
      <c r="R501" s="8"/>
    </row>
    <row r="502" spans="10:18" ht="13">
      <c r="J502" s="3"/>
      <c r="K502" s="3"/>
      <c r="L502" s="3"/>
      <c r="M502" s="6"/>
      <c r="N502" s="6"/>
      <c r="O502" s="6"/>
      <c r="P502" s="8"/>
      <c r="Q502" s="8"/>
      <c r="R502" s="8"/>
    </row>
    <row r="503" spans="10:18" ht="13">
      <c r="J503" s="3"/>
      <c r="K503" s="3"/>
      <c r="L503" s="3"/>
      <c r="M503" s="6"/>
      <c r="N503" s="6"/>
      <c r="O503" s="6"/>
      <c r="P503" s="8"/>
      <c r="Q503" s="8"/>
      <c r="R503" s="8"/>
    </row>
    <row r="504" spans="10:18" ht="13">
      <c r="J504" s="3"/>
      <c r="K504" s="3"/>
      <c r="L504" s="3"/>
      <c r="M504" s="6"/>
      <c r="N504" s="6"/>
      <c r="O504" s="6"/>
      <c r="P504" s="8"/>
      <c r="Q504" s="8"/>
      <c r="R504" s="8"/>
    </row>
    <row r="505" spans="10:18" ht="13">
      <c r="J505" s="3"/>
      <c r="K505" s="3"/>
      <c r="L505" s="3"/>
      <c r="M505" s="6"/>
      <c r="N505" s="6"/>
      <c r="O505" s="6"/>
      <c r="P505" s="8"/>
      <c r="Q505" s="8"/>
      <c r="R505" s="8"/>
    </row>
    <row r="506" spans="10:18" ht="13">
      <c r="J506" s="3"/>
      <c r="K506" s="3"/>
      <c r="L506" s="3"/>
      <c r="M506" s="6"/>
      <c r="N506" s="6"/>
      <c r="O506" s="6"/>
      <c r="P506" s="8"/>
      <c r="Q506" s="8"/>
      <c r="R506" s="8"/>
    </row>
    <row r="507" spans="10:18" ht="13">
      <c r="J507" s="3"/>
      <c r="K507" s="3"/>
      <c r="L507" s="3"/>
      <c r="M507" s="6"/>
      <c r="N507" s="6"/>
      <c r="O507" s="6"/>
      <c r="P507" s="8"/>
      <c r="Q507" s="8"/>
      <c r="R507" s="8"/>
    </row>
    <row r="508" spans="10:18" ht="13">
      <c r="J508" s="3"/>
      <c r="K508" s="3"/>
      <c r="L508" s="3"/>
      <c r="M508" s="6"/>
      <c r="N508" s="6"/>
      <c r="O508" s="6"/>
      <c r="P508" s="8"/>
      <c r="Q508" s="8"/>
      <c r="R508" s="8"/>
    </row>
    <row r="509" spans="10:18" ht="13">
      <c r="J509" s="3"/>
      <c r="K509" s="3"/>
      <c r="L509" s="3"/>
      <c r="M509" s="6"/>
      <c r="N509" s="6"/>
      <c r="O509" s="6"/>
      <c r="P509" s="8"/>
      <c r="Q509" s="8"/>
      <c r="R509" s="8"/>
    </row>
    <row r="510" spans="10:18" ht="13">
      <c r="J510" s="3"/>
      <c r="K510" s="3"/>
      <c r="L510" s="3"/>
      <c r="M510" s="6"/>
      <c r="N510" s="6"/>
      <c r="O510" s="6"/>
      <c r="P510" s="8"/>
      <c r="Q510" s="8"/>
      <c r="R510" s="8"/>
    </row>
    <row r="511" spans="10:18" ht="13">
      <c r="J511" s="3"/>
      <c r="K511" s="3"/>
      <c r="L511" s="3"/>
      <c r="M511" s="6"/>
      <c r="N511" s="6"/>
      <c r="O511" s="6"/>
      <c r="P511" s="8"/>
      <c r="Q511" s="8"/>
      <c r="R511" s="8"/>
    </row>
    <row r="512" spans="10:18" ht="13">
      <c r="J512" s="3"/>
      <c r="K512" s="3"/>
      <c r="L512" s="3"/>
      <c r="M512" s="6"/>
      <c r="N512" s="6"/>
      <c r="O512" s="6"/>
      <c r="P512" s="8"/>
      <c r="Q512" s="8"/>
      <c r="R512" s="8"/>
    </row>
    <row r="513" spans="10:18" ht="13">
      <c r="J513" s="3"/>
      <c r="K513" s="3"/>
      <c r="L513" s="3"/>
      <c r="M513" s="6"/>
      <c r="N513" s="6"/>
      <c r="O513" s="6"/>
      <c r="P513" s="8"/>
      <c r="Q513" s="8"/>
      <c r="R513" s="8"/>
    </row>
    <row r="514" spans="10:18" ht="13">
      <c r="J514" s="3"/>
      <c r="K514" s="3"/>
      <c r="L514" s="3"/>
      <c r="M514" s="6"/>
      <c r="N514" s="6"/>
      <c r="O514" s="6"/>
      <c r="P514" s="8"/>
      <c r="Q514" s="8"/>
      <c r="R514" s="8"/>
    </row>
    <row r="515" spans="10:18" ht="13">
      <c r="J515" s="3"/>
      <c r="K515" s="3"/>
      <c r="L515" s="3"/>
      <c r="M515" s="6"/>
      <c r="N515" s="6"/>
      <c r="O515" s="6"/>
      <c r="P515" s="8"/>
      <c r="Q515" s="8"/>
      <c r="R515" s="8"/>
    </row>
    <row r="516" spans="10:18" ht="13">
      <c r="J516" s="3"/>
      <c r="K516" s="3"/>
      <c r="L516" s="3"/>
      <c r="M516" s="6"/>
      <c r="N516" s="6"/>
      <c r="O516" s="6"/>
      <c r="P516" s="8"/>
      <c r="Q516" s="8"/>
      <c r="R516" s="8"/>
    </row>
    <row r="517" spans="10:18" ht="13">
      <c r="J517" s="3"/>
      <c r="K517" s="3"/>
      <c r="L517" s="3"/>
      <c r="M517" s="6"/>
      <c r="N517" s="6"/>
      <c r="O517" s="6"/>
      <c r="P517" s="8"/>
      <c r="Q517" s="8"/>
      <c r="R517" s="8"/>
    </row>
    <row r="518" spans="10:18" ht="13">
      <c r="J518" s="3"/>
      <c r="K518" s="3"/>
      <c r="L518" s="3"/>
      <c r="M518" s="6"/>
      <c r="N518" s="6"/>
      <c r="O518" s="6"/>
      <c r="P518" s="8"/>
      <c r="Q518" s="8"/>
      <c r="R518" s="8"/>
    </row>
    <row r="519" spans="10:18" ht="13">
      <c r="J519" s="3"/>
      <c r="K519" s="3"/>
      <c r="L519" s="3"/>
      <c r="M519" s="6"/>
      <c r="N519" s="6"/>
      <c r="O519" s="6"/>
      <c r="P519" s="8"/>
      <c r="Q519" s="8"/>
      <c r="R519" s="8"/>
    </row>
    <row r="520" spans="10:18" ht="13">
      <c r="J520" s="3"/>
      <c r="K520" s="3"/>
      <c r="L520" s="3"/>
      <c r="M520" s="6"/>
      <c r="N520" s="6"/>
      <c r="O520" s="6"/>
      <c r="P520" s="8"/>
      <c r="Q520" s="8"/>
      <c r="R520" s="8"/>
    </row>
    <row r="521" spans="10:18" ht="13">
      <c r="J521" s="3"/>
      <c r="K521" s="3"/>
      <c r="L521" s="3"/>
      <c r="M521" s="6"/>
      <c r="N521" s="6"/>
      <c r="O521" s="6"/>
      <c r="P521" s="8"/>
      <c r="Q521" s="8"/>
      <c r="R521" s="8"/>
    </row>
    <row r="522" spans="10:18" ht="13">
      <c r="J522" s="3"/>
      <c r="K522" s="3"/>
      <c r="L522" s="3"/>
      <c r="M522" s="6"/>
      <c r="N522" s="6"/>
      <c r="O522" s="6"/>
      <c r="P522" s="8"/>
      <c r="Q522" s="8"/>
      <c r="R522" s="8"/>
    </row>
    <row r="523" spans="10:18" ht="13">
      <c r="J523" s="3"/>
      <c r="K523" s="3"/>
      <c r="L523" s="3"/>
      <c r="M523" s="6"/>
      <c r="N523" s="6"/>
      <c r="O523" s="6"/>
      <c r="P523" s="8"/>
      <c r="Q523" s="8"/>
      <c r="R523" s="8"/>
    </row>
    <row r="524" spans="10:18" ht="13">
      <c r="J524" s="3"/>
      <c r="K524" s="3"/>
      <c r="L524" s="3"/>
      <c r="M524" s="6"/>
      <c r="N524" s="6"/>
      <c r="O524" s="6"/>
      <c r="P524" s="8"/>
      <c r="Q524" s="8"/>
      <c r="R524" s="8"/>
    </row>
    <row r="525" spans="10:18" ht="13">
      <c r="J525" s="3"/>
      <c r="K525" s="3"/>
      <c r="L525" s="3"/>
      <c r="M525" s="6"/>
      <c r="N525" s="6"/>
      <c r="O525" s="6"/>
      <c r="P525" s="8"/>
      <c r="Q525" s="8"/>
      <c r="R525" s="8"/>
    </row>
    <row r="526" spans="10:18" ht="13">
      <c r="J526" s="3"/>
      <c r="K526" s="3"/>
      <c r="L526" s="3"/>
      <c r="M526" s="6"/>
      <c r="N526" s="6"/>
      <c r="O526" s="6"/>
      <c r="P526" s="8"/>
      <c r="Q526" s="8"/>
      <c r="R526" s="8"/>
    </row>
    <row r="527" spans="10:18" ht="13">
      <c r="J527" s="3"/>
      <c r="K527" s="3"/>
      <c r="L527" s="3"/>
      <c r="M527" s="6"/>
      <c r="N527" s="6"/>
      <c r="O527" s="6"/>
      <c r="P527" s="8"/>
      <c r="Q527" s="8"/>
      <c r="R527" s="8"/>
    </row>
    <row r="528" spans="10:18" ht="13">
      <c r="J528" s="3"/>
      <c r="K528" s="3"/>
      <c r="L528" s="3"/>
      <c r="M528" s="6"/>
      <c r="N528" s="6"/>
      <c r="O528" s="6"/>
      <c r="P528" s="8"/>
      <c r="Q528" s="8"/>
      <c r="R528" s="8"/>
    </row>
    <row r="529" spans="10:18" ht="13">
      <c r="J529" s="3"/>
      <c r="K529" s="3"/>
      <c r="L529" s="3"/>
      <c r="M529" s="6"/>
      <c r="N529" s="6"/>
      <c r="O529" s="6"/>
      <c r="P529" s="8"/>
      <c r="Q529" s="8"/>
      <c r="R529" s="8"/>
    </row>
    <row r="530" spans="10:18" ht="13">
      <c r="J530" s="3"/>
      <c r="K530" s="3"/>
      <c r="L530" s="3"/>
      <c r="M530" s="6"/>
      <c r="N530" s="6"/>
      <c r="O530" s="6"/>
      <c r="P530" s="8"/>
      <c r="Q530" s="8"/>
      <c r="R530" s="8"/>
    </row>
    <row r="531" spans="10:18" ht="13">
      <c r="J531" s="3"/>
      <c r="K531" s="3"/>
      <c r="L531" s="3"/>
      <c r="M531" s="6"/>
      <c r="N531" s="6"/>
      <c r="O531" s="6"/>
      <c r="P531" s="8"/>
      <c r="Q531" s="8"/>
      <c r="R531" s="8"/>
    </row>
    <row r="532" spans="10:18" ht="13">
      <c r="J532" s="3"/>
      <c r="K532" s="3"/>
      <c r="L532" s="3"/>
      <c r="M532" s="6"/>
      <c r="N532" s="6"/>
      <c r="O532" s="6"/>
      <c r="P532" s="8"/>
      <c r="Q532" s="8"/>
      <c r="R532" s="8"/>
    </row>
    <row r="533" spans="10:18" ht="13">
      <c r="J533" s="3"/>
      <c r="K533" s="3"/>
      <c r="L533" s="3"/>
      <c r="M533" s="6"/>
      <c r="N533" s="6"/>
      <c r="O533" s="6"/>
      <c r="P533" s="8"/>
      <c r="Q533" s="8"/>
      <c r="R533" s="8"/>
    </row>
    <row r="534" spans="10:18" ht="13">
      <c r="J534" s="3"/>
      <c r="K534" s="3"/>
      <c r="L534" s="3"/>
      <c r="M534" s="6"/>
      <c r="N534" s="6"/>
      <c r="O534" s="6"/>
      <c r="P534" s="8"/>
      <c r="Q534" s="8"/>
      <c r="R534" s="8"/>
    </row>
    <row r="535" spans="10:18" ht="13">
      <c r="J535" s="3"/>
      <c r="K535" s="3"/>
      <c r="L535" s="3"/>
      <c r="M535" s="6"/>
      <c r="N535" s="6"/>
      <c r="O535" s="6"/>
      <c r="P535" s="8"/>
      <c r="Q535" s="8"/>
      <c r="R535" s="8"/>
    </row>
    <row r="536" spans="10:18" ht="13">
      <c r="J536" s="3"/>
      <c r="K536" s="3"/>
      <c r="L536" s="3"/>
      <c r="M536" s="6"/>
      <c r="N536" s="6"/>
      <c r="O536" s="6"/>
      <c r="P536" s="8"/>
      <c r="Q536" s="8"/>
      <c r="R536" s="8"/>
    </row>
    <row r="537" spans="10:18" ht="13">
      <c r="J537" s="3"/>
      <c r="K537" s="3"/>
      <c r="L537" s="3"/>
      <c r="M537" s="6"/>
      <c r="N537" s="6"/>
      <c r="O537" s="6"/>
      <c r="P537" s="8"/>
      <c r="Q537" s="8"/>
      <c r="R537" s="8"/>
    </row>
    <row r="538" spans="10:18" ht="13">
      <c r="J538" s="3"/>
      <c r="K538" s="3"/>
      <c r="L538" s="3"/>
      <c r="M538" s="6"/>
      <c r="N538" s="6"/>
      <c r="O538" s="6"/>
      <c r="P538" s="8"/>
      <c r="Q538" s="8"/>
      <c r="R538" s="8"/>
    </row>
    <row r="539" spans="10:18" ht="13">
      <c r="J539" s="3"/>
      <c r="K539" s="3"/>
      <c r="L539" s="3"/>
      <c r="M539" s="6"/>
      <c r="N539" s="6"/>
      <c r="O539" s="6"/>
      <c r="P539" s="8"/>
      <c r="Q539" s="8"/>
      <c r="R539" s="8"/>
    </row>
    <row r="540" spans="10:18" ht="13">
      <c r="J540" s="3"/>
      <c r="K540" s="3"/>
      <c r="L540" s="3"/>
      <c r="M540" s="6"/>
      <c r="N540" s="6"/>
      <c r="O540" s="6"/>
      <c r="P540" s="8"/>
      <c r="Q540" s="8"/>
      <c r="R540" s="8"/>
    </row>
    <row r="541" spans="10:18" ht="13">
      <c r="J541" s="3"/>
      <c r="K541" s="3"/>
      <c r="L541" s="3"/>
      <c r="M541" s="6"/>
      <c r="N541" s="6"/>
      <c r="O541" s="6"/>
      <c r="P541" s="8"/>
      <c r="Q541" s="8"/>
      <c r="R541" s="8"/>
    </row>
    <row r="542" spans="10:18" ht="13">
      <c r="J542" s="3"/>
      <c r="K542" s="3"/>
      <c r="L542" s="3"/>
      <c r="M542" s="6"/>
      <c r="N542" s="6"/>
      <c r="O542" s="6"/>
      <c r="P542" s="8"/>
      <c r="Q542" s="8"/>
      <c r="R542" s="8"/>
    </row>
    <row r="543" spans="10:18" ht="13">
      <c r="J543" s="3"/>
      <c r="K543" s="3"/>
      <c r="L543" s="3"/>
      <c r="M543" s="6"/>
      <c r="N543" s="6"/>
      <c r="O543" s="6"/>
      <c r="P543" s="8"/>
      <c r="Q543" s="8"/>
      <c r="R543" s="8"/>
    </row>
    <row r="544" spans="10:18" ht="13">
      <c r="J544" s="3"/>
      <c r="K544" s="3"/>
      <c r="L544" s="3"/>
      <c r="M544" s="6"/>
      <c r="N544" s="6"/>
      <c r="O544" s="6"/>
      <c r="P544" s="8"/>
      <c r="Q544" s="8"/>
      <c r="R544" s="8"/>
    </row>
    <row r="545" spans="10:18" ht="13">
      <c r="J545" s="3"/>
      <c r="K545" s="3"/>
      <c r="L545" s="3"/>
      <c r="M545" s="6"/>
      <c r="N545" s="6"/>
      <c r="O545" s="6"/>
      <c r="P545" s="8"/>
      <c r="Q545" s="8"/>
      <c r="R545" s="8"/>
    </row>
    <row r="546" spans="10:18" ht="13">
      <c r="J546" s="3"/>
      <c r="K546" s="3"/>
      <c r="L546" s="3"/>
      <c r="M546" s="6"/>
      <c r="N546" s="6"/>
      <c r="O546" s="6"/>
      <c r="P546" s="8"/>
      <c r="Q546" s="8"/>
      <c r="R546" s="8"/>
    </row>
    <row r="547" spans="10:18" ht="13">
      <c r="J547" s="3"/>
      <c r="K547" s="3"/>
      <c r="L547" s="3"/>
      <c r="M547" s="6"/>
      <c r="N547" s="6"/>
      <c r="O547" s="6"/>
      <c r="P547" s="8"/>
      <c r="Q547" s="8"/>
      <c r="R547" s="8"/>
    </row>
    <row r="548" spans="10:18" ht="13">
      <c r="J548" s="3"/>
      <c r="K548" s="3"/>
      <c r="L548" s="3"/>
      <c r="M548" s="6"/>
      <c r="N548" s="6"/>
      <c r="O548" s="6"/>
      <c r="P548" s="8"/>
      <c r="Q548" s="8"/>
      <c r="R548" s="8"/>
    </row>
    <row r="549" spans="10:18" ht="13">
      <c r="J549" s="3"/>
      <c r="K549" s="3"/>
      <c r="L549" s="3"/>
      <c r="M549" s="6"/>
      <c r="N549" s="6"/>
      <c r="O549" s="6"/>
      <c r="P549" s="8"/>
      <c r="Q549" s="8"/>
      <c r="R549" s="8"/>
    </row>
    <row r="550" spans="10:18" ht="13">
      <c r="J550" s="3"/>
      <c r="K550" s="3"/>
      <c r="L550" s="3"/>
      <c r="M550" s="6"/>
      <c r="N550" s="6"/>
      <c r="O550" s="6"/>
      <c r="P550" s="8"/>
      <c r="Q550" s="8"/>
      <c r="R550" s="8"/>
    </row>
    <row r="551" spans="10:18" ht="13">
      <c r="J551" s="3"/>
      <c r="K551" s="3"/>
      <c r="L551" s="3"/>
      <c r="M551" s="6"/>
      <c r="N551" s="6"/>
      <c r="O551" s="6"/>
      <c r="P551" s="8"/>
      <c r="Q551" s="8"/>
      <c r="R551" s="8"/>
    </row>
    <row r="552" spans="10:18" ht="13">
      <c r="J552" s="3"/>
      <c r="K552" s="3"/>
      <c r="L552" s="3"/>
      <c r="M552" s="6"/>
      <c r="N552" s="6"/>
      <c r="O552" s="6"/>
      <c r="P552" s="8"/>
      <c r="Q552" s="8"/>
      <c r="R552" s="8"/>
    </row>
    <row r="553" spans="10:18" ht="13">
      <c r="J553" s="3"/>
      <c r="K553" s="3"/>
      <c r="L553" s="3"/>
      <c r="M553" s="6"/>
      <c r="N553" s="6"/>
      <c r="O553" s="6"/>
      <c r="P553" s="8"/>
      <c r="Q553" s="8"/>
      <c r="R553" s="8"/>
    </row>
    <row r="554" spans="10:18" ht="13">
      <c r="J554" s="3"/>
      <c r="K554" s="3"/>
      <c r="L554" s="3"/>
      <c r="M554" s="6"/>
      <c r="N554" s="6"/>
      <c r="O554" s="6"/>
      <c r="P554" s="8"/>
      <c r="Q554" s="8"/>
      <c r="R554" s="8"/>
    </row>
    <row r="555" spans="10:18" ht="13">
      <c r="J555" s="3"/>
      <c r="K555" s="3"/>
      <c r="L555" s="3"/>
      <c r="M555" s="6"/>
      <c r="N555" s="6"/>
      <c r="O555" s="6"/>
      <c r="P555" s="8"/>
      <c r="Q555" s="8"/>
      <c r="R555" s="8"/>
    </row>
    <row r="556" spans="10:18" ht="13">
      <c r="J556" s="3"/>
      <c r="K556" s="3"/>
      <c r="L556" s="3"/>
      <c r="M556" s="6"/>
      <c r="N556" s="6"/>
      <c r="O556" s="6"/>
      <c r="P556" s="8"/>
      <c r="Q556" s="8"/>
      <c r="R556" s="8"/>
    </row>
    <row r="557" spans="10:18" ht="13">
      <c r="J557" s="3"/>
      <c r="K557" s="3"/>
      <c r="L557" s="3"/>
      <c r="M557" s="6"/>
      <c r="N557" s="6"/>
      <c r="O557" s="6"/>
      <c r="P557" s="8"/>
      <c r="Q557" s="8"/>
      <c r="R557" s="8"/>
    </row>
    <row r="558" spans="10:18" ht="13">
      <c r="J558" s="3"/>
      <c r="K558" s="3"/>
      <c r="L558" s="3"/>
      <c r="M558" s="6"/>
      <c r="N558" s="6"/>
      <c r="O558" s="6"/>
      <c r="P558" s="8"/>
      <c r="Q558" s="8"/>
      <c r="R558" s="8"/>
    </row>
    <row r="559" spans="10:18" ht="13">
      <c r="J559" s="3"/>
      <c r="K559" s="3"/>
      <c r="L559" s="3"/>
      <c r="M559" s="6"/>
      <c r="N559" s="6"/>
      <c r="O559" s="6"/>
      <c r="P559" s="8"/>
      <c r="Q559" s="8"/>
      <c r="R559" s="8"/>
    </row>
    <row r="560" spans="10:18" ht="13">
      <c r="J560" s="3"/>
      <c r="K560" s="3"/>
      <c r="L560" s="3"/>
      <c r="M560" s="6"/>
      <c r="N560" s="6"/>
      <c r="O560" s="6"/>
      <c r="P560" s="8"/>
      <c r="Q560" s="8"/>
      <c r="R560" s="8"/>
    </row>
    <row r="561" spans="10:18" ht="13">
      <c r="J561" s="3"/>
      <c r="K561" s="3"/>
      <c r="L561" s="3"/>
      <c r="M561" s="6"/>
      <c r="N561" s="6"/>
      <c r="O561" s="6"/>
      <c r="P561" s="8"/>
      <c r="Q561" s="8"/>
      <c r="R561" s="8"/>
    </row>
    <row r="562" spans="10:18" ht="13">
      <c r="J562" s="3"/>
      <c r="K562" s="3"/>
      <c r="L562" s="3"/>
      <c r="M562" s="6"/>
      <c r="N562" s="6"/>
      <c r="O562" s="6"/>
      <c r="P562" s="8"/>
      <c r="Q562" s="8"/>
      <c r="R562" s="8"/>
    </row>
    <row r="563" spans="10:18" ht="13">
      <c r="J563" s="3"/>
      <c r="K563" s="3"/>
      <c r="L563" s="3"/>
      <c r="M563" s="6"/>
      <c r="N563" s="6"/>
      <c r="O563" s="6"/>
      <c r="P563" s="8"/>
      <c r="Q563" s="8"/>
      <c r="R563" s="8"/>
    </row>
    <row r="564" spans="10:18" ht="13">
      <c r="J564" s="3"/>
      <c r="K564" s="3"/>
      <c r="L564" s="3"/>
      <c r="M564" s="6"/>
      <c r="N564" s="6"/>
      <c r="O564" s="6"/>
      <c r="P564" s="8"/>
      <c r="Q564" s="8"/>
      <c r="R564" s="8"/>
    </row>
    <row r="565" spans="10:18" ht="13">
      <c r="J565" s="3"/>
      <c r="K565" s="3"/>
      <c r="L565" s="3"/>
      <c r="M565" s="6"/>
      <c r="N565" s="6"/>
      <c r="O565" s="6"/>
      <c r="P565" s="8"/>
      <c r="Q565" s="8"/>
      <c r="R565" s="8"/>
    </row>
    <row r="566" spans="10:18" ht="13">
      <c r="J566" s="3"/>
      <c r="K566" s="3"/>
      <c r="L566" s="3"/>
      <c r="M566" s="6"/>
      <c r="N566" s="6"/>
      <c r="O566" s="6"/>
      <c r="P566" s="8"/>
      <c r="Q566" s="8"/>
      <c r="R566" s="8"/>
    </row>
    <row r="567" spans="10:18" ht="13">
      <c r="J567" s="3"/>
      <c r="K567" s="3"/>
      <c r="L567" s="3"/>
      <c r="M567" s="6"/>
      <c r="N567" s="6"/>
      <c r="O567" s="6"/>
      <c r="P567" s="8"/>
      <c r="Q567" s="8"/>
      <c r="R567" s="8"/>
    </row>
    <row r="568" spans="10:18" ht="13">
      <c r="J568" s="3"/>
      <c r="K568" s="3"/>
      <c r="L568" s="3"/>
      <c r="M568" s="6"/>
      <c r="N568" s="6"/>
      <c r="O568" s="6"/>
      <c r="P568" s="8"/>
      <c r="Q568" s="8"/>
      <c r="R568" s="8"/>
    </row>
    <row r="569" spans="10:18" ht="13">
      <c r="J569" s="3"/>
      <c r="K569" s="3"/>
      <c r="L569" s="3"/>
      <c r="M569" s="6"/>
      <c r="N569" s="6"/>
      <c r="O569" s="6"/>
      <c r="P569" s="8"/>
      <c r="Q569" s="8"/>
      <c r="R569" s="8"/>
    </row>
    <row r="570" spans="10:18" ht="13">
      <c r="J570" s="3"/>
      <c r="K570" s="3"/>
      <c r="L570" s="3"/>
      <c r="M570" s="6"/>
      <c r="N570" s="6"/>
      <c r="O570" s="6"/>
      <c r="P570" s="8"/>
      <c r="Q570" s="8"/>
      <c r="R570" s="8"/>
    </row>
    <row r="571" spans="10:18" ht="13">
      <c r="J571" s="3"/>
      <c r="K571" s="3"/>
      <c r="L571" s="3"/>
      <c r="M571" s="6"/>
      <c r="N571" s="6"/>
      <c r="O571" s="6"/>
      <c r="P571" s="8"/>
      <c r="Q571" s="8"/>
      <c r="R571" s="8"/>
    </row>
    <row r="572" spans="10:18" ht="13">
      <c r="J572" s="3"/>
      <c r="K572" s="3"/>
      <c r="L572" s="3"/>
      <c r="M572" s="6"/>
      <c r="N572" s="6"/>
      <c r="O572" s="6"/>
      <c r="P572" s="8"/>
      <c r="Q572" s="8"/>
      <c r="R572" s="8"/>
    </row>
    <row r="573" spans="10:18" ht="13">
      <c r="J573" s="3"/>
      <c r="K573" s="3"/>
      <c r="L573" s="3"/>
      <c r="M573" s="6"/>
      <c r="N573" s="6"/>
      <c r="O573" s="6"/>
      <c r="P573" s="8"/>
      <c r="Q573" s="8"/>
      <c r="R573" s="8"/>
    </row>
    <row r="574" spans="10:18" ht="13">
      <c r="J574" s="3"/>
      <c r="K574" s="3"/>
      <c r="L574" s="3"/>
      <c r="M574" s="6"/>
      <c r="N574" s="6"/>
      <c r="O574" s="6"/>
      <c r="P574" s="8"/>
      <c r="Q574" s="8"/>
      <c r="R574" s="8"/>
    </row>
    <row r="575" spans="10:18" ht="13">
      <c r="J575" s="3"/>
      <c r="K575" s="3"/>
      <c r="L575" s="3"/>
      <c r="M575" s="6"/>
      <c r="N575" s="6"/>
      <c r="O575" s="6"/>
      <c r="P575" s="8"/>
      <c r="Q575" s="8"/>
      <c r="R575" s="8"/>
    </row>
    <row r="576" spans="10:18" ht="13">
      <c r="J576" s="3"/>
      <c r="K576" s="3"/>
      <c r="L576" s="3"/>
      <c r="M576" s="6"/>
      <c r="N576" s="6"/>
      <c r="O576" s="6"/>
      <c r="P576" s="8"/>
      <c r="Q576" s="8"/>
      <c r="R576" s="8"/>
    </row>
    <row r="577" spans="10:18" ht="13">
      <c r="J577" s="3"/>
      <c r="K577" s="3"/>
      <c r="L577" s="3"/>
      <c r="M577" s="6"/>
      <c r="N577" s="6"/>
      <c r="O577" s="6"/>
      <c r="P577" s="8"/>
      <c r="Q577" s="8"/>
      <c r="R577" s="8"/>
    </row>
    <row r="578" spans="10:18" ht="13">
      <c r="J578" s="3"/>
      <c r="K578" s="3"/>
      <c r="L578" s="3"/>
      <c r="M578" s="6"/>
      <c r="N578" s="6"/>
      <c r="O578" s="6"/>
      <c r="P578" s="8"/>
      <c r="Q578" s="8"/>
      <c r="R578" s="8"/>
    </row>
    <row r="579" spans="10:18" ht="13">
      <c r="J579" s="3"/>
      <c r="K579" s="3"/>
      <c r="L579" s="3"/>
      <c r="M579" s="6"/>
      <c r="N579" s="6"/>
      <c r="O579" s="6"/>
      <c r="P579" s="8"/>
      <c r="Q579" s="8"/>
      <c r="R579" s="8"/>
    </row>
    <row r="580" spans="10:18" ht="13">
      <c r="J580" s="3"/>
      <c r="K580" s="3"/>
      <c r="L580" s="3"/>
      <c r="M580" s="6"/>
      <c r="N580" s="6"/>
      <c r="O580" s="6"/>
      <c r="P580" s="8"/>
      <c r="Q580" s="8"/>
      <c r="R580" s="8"/>
    </row>
    <row r="581" spans="10:18" ht="13">
      <c r="J581" s="3"/>
      <c r="K581" s="3"/>
      <c r="L581" s="3"/>
      <c r="M581" s="6"/>
      <c r="N581" s="6"/>
      <c r="O581" s="6"/>
      <c r="P581" s="8"/>
      <c r="Q581" s="8"/>
      <c r="R581" s="8"/>
    </row>
    <row r="582" spans="10:18" ht="13">
      <c r="J582" s="3"/>
      <c r="K582" s="3"/>
      <c r="L582" s="3"/>
      <c r="M582" s="6"/>
      <c r="N582" s="6"/>
      <c r="O582" s="6"/>
      <c r="P582" s="8"/>
      <c r="Q582" s="8"/>
      <c r="R582" s="8"/>
    </row>
    <row r="583" spans="10:18" ht="13">
      <c r="J583" s="3"/>
      <c r="K583" s="3"/>
      <c r="L583" s="3"/>
      <c r="M583" s="6"/>
      <c r="N583" s="6"/>
      <c r="O583" s="6"/>
      <c r="P583" s="8"/>
      <c r="Q583" s="8"/>
      <c r="R583" s="8"/>
    </row>
    <row r="584" spans="10:18" ht="13">
      <c r="J584" s="3"/>
      <c r="K584" s="3"/>
      <c r="L584" s="3"/>
      <c r="M584" s="6"/>
      <c r="N584" s="6"/>
      <c r="O584" s="6"/>
      <c r="P584" s="8"/>
      <c r="Q584" s="8"/>
      <c r="R584" s="8"/>
    </row>
    <row r="585" spans="10:18" ht="13">
      <c r="J585" s="3"/>
      <c r="K585" s="3"/>
      <c r="L585" s="3"/>
      <c r="M585" s="6"/>
      <c r="N585" s="6"/>
      <c r="O585" s="6"/>
      <c r="P585" s="8"/>
      <c r="Q585" s="8"/>
      <c r="R585" s="8"/>
    </row>
    <row r="586" spans="10:18" ht="13">
      <c r="J586" s="3"/>
      <c r="K586" s="3"/>
      <c r="L586" s="3"/>
      <c r="M586" s="6"/>
      <c r="N586" s="6"/>
      <c r="O586" s="6"/>
      <c r="P586" s="8"/>
      <c r="Q586" s="8"/>
      <c r="R586" s="8"/>
    </row>
    <row r="587" spans="10:18" ht="13">
      <c r="J587" s="3"/>
      <c r="K587" s="3"/>
      <c r="L587" s="3"/>
      <c r="M587" s="6"/>
      <c r="N587" s="6"/>
      <c r="O587" s="6"/>
      <c r="P587" s="8"/>
      <c r="Q587" s="8"/>
      <c r="R587" s="8"/>
    </row>
    <row r="588" spans="10:18" ht="13">
      <c r="J588" s="3"/>
      <c r="K588" s="3"/>
      <c r="L588" s="3"/>
      <c r="M588" s="6"/>
      <c r="N588" s="6"/>
      <c r="O588" s="6"/>
      <c r="P588" s="8"/>
      <c r="Q588" s="8"/>
      <c r="R588" s="8"/>
    </row>
    <row r="589" spans="10:18" ht="13">
      <c r="J589" s="3"/>
      <c r="K589" s="3"/>
      <c r="L589" s="3"/>
      <c r="M589" s="6"/>
      <c r="N589" s="6"/>
      <c r="O589" s="6"/>
      <c r="P589" s="8"/>
      <c r="Q589" s="8"/>
      <c r="R589" s="8"/>
    </row>
    <row r="590" spans="10:18" ht="13">
      <c r="J590" s="3"/>
      <c r="K590" s="3"/>
      <c r="L590" s="3"/>
      <c r="M590" s="6"/>
      <c r="N590" s="6"/>
      <c r="O590" s="6"/>
      <c r="P590" s="8"/>
      <c r="Q590" s="8"/>
      <c r="R590" s="8"/>
    </row>
    <row r="591" spans="10:18" ht="13">
      <c r="J591" s="3"/>
      <c r="K591" s="3"/>
      <c r="L591" s="3"/>
      <c r="M591" s="6"/>
      <c r="N591" s="6"/>
      <c r="O591" s="6"/>
      <c r="P591" s="8"/>
      <c r="Q591" s="8"/>
      <c r="R591" s="8"/>
    </row>
    <row r="592" spans="10:18" ht="13">
      <c r="J592" s="3"/>
      <c r="K592" s="3"/>
      <c r="L592" s="3"/>
      <c r="M592" s="6"/>
      <c r="N592" s="6"/>
      <c r="O592" s="6"/>
      <c r="P592" s="8"/>
      <c r="Q592" s="8"/>
      <c r="R592" s="8"/>
    </row>
    <row r="593" spans="10:18" ht="13">
      <c r="J593" s="3"/>
      <c r="K593" s="3"/>
      <c r="L593" s="3"/>
      <c r="M593" s="6"/>
      <c r="N593" s="6"/>
      <c r="O593" s="6"/>
      <c r="P593" s="8"/>
      <c r="Q593" s="8"/>
      <c r="R593" s="8"/>
    </row>
    <row r="594" spans="10:18" ht="13">
      <c r="J594" s="3"/>
      <c r="K594" s="3"/>
      <c r="L594" s="3"/>
      <c r="M594" s="6"/>
      <c r="N594" s="6"/>
      <c r="O594" s="6"/>
      <c r="P594" s="8"/>
      <c r="Q594" s="8"/>
      <c r="R594" s="8"/>
    </row>
    <row r="595" spans="10:18" ht="13">
      <c r="J595" s="3"/>
      <c r="K595" s="3"/>
      <c r="L595" s="3"/>
      <c r="M595" s="6"/>
      <c r="N595" s="6"/>
      <c r="O595" s="6"/>
      <c r="P595" s="8"/>
      <c r="Q595" s="8"/>
      <c r="R595" s="8"/>
    </row>
    <row r="596" spans="10:18" ht="13">
      <c r="J596" s="3"/>
      <c r="K596" s="3"/>
      <c r="L596" s="3"/>
      <c r="M596" s="6"/>
      <c r="N596" s="6"/>
      <c r="O596" s="6"/>
      <c r="P596" s="8"/>
      <c r="Q596" s="8"/>
      <c r="R596" s="8"/>
    </row>
    <row r="597" spans="10:18" ht="13">
      <c r="J597" s="3"/>
      <c r="K597" s="3"/>
      <c r="L597" s="3"/>
      <c r="M597" s="6"/>
      <c r="N597" s="6"/>
      <c r="O597" s="6"/>
      <c r="P597" s="8"/>
      <c r="Q597" s="8"/>
      <c r="R597" s="8"/>
    </row>
    <row r="598" spans="10:18" ht="13">
      <c r="J598" s="3"/>
      <c r="K598" s="3"/>
      <c r="L598" s="3"/>
      <c r="M598" s="6"/>
      <c r="N598" s="6"/>
      <c r="O598" s="6"/>
      <c r="P598" s="8"/>
      <c r="Q598" s="8"/>
      <c r="R598" s="8"/>
    </row>
    <row r="599" spans="10:18" ht="13">
      <c r="J599" s="3"/>
      <c r="K599" s="3"/>
      <c r="L599" s="3"/>
      <c r="M599" s="6"/>
      <c r="N599" s="6"/>
      <c r="O599" s="6"/>
      <c r="P599" s="8"/>
      <c r="Q599" s="8"/>
      <c r="R599" s="8"/>
    </row>
    <row r="600" spans="10:18" ht="13">
      <c r="J600" s="3"/>
      <c r="K600" s="3"/>
      <c r="L600" s="3"/>
      <c r="M600" s="6"/>
      <c r="N600" s="6"/>
      <c r="O600" s="6"/>
      <c r="P600" s="8"/>
      <c r="Q600" s="8"/>
      <c r="R600" s="8"/>
    </row>
    <row r="601" spans="10:18" ht="13">
      <c r="J601" s="3"/>
      <c r="K601" s="3"/>
      <c r="L601" s="3"/>
      <c r="M601" s="6"/>
      <c r="N601" s="6"/>
      <c r="O601" s="6"/>
      <c r="P601" s="8"/>
      <c r="Q601" s="8"/>
      <c r="R601" s="8"/>
    </row>
    <row r="602" spans="10:18" ht="13">
      <c r="J602" s="3"/>
      <c r="K602" s="3"/>
      <c r="L602" s="3"/>
      <c r="M602" s="6"/>
      <c r="N602" s="6"/>
      <c r="O602" s="6"/>
      <c r="P602" s="8"/>
      <c r="Q602" s="8"/>
      <c r="R602" s="8"/>
    </row>
    <row r="603" spans="10:18" ht="13">
      <c r="J603" s="3"/>
      <c r="K603" s="3"/>
      <c r="L603" s="3"/>
      <c r="M603" s="6"/>
      <c r="N603" s="6"/>
      <c r="O603" s="6"/>
      <c r="P603" s="8"/>
      <c r="Q603" s="8"/>
      <c r="R603" s="8"/>
    </row>
    <row r="604" spans="10:18" ht="13">
      <c r="J604" s="3"/>
      <c r="K604" s="3"/>
      <c r="L604" s="3"/>
      <c r="M604" s="6"/>
      <c r="N604" s="6"/>
      <c r="O604" s="6"/>
      <c r="P604" s="8"/>
      <c r="Q604" s="8"/>
      <c r="R604" s="8"/>
    </row>
    <row r="605" spans="10:18" ht="13">
      <c r="J605" s="3"/>
      <c r="K605" s="3"/>
      <c r="L605" s="3"/>
      <c r="M605" s="6"/>
      <c r="N605" s="6"/>
      <c r="O605" s="6"/>
      <c r="P605" s="8"/>
      <c r="Q605" s="8"/>
      <c r="R605" s="8"/>
    </row>
    <row r="606" spans="10:18" ht="13">
      <c r="J606" s="3"/>
      <c r="K606" s="3"/>
      <c r="L606" s="3"/>
      <c r="M606" s="6"/>
      <c r="N606" s="6"/>
      <c r="O606" s="6"/>
      <c r="P606" s="8"/>
      <c r="Q606" s="8"/>
      <c r="R606" s="8"/>
    </row>
    <row r="607" spans="10:18" ht="13">
      <c r="J607" s="3"/>
      <c r="K607" s="3"/>
      <c r="L607" s="3"/>
      <c r="M607" s="6"/>
      <c r="N607" s="6"/>
      <c r="O607" s="6"/>
      <c r="P607" s="8"/>
      <c r="Q607" s="8"/>
      <c r="R607" s="8"/>
    </row>
    <row r="608" spans="10:18" ht="13">
      <c r="J608" s="3"/>
      <c r="K608" s="3"/>
      <c r="L608" s="3"/>
      <c r="M608" s="6"/>
      <c r="N608" s="6"/>
      <c r="O608" s="6"/>
      <c r="P608" s="8"/>
      <c r="Q608" s="8"/>
      <c r="R608" s="8"/>
    </row>
    <row r="609" spans="10:18" ht="13">
      <c r="J609" s="3"/>
      <c r="K609" s="3"/>
      <c r="L609" s="3"/>
      <c r="M609" s="6"/>
      <c r="N609" s="6"/>
      <c r="O609" s="6"/>
      <c r="P609" s="8"/>
      <c r="Q609" s="8"/>
      <c r="R609" s="8"/>
    </row>
    <row r="610" spans="10:18" ht="13">
      <c r="J610" s="3"/>
      <c r="K610" s="3"/>
      <c r="L610" s="3"/>
      <c r="M610" s="6"/>
      <c r="N610" s="6"/>
      <c r="O610" s="6"/>
      <c r="P610" s="8"/>
      <c r="Q610" s="8"/>
      <c r="R610" s="8"/>
    </row>
    <row r="611" spans="10:18" ht="13">
      <c r="J611" s="3"/>
      <c r="K611" s="3"/>
      <c r="L611" s="3"/>
      <c r="M611" s="6"/>
      <c r="N611" s="6"/>
      <c r="O611" s="6"/>
      <c r="P611" s="8"/>
      <c r="Q611" s="8"/>
      <c r="R611" s="8"/>
    </row>
    <row r="612" spans="10:18" ht="13">
      <c r="J612" s="3"/>
      <c r="K612" s="3"/>
      <c r="L612" s="3"/>
      <c r="M612" s="6"/>
      <c r="N612" s="6"/>
      <c r="O612" s="6"/>
      <c r="P612" s="8"/>
      <c r="Q612" s="8"/>
      <c r="R612" s="8"/>
    </row>
    <row r="613" spans="10:18" ht="13">
      <c r="J613" s="3"/>
      <c r="K613" s="3"/>
      <c r="L613" s="3"/>
      <c r="M613" s="6"/>
      <c r="N613" s="6"/>
      <c r="O613" s="6"/>
      <c r="P613" s="8"/>
      <c r="Q613" s="8"/>
      <c r="R613" s="8"/>
    </row>
    <row r="614" spans="10:18" ht="13">
      <c r="J614" s="3"/>
      <c r="K614" s="3"/>
      <c r="L614" s="3"/>
      <c r="M614" s="6"/>
      <c r="N614" s="6"/>
      <c r="O614" s="6"/>
      <c r="P614" s="8"/>
      <c r="Q614" s="8"/>
      <c r="R614" s="8"/>
    </row>
    <row r="615" spans="10:18" ht="13">
      <c r="J615" s="3"/>
      <c r="K615" s="3"/>
      <c r="L615" s="3"/>
      <c r="M615" s="6"/>
      <c r="N615" s="6"/>
      <c r="O615" s="6"/>
      <c r="P615" s="8"/>
      <c r="Q615" s="8"/>
      <c r="R615" s="8"/>
    </row>
    <row r="616" spans="10:18" ht="13">
      <c r="J616" s="3"/>
      <c r="K616" s="3"/>
      <c r="L616" s="3"/>
      <c r="M616" s="6"/>
      <c r="N616" s="6"/>
      <c r="O616" s="6"/>
      <c r="P616" s="8"/>
      <c r="Q616" s="8"/>
      <c r="R616" s="8"/>
    </row>
    <row r="617" spans="10:18" ht="13">
      <c r="J617" s="3"/>
      <c r="K617" s="3"/>
      <c r="L617" s="3"/>
      <c r="M617" s="6"/>
      <c r="N617" s="6"/>
      <c r="O617" s="6"/>
      <c r="P617" s="8"/>
      <c r="Q617" s="8"/>
      <c r="R617" s="8"/>
    </row>
    <row r="618" spans="10:18" ht="13">
      <c r="J618" s="3"/>
      <c r="K618" s="3"/>
      <c r="L618" s="3"/>
      <c r="M618" s="6"/>
      <c r="N618" s="6"/>
      <c r="O618" s="6"/>
      <c r="P618" s="8"/>
      <c r="Q618" s="8"/>
      <c r="R618" s="8"/>
    </row>
    <row r="619" spans="10:18" ht="13">
      <c r="J619" s="3"/>
      <c r="K619" s="3"/>
      <c r="L619" s="3"/>
      <c r="M619" s="6"/>
      <c r="N619" s="6"/>
      <c r="O619" s="6"/>
      <c r="P619" s="8"/>
      <c r="Q619" s="8"/>
      <c r="R619" s="8"/>
    </row>
    <row r="620" spans="10:18" ht="13">
      <c r="J620" s="3"/>
      <c r="K620" s="3"/>
      <c r="L620" s="3"/>
      <c r="M620" s="6"/>
      <c r="N620" s="6"/>
      <c r="O620" s="6"/>
      <c r="P620" s="8"/>
      <c r="Q620" s="8"/>
      <c r="R620" s="8"/>
    </row>
    <row r="621" spans="10:18" ht="13">
      <c r="J621" s="3"/>
      <c r="K621" s="3"/>
      <c r="L621" s="3"/>
      <c r="M621" s="6"/>
      <c r="N621" s="6"/>
      <c r="O621" s="6"/>
      <c r="P621" s="8"/>
      <c r="Q621" s="8"/>
      <c r="R621" s="8"/>
    </row>
    <row r="622" spans="10:18" ht="13">
      <c r="J622" s="3"/>
      <c r="K622" s="3"/>
      <c r="L622" s="3"/>
      <c r="M622" s="6"/>
      <c r="N622" s="6"/>
      <c r="O622" s="6"/>
      <c r="P622" s="8"/>
      <c r="Q622" s="8"/>
      <c r="R622" s="8"/>
    </row>
    <row r="623" spans="10:18" ht="13">
      <c r="J623" s="3"/>
      <c r="K623" s="3"/>
      <c r="L623" s="3"/>
      <c r="M623" s="6"/>
      <c r="N623" s="6"/>
      <c r="O623" s="6"/>
      <c r="P623" s="8"/>
      <c r="Q623" s="8"/>
      <c r="R623" s="8"/>
    </row>
    <row r="624" spans="10:18" ht="13">
      <c r="J624" s="3"/>
      <c r="K624" s="3"/>
      <c r="L624" s="3"/>
      <c r="M624" s="6"/>
      <c r="N624" s="6"/>
      <c r="O624" s="6"/>
      <c r="P624" s="8"/>
      <c r="Q624" s="8"/>
      <c r="R624" s="8"/>
    </row>
    <row r="625" spans="10:18" ht="13">
      <c r="J625" s="3"/>
      <c r="K625" s="3"/>
      <c r="L625" s="3"/>
      <c r="M625" s="6"/>
      <c r="N625" s="6"/>
      <c r="O625" s="6"/>
      <c r="P625" s="8"/>
      <c r="Q625" s="8"/>
      <c r="R625" s="8"/>
    </row>
    <row r="626" spans="10:18" ht="13">
      <c r="J626" s="3"/>
      <c r="K626" s="3"/>
      <c r="L626" s="3"/>
      <c r="M626" s="6"/>
      <c r="N626" s="6"/>
      <c r="O626" s="6"/>
      <c r="P626" s="8"/>
      <c r="Q626" s="8"/>
      <c r="R626" s="8"/>
    </row>
    <row r="627" spans="10:18" ht="13">
      <c r="J627" s="3"/>
      <c r="K627" s="3"/>
      <c r="L627" s="3"/>
      <c r="M627" s="6"/>
      <c r="N627" s="6"/>
      <c r="O627" s="6"/>
      <c r="P627" s="8"/>
      <c r="Q627" s="8"/>
      <c r="R627" s="8"/>
    </row>
    <row r="628" spans="10:18" ht="13">
      <c r="J628" s="3"/>
      <c r="K628" s="3"/>
      <c r="L628" s="3"/>
      <c r="M628" s="6"/>
      <c r="N628" s="6"/>
      <c r="O628" s="6"/>
      <c r="P628" s="8"/>
      <c r="Q628" s="8"/>
      <c r="R628" s="8"/>
    </row>
    <row r="629" spans="10:18" ht="13">
      <c r="J629" s="3"/>
      <c r="K629" s="3"/>
      <c r="L629" s="3"/>
      <c r="M629" s="6"/>
      <c r="N629" s="6"/>
      <c r="O629" s="6"/>
      <c r="P629" s="8"/>
      <c r="Q629" s="8"/>
      <c r="R629" s="8"/>
    </row>
    <row r="630" spans="10:18" ht="13">
      <c r="J630" s="3"/>
      <c r="K630" s="3"/>
      <c r="L630" s="3"/>
      <c r="M630" s="6"/>
      <c r="N630" s="6"/>
      <c r="O630" s="6"/>
      <c r="P630" s="8"/>
      <c r="Q630" s="8"/>
      <c r="R630" s="8"/>
    </row>
    <row r="631" spans="10:18" ht="13">
      <c r="J631" s="3"/>
      <c r="K631" s="3"/>
      <c r="L631" s="3"/>
      <c r="M631" s="6"/>
      <c r="N631" s="6"/>
      <c r="O631" s="6"/>
      <c r="P631" s="8"/>
      <c r="Q631" s="8"/>
      <c r="R631" s="8"/>
    </row>
    <row r="632" spans="10:18" ht="13">
      <c r="J632" s="3"/>
      <c r="K632" s="3"/>
      <c r="L632" s="3"/>
      <c r="M632" s="6"/>
      <c r="N632" s="6"/>
      <c r="O632" s="6"/>
      <c r="P632" s="8"/>
      <c r="Q632" s="8"/>
      <c r="R632" s="8"/>
    </row>
    <row r="633" spans="10:18" ht="13">
      <c r="J633" s="3"/>
      <c r="K633" s="3"/>
      <c r="L633" s="3"/>
      <c r="M633" s="6"/>
      <c r="N633" s="6"/>
      <c r="O633" s="6"/>
      <c r="P633" s="8"/>
      <c r="Q633" s="8"/>
      <c r="R633" s="8"/>
    </row>
    <row r="634" spans="10:18" ht="13">
      <c r="J634" s="3"/>
      <c r="K634" s="3"/>
      <c r="L634" s="3"/>
      <c r="M634" s="6"/>
      <c r="N634" s="6"/>
      <c r="O634" s="6"/>
      <c r="P634" s="8"/>
      <c r="Q634" s="8"/>
      <c r="R634" s="8"/>
    </row>
    <row r="635" spans="10:18" ht="13">
      <c r="J635" s="3"/>
      <c r="K635" s="3"/>
      <c r="L635" s="3"/>
      <c r="M635" s="6"/>
      <c r="N635" s="6"/>
      <c r="O635" s="6"/>
      <c r="P635" s="8"/>
      <c r="Q635" s="8"/>
      <c r="R635" s="8"/>
    </row>
    <row r="636" spans="10:18" ht="13">
      <c r="J636" s="3"/>
      <c r="K636" s="3"/>
      <c r="L636" s="3"/>
      <c r="M636" s="6"/>
      <c r="N636" s="6"/>
      <c r="O636" s="6"/>
      <c r="P636" s="8"/>
      <c r="Q636" s="8"/>
      <c r="R636" s="8"/>
    </row>
    <row r="637" spans="10:18" ht="13">
      <c r="J637" s="3"/>
      <c r="K637" s="3"/>
      <c r="L637" s="3"/>
      <c r="M637" s="6"/>
      <c r="N637" s="6"/>
      <c r="O637" s="6"/>
      <c r="P637" s="8"/>
      <c r="Q637" s="8"/>
      <c r="R637" s="8"/>
    </row>
    <row r="638" spans="10:18" ht="13">
      <c r="J638" s="3"/>
      <c r="K638" s="3"/>
      <c r="L638" s="3"/>
      <c r="M638" s="6"/>
      <c r="N638" s="6"/>
      <c r="O638" s="6"/>
      <c r="P638" s="8"/>
      <c r="Q638" s="8"/>
      <c r="R638" s="8"/>
    </row>
    <row r="639" spans="10:18" ht="13">
      <c r="J639" s="3"/>
      <c r="K639" s="3"/>
      <c r="L639" s="3"/>
      <c r="M639" s="6"/>
      <c r="N639" s="6"/>
      <c r="O639" s="6"/>
      <c r="P639" s="8"/>
      <c r="Q639" s="8"/>
      <c r="R639" s="8"/>
    </row>
    <row r="640" spans="10:18" ht="13">
      <c r="J640" s="3"/>
      <c r="K640" s="3"/>
      <c r="L640" s="3"/>
      <c r="M640" s="6"/>
      <c r="N640" s="6"/>
      <c r="O640" s="6"/>
      <c r="P640" s="8"/>
      <c r="Q640" s="8"/>
      <c r="R640" s="8"/>
    </row>
    <row r="641" spans="10:18" ht="13">
      <c r="J641" s="3"/>
      <c r="K641" s="3"/>
      <c r="L641" s="3"/>
      <c r="M641" s="6"/>
      <c r="N641" s="6"/>
      <c r="O641" s="6"/>
      <c r="P641" s="8"/>
      <c r="Q641" s="8"/>
      <c r="R641" s="8"/>
    </row>
    <row r="642" spans="10:18" ht="13">
      <c r="J642" s="3"/>
      <c r="K642" s="3"/>
      <c r="L642" s="3"/>
      <c r="M642" s="6"/>
      <c r="N642" s="6"/>
      <c r="O642" s="6"/>
      <c r="P642" s="8"/>
      <c r="Q642" s="8"/>
      <c r="R642" s="8"/>
    </row>
    <row r="643" spans="10:18" ht="13">
      <c r="J643" s="3"/>
      <c r="K643" s="3"/>
      <c r="L643" s="3"/>
      <c r="M643" s="6"/>
      <c r="N643" s="6"/>
      <c r="O643" s="6"/>
      <c r="P643" s="8"/>
      <c r="Q643" s="8"/>
      <c r="R643" s="8"/>
    </row>
    <row r="644" spans="10:18" ht="13">
      <c r="J644" s="3"/>
      <c r="K644" s="3"/>
      <c r="L644" s="3"/>
      <c r="M644" s="6"/>
      <c r="N644" s="6"/>
      <c r="O644" s="6"/>
      <c r="P644" s="8"/>
      <c r="Q644" s="8"/>
      <c r="R644" s="8"/>
    </row>
    <row r="645" spans="10:18" ht="13">
      <c r="J645" s="3"/>
      <c r="K645" s="3"/>
      <c r="L645" s="3"/>
      <c r="M645" s="6"/>
      <c r="N645" s="6"/>
      <c r="O645" s="6"/>
      <c r="P645" s="8"/>
      <c r="Q645" s="8"/>
      <c r="R645" s="8"/>
    </row>
    <row r="646" spans="10:18" ht="13">
      <c r="J646" s="3"/>
      <c r="K646" s="3"/>
      <c r="L646" s="3"/>
      <c r="M646" s="6"/>
      <c r="N646" s="6"/>
      <c r="O646" s="6"/>
      <c r="P646" s="8"/>
      <c r="Q646" s="8"/>
      <c r="R646" s="8"/>
    </row>
    <row r="647" spans="10:18" ht="13">
      <c r="J647" s="3"/>
      <c r="K647" s="3"/>
      <c r="L647" s="3"/>
      <c r="M647" s="6"/>
      <c r="N647" s="6"/>
      <c r="O647" s="6"/>
      <c r="P647" s="8"/>
      <c r="Q647" s="8"/>
      <c r="R647" s="8"/>
    </row>
    <row r="648" spans="10:18" ht="13">
      <c r="J648" s="3"/>
      <c r="K648" s="3"/>
      <c r="L648" s="3"/>
      <c r="M648" s="6"/>
      <c r="N648" s="6"/>
      <c r="O648" s="6"/>
      <c r="P648" s="8"/>
      <c r="Q648" s="8"/>
      <c r="R648" s="8"/>
    </row>
    <row r="649" spans="10:18" ht="13">
      <c r="J649" s="3"/>
      <c r="K649" s="3"/>
      <c r="L649" s="3"/>
      <c r="M649" s="6"/>
      <c r="N649" s="6"/>
      <c r="O649" s="6"/>
      <c r="P649" s="8"/>
      <c r="Q649" s="8"/>
      <c r="R649" s="8"/>
    </row>
    <row r="650" spans="10:18" ht="13">
      <c r="J650" s="3"/>
      <c r="K650" s="3"/>
      <c r="L650" s="3"/>
      <c r="M650" s="6"/>
      <c r="N650" s="6"/>
      <c r="O650" s="6"/>
      <c r="P650" s="8"/>
      <c r="Q650" s="8"/>
      <c r="R650" s="8"/>
    </row>
    <row r="651" spans="10:18" ht="13">
      <c r="J651" s="3"/>
      <c r="K651" s="3"/>
      <c r="L651" s="3"/>
      <c r="M651" s="6"/>
      <c r="N651" s="6"/>
      <c r="O651" s="6"/>
      <c r="P651" s="8"/>
      <c r="Q651" s="8"/>
      <c r="R651" s="8"/>
    </row>
    <row r="652" spans="10:18" ht="13">
      <c r="J652" s="3"/>
      <c r="K652" s="3"/>
      <c r="L652" s="3"/>
      <c r="M652" s="6"/>
      <c r="N652" s="6"/>
      <c r="O652" s="6"/>
      <c r="P652" s="8"/>
      <c r="Q652" s="8"/>
      <c r="R652" s="8"/>
    </row>
    <row r="653" spans="10:18" ht="13">
      <c r="J653" s="3"/>
      <c r="K653" s="3"/>
      <c r="L653" s="3"/>
      <c r="M653" s="6"/>
      <c r="N653" s="6"/>
      <c r="O653" s="6"/>
      <c r="P653" s="8"/>
      <c r="Q653" s="8"/>
      <c r="R653" s="8"/>
    </row>
    <row r="654" spans="10:18" ht="13">
      <c r="J654" s="3"/>
      <c r="K654" s="3"/>
      <c r="L654" s="3"/>
      <c r="M654" s="6"/>
      <c r="N654" s="6"/>
      <c r="O654" s="6"/>
      <c r="P654" s="8"/>
      <c r="Q654" s="8"/>
      <c r="R654" s="8"/>
    </row>
    <row r="655" spans="10:18" ht="13">
      <c r="J655" s="3"/>
      <c r="K655" s="3"/>
      <c r="L655" s="3"/>
      <c r="M655" s="6"/>
      <c r="N655" s="6"/>
      <c r="O655" s="6"/>
      <c r="P655" s="8"/>
      <c r="Q655" s="8"/>
      <c r="R655" s="8"/>
    </row>
    <row r="656" spans="10:18" ht="13">
      <c r="J656" s="3"/>
      <c r="K656" s="3"/>
      <c r="L656" s="3"/>
      <c r="M656" s="6"/>
      <c r="N656" s="6"/>
      <c r="O656" s="6"/>
      <c r="P656" s="8"/>
      <c r="Q656" s="8"/>
      <c r="R656" s="8"/>
    </row>
    <row r="657" spans="10:18" ht="13">
      <c r="J657" s="3"/>
      <c r="K657" s="3"/>
      <c r="L657" s="3"/>
      <c r="M657" s="6"/>
      <c r="N657" s="6"/>
      <c r="O657" s="6"/>
      <c r="P657" s="8"/>
      <c r="Q657" s="8"/>
      <c r="R657" s="8"/>
    </row>
    <row r="658" spans="10:18" ht="13">
      <c r="J658" s="3"/>
      <c r="K658" s="3"/>
      <c r="L658" s="3"/>
      <c r="M658" s="6"/>
      <c r="N658" s="6"/>
      <c r="O658" s="6"/>
      <c r="P658" s="8"/>
      <c r="Q658" s="8"/>
      <c r="R658" s="8"/>
    </row>
    <row r="659" spans="10:18" ht="13">
      <c r="J659" s="3"/>
      <c r="K659" s="3"/>
      <c r="L659" s="3"/>
      <c r="M659" s="6"/>
      <c r="N659" s="6"/>
      <c r="O659" s="6"/>
      <c r="P659" s="8"/>
      <c r="Q659" s="8"/>
      <c r="R659" s="8"/>
    </row>
    <row r="660" spans="10:18" ht="13">
      <c r="J660" s="3"/>
      <c r="K660" s="3"/>
      <c r="L660" s="3"/>
      <c r="M660" s="6"/>
      <c r="N660" s="6"/>
      <c r="O660" s="6"/>
      <c r="P660" s="8"/>
      <c r="Q660" s="8"/>
      <c r="R660" s="8"/>
    </row>
    <row r="661" spans="10:18" ht="13">
      <c r="J661" s="3"/>
      <c r="K661" s="3"/>
      <c r="L661" s="3"/>
      <c r="M661" s="6"/>
      <c r="N661" s="6"/>
      <c r="O661" s="6"/>
      <c r="P661" s="8"/>
      <c r="Q661" s="8"/>
      <c r="R661" s="8"/>
    </row>
    <row r="662" spans="10:18" ht="13">
      <c r="J662" s="3"/>
      <c r="K662" s="3"/>
      <c r="L662" s="3"/>
      <c r="M662" s="6"/>
      <c r="N662" s="6"/>
      <c r="O662" s="6"/>
      <c r="P662" s="8"/>
      <c r="Q662" s="8"/>
      <c r="R662" s="8"/>
    </row>
    <row r="663" spans="10:18" ht="13">
      <c r="J663" s="3"/>
      <c r="K663" s="3"/>
      <c r="L663" s="3"/>
      <c r="M663" s="6"/>
      <c r="N663" s="6"/>
      <c r="O663" s="6"/>
      <c r="P663" s="8"/>
      <c r="Q663" s="8"/>
      <c r="R663" s="8"/>
    </row>
    <row r="664" spans="10:18" ht="13">
      <c r="J664" s="3"/>
      <c r="K664" s="3"/>
      <c r="L664" s="3"/>
      <c r="M664" s="6"/>
      <c r="N664" s="6"/>
      <c r="O664" s="6"/>
      <c r="P664" s="8"/>
      <c r="Q664" s="8"/>
      <c r="R664" s="8"/>
    </row>
    <row r="665" spans="10:18" ht="13">
      <c r="J665" s="3"/>
      <c r="K665" s="3"/>
      <c r="L665" s="3"/>
      <c r="M665" s="6"/>
      <c r="N665" s="6"/>
      <c r="O665" s="6"/>
      <c r="P665" s="8"/>
      <c r="Q665" s="8"/>
      <c r="R665" s="8"/>
    </row>
    <row r="666" spans="10:18" ht="13">
      <c r="J666" s="3"/>
      <c r="K666" s="3"/>
      <c r="L666" s="3"/>
      <c r="M666" s="6"/>
      <c r="N666" s="6"/>
      <c r="O666" s="6"/>
      <c r="P666" s="8"/>
      <c r="Q666" s="8"/>
      <c r="R666" s="8"/>
    </row>
    <row r="667" spans="10:18" ht="13">
      <c r="J667" s="3"/>
      <c r="K667" s="3"/>
      <c r="L667" s="3"/>
      <c r="M667" s="6"/>
      <c r="N667" s="6"/>
      <c r="O667" s="6"/>
      <c r="P667" s="8"/>
      <c r="Q667" s="8"/>
      <c r="R667" s="8"/>
    </row>
    <row r="668" spans="10:18" ht="13">
      <c r="J668" s="3"/>
      <c r="K668" s="3"/>
      <c r="L668" s="3"/>
      <c r="M668" s="6"/>
      <c r="N668" s="6"/>
      <c r="O668" s="6"/>
      <c r="P668" s="8"/>
      <c r="Q668" s="8"/>
      <c r="R668" s="8"/>
    </row>
    <row r="669" spans="10:18" ht="13">
      <c r="J669" s="3"/>
      <c r="K669" s="3"/>
      <c r="L669" s="3"/>
      <c r="M669" s="6"/>
      <c r="N669" s="6"/>
      <c r="O669" s="6"/>
      <c r="P669" s="8"/>
      <c r="Q669" s="8"/>
      <c r="R669" s="8"/>
    </row>
    <row r="670" spans="10:18" ht="13">
      <c r="J670" s="3"/>
      <c r="K670" s="3"/>
      <c r="L670" s="3"/>
      <c r="M670" s="6"/>
      <c r="N670" s="6"/>
      <c r="O670" s="6"/>
      <c r="P670" s="8"/>
      <c r="Q670" s="8"/>
      <c r="R670" s="8"/>
    </row>
    <row r="671" spans="10:18" ht="13">
      <c r="J671" s="3"/>
      <c r="K671" s="3"/>
      <c r="L671" s="3"/>
      <c r="M671" s="6"/>
      <c r="N671" s="6"/>
      <c r="O671" s="6"/>
      <c r="P671" s="8"/>
      <c r="Q671" s="8"/>
      <c r="R671" s="8"/>
    </row>
    <row r="672" spans="10:18" ht="13">
      <c r="J672" s="3"/>
      <c r="K672" s="3"/>
      <c r="L672" s="3"/>
      <c r="M672" s="6"/>
      <c r="N672" s="6"/>
      <c r="O672" s="6"/>
      <c r="P672" s="8"/>
      <c r="Q672" s="8"/>
      <c r="R672" s="8"/>
    </row>
    <row r="673" spans="10:18" ht="13">
      <c r="J673" s="3"/>
      <c r="K673" s="3"/>
      <c r="L673" s="3"/>
      <c r="M673" s="6"/>
      <c r="N673" s="6"/>
      <c r="O673" s="6"/>
      <c r="P673" s="8"/>
      <c r="Q673" s="8"/>
      <c r="R673" s="8"/>
    </row>
    <row r="674" spans="10:18" ht="13">
      <c r="J674" s="3"/>
      <c r="K674" s="3"/>
      <c r="L674" s="3"/>
      <c r="M674" s="6"/>
      <c r="N674" s="6"/>
      <c r="O674" s="6"/>
      <c r="P674" s="8"/>
      <c r="Q674" s="8"/>
      <c r="R674" s="8"/>
    </row>
    <row r="675" spans="10:18" ht="13">
      <c r="J675" s="3"/>
      <c r="K675" s="3"/>
      <c r="L675" s="3"/>
      <c r="M675" s="6"/>
      <c r="N675" s="6"/>
      <c r="O675" s="6"/>
      <c r="P675" s="8"/>
      <c r="Q675" s="8"/>
      <c r="R675" s="8"/>
    </row>
    <row r="676" spans="10:18" ht="13">
      <c r="J676" s="3"/>
      <c r="K676" s="3"/>
      <c r="L676" s="3"/>
      <c r="M676" s="6"/>
      <c r="N676" s="6"/>
      <c r="O676" s="6"/>
      <c r="P676" s="8"/>
      <c r="Q676" s="8"/>
      <c r="R676" s="8"/>
    </row>
    <row r="677" spans="10:18" ht="13">
      <c r="J677" s="3"/>
      <c r="K677" s="3"/>
      <c r="L677" s="3"/>
      <c r="M677" s="6"/>
      <c r="N677" s="6"/>
      <c r="O677" s="6"/>
      <c r="P677" s="8"/>
      <c r="Q677" s="8"/>
      <c r="R677" s="8"/>
    </row>
    <row r="678" spans="10:18" ht="13">
      <c r="J678" s="3"/>
      <c r="K678" s="3"/>
      <c r="L678" s="3"/>
      <c r="M678" s="6"/>
      <c r="N678" s="6"/>
      <c r="O678" s="6"/>
      <c r="P678" s="8"/>
      <c r="Q678" s="8"/>
      <c r="R678" s="8"/>
    </row>
    <row r="679" spans="10:18" ht="13">
      <c r="J679" s="3"/>
      <c r="K679" s="3"/>
      <c r="L679" s="3"/>
      <c r="M679" s="6"/>
      <c r="N679" s="6"/>
      <c r="O679" s="6"/>
      <c r="P679" s="8"/>
      <c r="Q679" s="8"/>
      <c r="R679" s="8"/>
    </row>
    <row r="680" spans="10:18" ht="13">
      <c r="J680" s="3"/>
      <c r="K680" s="3"/>
      <c r="L680" s="3"/>
      <c r="M680" s="6"/>
      <c r="N680" s="6"/>
      <c r="O680" s="6"/>
      <c r="P680" s="8"/>
      <c r="Q680" s="8"/>
      <c r="R680" s="8"/>
    </row>
    <row r="681" spans="10:18" ht="13">
      <c r="J681" s="3"/>
      <c r="K681" s="3"/>
      <c r="L681" s="3"/>
      <c r="M681" s="6"/>
      <c r="N681" s="6"/>
      <c r="O681" s="6"/>
      <c r="P681" s="8"/>
      <c r="Q681" s="8"/>
      <c r="R681" s="8"/>
    </row>
    <row r="682" spans="10:18" ht="13">
      <c r="J682" s="3"/>
      <c r="K682" s="3"/>
      <c r="L682" s="3"/>
      <c r="M682" s="6"/>
      <c r="N682" s="6"/>
      <c r="O682" s="6"/>
      <c r="P682" s="8"/>
      <c r="Q682" s="8"/>
      <c r="R682" s="8"/>
    </row>
    <row r="683" spans="10:18" ht="13">
      <c r="J683" s="3"/>
      <c r="K683" s="3"/>
      <c r="L683" s="3"/>
      <c r="M683" s="6"/>
      <c r="N683" s="6"/>
      <c r="O683" s="6"/>
      <c r="P683" s="8"/>
      <c r="Q683" s="8"/>
      <c r="R683" s="8"/>
    </row>
    <row r="684" spans="10:18" ht="13">
      <c r="J684" s="3"/>
      <c r="K684" s="3"/>
      <c r="L684" s="3"/>
      <c r="M684" s="6"/>
      <c r="N684" s="6"/>
      <c r="O684" s="6"/>
      <c r="P684" s="8"/>
      <c r="Q684" s="8"/>
      <c r="R684" s="8"/>
    </row>
    <row r="685" spans="10:18" ht="13">
      <c r="J685" s="3"/>
      <c r="K685" s="3"/>
      <c r="L685" s="3"/>
      <c r="M685" s="6"/>
      <c r="N685" s="6"/>
      <c r="O685" s="6"/>
      <c r="P685" s="8"/>
      <c r="Q685" s="8"/>
      <c r="R685" s="8"/>
    </row>
    <row r="686" spans="10:18" ht="13">
      <c r="J686" s="3"/>
      <c r="K686" s="3"/>
      <c r="L686" s="3"/>
      <c r="M686" s="6"/>
      <c r="N686" s="6"/>
      <c r="O686" s="6"/>
      <c r="P686" s="8"/>
      <c r="Q686" s="8"/>
      <c r="R686" s="8"/>
    </row>
    <row r="687" spans="10:18" ht="13">
      <c r="J687" s="3"/>
      <c r="K687" s="3"/>
      <c r="L687" s="3"/>
      <c r="M687" s="6"/>
      <c r="N687" s="6"/>
      <c r="O687" s="6"/>
      <c r="P687" s="8"/>
      <c r="Q687" s="8"/>
      <c r="R687" s="8"/>
    </row>
    <row r="688" spans="10:18" ht="13">
      <c r="J688" s="3"/>
      <c r="K688" s="3"/>
      <c r="L688" s="3"/>
      <c r="M688" s="6"/>
      <c r="N688" s="6"/>
      <c r="O688" s="6"/>
      <c r="P688" s="8"/>
      <c r="Q688" s="8"/>
      <c r="R688" s="8"/>
    </row>
    <row r="689" spans="10:18" ht="13">
      <c r="J689" s="3"/>
      <c r="K689" s="3"/>
      <c r="L689" s="3"/>
      <c r="M689" s="6"/>
      <c r="N689" s="6"/>
      <c r="O689" s="6"/>
      <c r="P689" s="8"/>
      <c r="Q689" s="8"/>
      <c r="R689" s="8"/>
    </row>
    <row r="690" spans="10:18" ht="13">
      <c r="J690" s="3"/>
      <c r="K690" s="3"/>
      <c r="L690" s="3"/>
      <c r="M690" s="6"/>
      <c r="N690" s="6"/>
      <c r="O690" s="6"/>
      <c r="P690" s="8"/>
      <c r="Q690" s="8"/>
      <c r="R690" s="8"/>
    </row>
    <row r="691" spans="10:18" ht="13">
      <c r="J691" s="3"/>
      <c r="K691" s="3"/>
      <c r="L691" s="3"/>
      <c r="M691" s="6"/>
      <c r="N691" s="6"/>
      <c r="O691" s="6"/>
      <c r="P691" s="8"/>
      <c r="Q691" s="8"/>
      <c r="R691" s="8"/>
    </row>
    <row r="692" spans="10:18" ht="13">
      <c r="J692" s="3"/>
      <c r="K692" s="3"/>
      <c r="L692" s="3"/>
      <c r="M692" s="6"/>
      <c r="N692" s="6"/>
      <c r="O692" s="6"/>
      <c r="P692" s="8"/>
      <c r="Q692" s="8"/>
      <c r="R692" s="8"/>
    </row>
    <row r="693" spans="10:18" ht="13">
      <c r="J693" s="3"/>
      <c r="K693" s="3"/>
      <c r="L693" s="3"/>
      <c r="M693" s="6"/>
      <c r="N693" s="6"/>
      <c r="O693" s="6"/>
      <c r="P693" s="8"/>
      <c r="Q693" s="8"/>
      <c r="R693" s="8"/>
    </row>
    <row r="694" spans="10:18" ht="13">
      <c r="J694" s="3"/>
      <c r="K694" s="3"/>
      <c r="L694" s="3"/>
      <c r="M694" s="6"/>
      <c r="N694" s="6"/>
      <c r="O694" s="6"/>
      <c r="P694" s="8"/>
      <c r="Q694" s="8"/>
      <c r="R694" s="8"/>
    </row>
    <row r="695" spans="10:18" ht="13">
      <c r="J695" s="3"/>
      <c r="K695" s="3"/>
      <c r="L695" s="3"/>
      <c r="M695" s="6"/>
      <c r="N695" s="6"/>
      <c r="O695" s="6"/>
      <c r="P695" s="8"/>
      <c r="Q695" s="8"/>
      <c r="R695" s="8"/>
    </row>
    <row r="696" spans="10:18" ht="13">
      <c r="J696" s="3"/>
      <c r="K696" s="3"/>
      <c r="L696" s="3"/>
      <c r="M696" s="6"/>
      <c r="N696" s="6"/>
      <c r="O696" s="6"/>
      <c r="P696" s="8"/>
      <c r="Q696" s="8"/>
      <c r="R696" s="8"/>
    </row>
    <row r="697" spans="10:18" ht="13">
      <c r="J697" s="3"/>
      <c r="K697" s="3"/>
      <c r="L697" s="3"/>
      <c r="M697" s="6"/>
      <c r="N697" s="6"/>
      <c r="O697" s="6"/>
      <c r="P697" s="8"/>
      <c r="Q697" s="8"/>
      <c r="R697" s="8"/>
    </row>
    <row r="698" spans="10:18" ht="13">
      <c r="J698" s="3"/>
      <c r="K698" s="3"/>
      <c r="L698" s="3"/>
      <c r="M698" s="6"/>
      <c r="N698" s="6"/>
      <c r="O698" s="6"/>
      <c r="P698" s="8"/>
      <c r="Q698" s="8"/>
      <c r="R698" s="8"/>
    </row>
    <row r="699" spans="10:18" ht="13">
      <c r="J699" s="3"/>
      <c r="K699" s="3"/>
      <c r="L699" s="3"/>
      <c r="M699" s="6"/>
      <c r="N699" s="6"/>
      <c r="O699" s="6"/>
      <c r="P699" s="8"/>
      <c r="Q699" s="8"/>
      <c r="R699" s="8"/>
    </row>
    <row r="700" spans="10:18" ht="13">
      <c r="J700" s="3"/>
      <c r="K700" s="3"/>
      <c r="L700" s="3"/>
      <c r="M700" s="6"/>
      <c r="N700" s="6"/>
      <c r="O700" s="6"/>
      <c r="P700" s="8"/>
      <c r="Q700" s="8"/>
      <c r="R700" s="8"/>
    </row>
    <row r="701" spans="10:18" ht="13">
      <c r="J701" s="3"/>
      <c r="K701" s="3"/>
      <c r="L701" s="3"/>
      <c r="M701" s="6"/>
      <c r="N701" s="6"/>
      <c r="O701" s="6"/>
      <c r="P701" s="8"/>
      <c r="Q701" s="8"/>
      <c r="R701" s="8"/>
    </row>
    <row r="702" spans="10:18" ht="13">
      <c r="J702" s="3"/>
      <c r="K702" s="3"/>
      <c r="L702" s="3"/>
      <c r="M702" s="6"/>
      <c r="N702" s="6"/>
      <c r="O702" s="6"/>
      <c r="P702" s="8"/>
      <c r="Q702" s="8"/>
      <c r="R702" s="8"/>
    </row>
    <row r="703" spans="10:18" ht="13">
      <c r="J703" s="3"/>
      <c r="K703" s="3"/>
      <c r="L703" s="3"/>
      <c r="M703" s="6"/>
      <c r="N703" s="6"/>
      <c r="O703" s="6"/>
      <c r="P703" s="8"/>
      <c r="Q703" s="8"/>
      <c r="R703" s="8"/>
    </row>
    <row r="704" spans="10:18" ht="13">
      <c r="J704" s="3"/>
      <c r="K704" s="3"/>
      <c r="L704" s="3"/>
      <c r="M704" s="6"/>
      <c r="N704" s="6"/>
      <c r="O704" s="6"/>
      <c r="P704" s="8"/>
      <c r="Q704" s="8"/>
      <c r="R704" s="8"/>
    </row>
    <row r="705" spans="10:18" ht="13">
      <c r="J705" s="3"/>
      <c r="K705" s="3"/>
      <c r="L705" s="3"/>
      <c r="M705" s="6"/>
      <c r="N705" s="6"/>
      <c r="O705" s="6"/>
      <c r="P705" s="8"/>
      <c r="Q705" s="8"/>
      <c r="R705" s="8"/>
    </row>
    <row r="706" spans="10:18" ht="13">
      <c r="J706" s="3"/>
      <c r="K706" s="3"/>
      <c r="L706" s="3"/>
      <c r="M706" s="6"/>
      <c r="N706" s="6"/>
      <c r="O706" s="6"/>
      <c r="P706" s="8"/>
      <c r="Q706" s="8"/>
      <c r="R706" s="8"/>
    </row>
    <row r="707" spans="10:18" ht="13">
      <c r="J707" s="3"/>
      <c r="K707" s="3"/>
      <c r="L707" s="3"/>
      <c r="M707" s="6"/>
      <c r="N707" s="6"/>
      <c r="O707" s="6"/>
      <c r="P707" s="8"/>
      <c r="Q707" s="8"/>
      <c r="R707" s="8"/>
    </row>
    <row r="708" spans="10:18" ht="13">
      <c r="J708" s="3"/>
      <c r="K708" s="3"/>
      <c r="L708" s="3"/>
      <c r="M708" s="6"/>
      <c r="N708" s="6"/>
      <c r="O708" s="6"/>
      <c r="P708" s="8"/>
      <c r="Q708" s="8"/>
      <c r="R708" s="8"/>
    </row>
    <row r="709" spans="10:18" ht="13">
      <c r="J709" s="3"/>
      <c r="K709" s="3"/>
      <c r="L709" s="3"/>
      <c r="M709" s="6"/>
      <c r="N709" s="6"/>
      <c r="O709" s="6"/>
      <c r="P709" s="8"/>
      <c r="Q709" s="8"/>
      <c r="R709" s="8"/>
    </row>
    <row r="710" spans="10:18" ht="13">
      <c r="J710" s="3"/>
      <c r="K710" s="3"/>
      <c r="L710" s="3"/>
      <c r="M710" s="6"/>
      <c r="N710" s="6"/>
      <c r="O710" s="6"/>
      <c r="P710" s="8"/>
      <c r="Q710" s="8"/>
      <c r="R710" s="8"/>
    </row>
    <row r="711" spans="10:18" ht="13">
      <c r="J711" s="3"/>
      <c r="K711" s="3"/>
      <c r="L711" s="3"/>
      <c r="M711" s="6"/>
      <c r="N711" s="6"/>
      <c r="O711" s="6"/>
      <c r="P711" s="8"/>
      <c r="Q711" s="8"/>
      <c r="R711" s="8"/>
    </row>
    <row r="712" spans="10:18" ht="13">
      <c r="J712" s="3"/>
      <c r="K712" s="3"/>
      <c r="L712" s="3"/>
      <c r="M712" s="6"/>
      <c r="N712" s="6"/>
      <c r="O712" s="6"/>
      <c r="P712" s="8"/>
      <c r="Q712" s="8"/>
      <c r="R712" s="8"/>
    </row>
    <row r="713" spans="10:18" ht="13">
      <c r="J713" s="3"/>
      <c r="K713" s="3"/>
      <c r="L713" s="3"/>
      <c r="M713" s="6"/>
      <c r="N713" s="6"/>
      <c r="O713" s="6"/>
      <c r="P713" s="8"/>
      <c r="Q713" s="8"/>
      <c r="R713" s="8"/>
    </row>
    <row r="714" spans="10:18" ht="13">
      <c r="J714" s="3"/>
      <c r="K714" s="3"/>
      <c r="L714" s="3"/>
      <c r="M714" s="6"/>
      <c r="N714" s="6"/>
      <c r="O714" s="6"/>
      <c r="P714" s="8"/>
      <c r="Q714" s="8"/>
      <c r="R714" s="8"/>
    </row>
    <row r="715" spans="10:18" ht="13">
      <c r="J715" s="3"/>
      <c r="K715" s="3"/>
      <c r="L715" s="3"/>
      <c r="M715" s="6"/>
      <c r="N715" s="6"/>
      <c r="O715" s="6"/>
      <c r="P715" s="8"/>
      <c r="Q715" s="8"/>
      <c r="R715" s="8"/>
    </row>
    <row r="716" spans="10:18" ht="13">
      <c r="J716" s="3"/>
      <c r="K716" s="3"/>
      <c r="L716" s="3"/>
      <c r="M716" s="6"/>
      <c r="N716" s="6"/>
      <c r="O716" s="6"/>
      <c r="P716" s="8"/>
      <c r="Q716" s="8"/>
      <c r="R716" s="8"/>
    </row>
    <row r="717" spans="10:18" ht="13">
      <c r="J717" s="3"/>
      <c r="K717" s="3"/>
      <c r="L717" s="3"/>
      <c r="M717" s="6"/>
      <c r="N717" s="6"/>
      <c r="O717" s="6"/>
      <c r="P717" s="8"/>
      <c r="Q717" s="8"/>
      <c r="R717" s="8"/>
    </row>
    <row r="718" spans="10:18" ht="13">
      <c r="J718" s="3"/>
      <c r="K718" s="3"/>
      <c r="L718" s="3"/>
      <c r="M718" s="6"/>
      <c r="N718" s="6"/>
      <c r="O718" s="6"/>
      <c r="P718" s="8"/>
      <c r="Q718" s="8"/>
      <c r="R718" s="8"/>
    </row>
    <row r="719" spans="10:18" ht="13">
      <c r="J719" s="3"/>
      <c r="K719" s="3"/>
      <c r="L719" s="3"/>
      <c r="M719" s="6"/>
      <c r="N719" s="6"/>
      <c r="O719" s="6"/>
      <c r="P719" s="8"/>
      <c r="Q719" s="8"/>
      <c r="R719" s="8"/>
    </row>
    <row r="720" spans="10:18" ht="13">
      <c r="J720" s="3"/>
      <c r="K720" s="3"/>
      <c r="L720" s="3"/>
      <c r="M720" s="6"/>
      <c r="N720" s="6"/>
      <c r="O720" s="6"/>
      <c r="P720" s="8"/>
      <c r="Q720" s="8"/>
      <c r="R720" s="8"/>
    </row>
    <row r="721" spans="10:18" ht="13">
      <c r="J721" s="3"/>
      <c r="K721" s="3"/>
      <c r="L721" s="3"/>
      <c r="M721" s="6"/>
      <c r="N721" s="6"/>
      <c r="O721" s="6"/>
      <c r="P721" s="8"/>
      <c r="Q721" s="8"/>
      <c r="R721" s="8"/>
    </row>
    <row r="722" spans="10:18" ht="13">
      <c r="J722" s="3"/>
      <c r="K722" s="3"/>
      <c r="L722" s="3"/>
      <c r="M722" s="6"/>
      <c r="N722" s="6"/>
      <c r="O722" s="6"/>
      <c r="P722" s="8"/>
      <c r="Q722" s="8"/>
      <c r="R722" s="8"/>
    </row>
    <row r="723" spans="10:18" ht="13">
      <c r="J723" s="3"/>
      <c r="K723" s="3"/>
      <c r="L723" s="3"/>
      <c r="M723" s="6"/>
      <c r="N723" s="6"/>
      <c r="O723" s="6"/>
      <c r="P723" s="8"/>
      <c r="Q723" s="8"/>
      <c r="R723" s="8"/>
    </row>
    <row r="724" spans="10:18" ht="13">
      <c r="J724" s="3"/>
      <c r="K724" s="3"/>
      <c r="L724" s="3"/>
      <c r="M724" s="6"/>
      <c r="N724" s="6"/>
      <c r="O724" s="6"/>
      <c r="P724" s="8"/>
      <c r="Q724" s="8"/>
      <c r="R724" s="8"/>
    </row>
    <row r="725" spans="10:18" ht="13">
      <c r="J725" s="3"/>
      <c r="K725" s="3"/>
      <c r="L725" s="3"/>
      <c r="M725" s="6"/>
      <c r="N725" s="6"/>
      <c r="O725" s="6"/>
      <c r="P725" s="8"/>
      <c r="Q725" s="8"/>
      <c r="R725" s="8"/>
    </row>
    <row r="726" spans="10:18" ht="13">
      <c r="J726" s="3"/>
      <c r="K726" s="3"/>
      <c r="L726" s="3"/>
      <c r="M726" s="6"/>
      <c r="N726" s="6"/>
      <c r="O726" s="6"/>
      <c r="P726" s="8"/>
      <c r="Q726" s="8"/>
      <c r="R726" s="8"/>
    </row>
    <row r="727" spans="10:18" ht="13">
      <c r="J727" s="3"/>
      <c r="K727" s="3"/>
      <c r="L727" s="3"/>
      <c r="M727" s="6"/>
      <c r="N727" s="6"/>
      <c r="O727" s="6"/>
      <c r="P727" s="8"/>
      <c r="Q727" s="8"/>
      <c r="R727" s="8"/>
    </row>
    <row r="728" spans="10:18" ht="13">
      <c r="J728" s="3"/>
      <c r="K728" s="3"/>
      <c r="L728" s="3"/>
      <c r="M728" s="6"/>
      <c r="N728" s="6"/>
      <c r="O728" s="6"/>
      <c r="P728" s="8"/>
      <c r="Q728" s="8"/>
      <c r="R728" s="8"/>
    </row>
    <row r="729" spans="10:18" ht="13">
      <c r="J729" s="3"/>
      <c r="K729" s="3"/>
      <c r="L729" s="3"/>
      <c r="M729" s="6"/>
      <c r="N729" s="6"/>
      <c r="O729" s="6"/>
      <c r="P729" s="8"/>
      <c r="Q729" s="8"/>
      <c r="R729" s="8"/>
    </row>
    <row r="730" spans="10:18" ht="13">
      <c r="J730" s="3"/>
      <c r="K730" s="3"/>
      <c r="L730" s="3"/>
      <c r="M730" s="6"/>
      <c r="N730" s="6"/>
      <c r="O730" s="6"/>
      <c r="P730" s="8"/>
      <c r="Q730" s="8"/>
      <c r="R730" s="8"/>
    </row>
    <row r="731" spans="10:18" ht="13">
      <c r="J731" s="3"/>
      <c r="K731" s="3"/>
      <c r="L731" s="3"/>
      <c r="M731" s="6"/>
      <c r="N731" s="6"/>
      <c r="O731" s="6"/>
      <c r="P731" s="8"/>
      <c r="Q731" s="8"/>
      <c r="R731" s="8"/>
    </row>
    <row r="732" spans="10:18" ht="13">
      <c r="J732" s="3"/>
      <c r="K732" s="3"/>
      <c r="L732" s="3"/>
      <c r="M732" s="6"/>
      <c r="N732" s="6"/>
      <c r="O732" s="6"/>
      <c r="P732" s="8"/>
      <c r="Q732" s="8"/>
      <c r="R732" s="8"/>
    </row>
    <row r="733" spans="10:18" ht="13">
      <c r="J733" s="3"/>
      <c r="K733" s="3"/>
      <c r="L733" s="3"/>
      <c r="M733" s="6"/>
      <c r="N733" s="6"/>
      <c r="O733" s="6"/>
      <c r="P733" s="8"/>
      <c r="Q733" s="8"/>
      <c r="R733" s="8"/>
    </row>
    <row r="734" spans="10:18" ht="13">
      <c r="J734" s="3"/>
      <c r="K734" s="3"/>
      <c r="L734" s="3"/>
      <c r="M734" s="6"/>
      <c r="N734" s="6"/>
      <c r="O734" s="6"/>
      <c r="P734" s="8"/>
      <c r="Q734" s="8"/>
      <c r="R734" s="8"/>
    </row>
    <row r="735" spans="10:18" ht="13">
      <c r="J735" s="3"/>
      <c r="K735" s="3"/>
      <c r="L735" s="3"/>
      <c r="M735" s="6"/>
      <c r="N735" s="6"/>
      <c r="O735" s="6"/>
      <c r="P735" s="8"/>
      <c r="Q735" s="8"/>
      <c r="R735" s="8"/>
    </row>
    <row r="736" spans="10:18" ht="13">
      <c r="J736" s="3"/>
      <c r="K736" s="3"/>
      <c r="L736" s="3"/>
      <c r="M736" s="6"/>
      <c r="N736" s="6"/>
      <c r="O736" s="6"/>
      <c r="P736" s="8"/>
      <c r="Q736" s="8"/>
      <c r="R736" s="8"/>
    </row>
    <row r="737" spans="10:18" ht="13">
      <c r="J737" s="3"/>
      <c r="K737" s="3"/>
      <c r="L737" s="3"/>
      <c r="M737" s="6"/>
      <c r="N737" s="6"/>
      <c r="O737" s="6"/>
      <c r="P737" s="8"/>
      <c r="Q737" s="8"/>
      <c r="R737" s="8"/>
    </row>
    <row r="738" spans="10:18" ht="13">
      <c r="J738" s="3"/>
      <c r="K738" s="3"/>
      <c r="L738" s="3"/>
      <c r="M738" s="6"/>
      <c r="N738" s="6"/>
      <c r="O738" s="6"/>
      <c r="P738" s="8"/>
      <c r="Q738" s="8"/>
      <c r="R738" s="8"/>
    </row>
    <row r="739" spans="10:18" ht="13">
      <c r="J739" s="3"/>
      <c r="K739" s="3"/>
      <c r="L739" s="3"/>
      <c r="M739" s="6"/>
      <c r="N739" s="6"/>
      <c r="O739" s="6"/>
      <c r="P739" s="8"/>
      <c r="Q739" s="8"/>
      <c r="R739" s="8"/>
    </row>
    <row r="740" spans="10:18" ht="13">
      <c r="J740" s="3"/>
      <c r="K740" s="3"/>
      <c r="L740" s="3"/>
      <c r="M740" s="6"/>
      <c r="N740" s="6"/>
      <c r="O740" s="6"/>
      <c r="P740" s="8"/>
      <c r="Q740" s="8"/>
      <c r="R740" s="8"/>
    </row>
    <row r="741" spans="10:18" ht="13">
      <c r="J741" s="3"/>
      <c r="K741" s="3"/>
      <c r="L741" s="3"/>
      <c r="M741" s="6"/>
      <c r="N741" s="6"/>
      <c r="O741" s="6"/>
      <c r="P741" s="8"/>
      <c r="Q741" s="8"/>
      <c r="R741" s="8"/>
    </row>
    <row r="742" spans="10:18" ht="13">
      <c r="J742" s="3"/>
      <c r="K742" s="3"/>
      <c r="L742" s="3"/>
      <c r="M742" s="6"/>
      <c r="N742" s="6"/>
      <c r="O742" s="6"/>
      <c r="P742" s="8"/>
      <c r="Q742" s="8"/>
      <c r="R742" s="8"/>
    </row>
    <row r="743" spans="10:18" ht="13">
      <c r="J743" s="3"/>
      <c r="K743" s="3"/>
      <c r="L743" s="3"/>
      <c r="M743" s="6"/>
      <c r="N743" s="6"/>
      <c r="O743" s="6"/>
      <c r="P743" s="8"/>
      <c r="Q743" s="8"/>
      <c r="R743" s="8"/>
    </row>
    <row r="744" spans="10:18" ht="13">
      <c r="J744" s="3"/>
      <c r="K744" s="3"/>
      <c r="L744" s="3"/>
      <c r="M744" s="6"/>
      <c r="N744" s="6"/>
      <c r="O744" s="6"/>
      <c r="P744" s="8"/>
      <c r="Q744" s="8"/>
      <c r="R744" s="8"/>
    </row>
    <row r="745" spans="10:18" ht="13">
      <c r="J745" s="3"/>
      <c r="K745" s="3"/>
      <c r="L745" s="3"/>
      <c r="M745" s="6"/>
      <c r="N745" s="6"/>
      <c r="O745" s="6"/>
      <c r="P745" s="8"/>
      <c r="Q745" s="8"/>
      <c r="R745" s="8"/>
    </row>
    <row r="746" spans="10:18" ht="13">
      <c r="J746" s="3"/>
      <c r="K746" s="3"/>
      <c r="L746" s="3"/>
      <c r="M746" s="6"/>
      <c r="N746" s="6"/>
      <c r="O746" s="6"/>
      <c r="P746" s="8"/>
      <c r="Q746" s="8"/>
      <c r="R746" s="8"/>
    </row>
    <row r="747" spans="10:18" ht="13">
      <c r="J747" s="3"/>
      <c r="K747" s="3"/>
      <c r="L747" s="3"/>
      <c r="M747" s="6"/>
      <c r="N747" s="6"/>
      <c r="O747" s="6"/>
      <c r="P747" s="8"/>
      <c r="Q747" s="8"/>
      <c r="R747" s="8"/>
    </row>
    <row r="748" spans="10:18" ht="13">
      <c r="J748" s="3"/>
      <c r="K748" s="3"/>
      <c r="L748" s="3"/>
      <c r="M748" s="6"/>
      <c r="N748" s="6"/>
      <c r="O748" s="6"/>
      <c r="P748" s="8"/>
      <c r="Q748" s="8"/>
      <c r="R748" s="8"/>
    </row>
    <row r="749" spans="10:18" ht="13">
      <c r="J749" s="3"/>
      <c r="K749" s="3"/>
      <c r="L749" s="3"/>
      <c r="M749" s="6"/>
      <c r="N749" s="6"/>
      <c r="O749" s="6"/>
      <c r="P749" s="8"/>
      <c r="Q749" s="8"/>
      <c r="R749" s="8"/>
    </row>
    <row r="750" spans="10:18" ht="13">
      <c r="J750" s="3"/>
      <c r="K750" s="3"/>
      <c r="L750" s="3"/>
      <c r="M750" s="6"/>
      <c r="N750" s="6"/>
      <c r="O750" s="6"/>
      <c r="P750" s="8"/>
      <c r="Q750" s="8"/>
      <c r="R750" s="8"/>
    </row>
    <row r="751" spans="10:18" ht="13">
      <c r="J751" s="3"/>
      <c r="K751" s="3"/>
      <c r="L751" s="3"/>
      <c r="M751" s="6"/>
      <c r="N751" s="6"/>
      <c r="O751" s="6"/>
      <c r="P751" s="8"/>
      <c r="Q751" s="8"/>
      <c r="R751" s="8"/>
    </row>
    <row r="752" spans="10:18" ht="13">
      <c r="J752" s="3"/>
      <c r="K752" s="3"/>
      <c r="L752" s="3"/>
      <c r="M752" s="6"/>
      <c r="N752" s="6"/>
      <c r="O752" s="6"/>
      <c r="P752" s="8"/>
      <c r="Q752" s="8"/>
      <c r="R752" s="8"/>
    </row>
    <row r="753" spans="10:18" ht="13">
      <c r="J753" s="3"/>
      <c r="K753" s="3"/>
      <c r="L753" s="3"/>
      <c r="M753" s="6"/>
      <c r="N753" s="6"/>
      <c r="O753" s="6"/>
      <c r="P753" s="8"/>
      <c r="Q753" s="8"/>
      <c r="R753" s="8"/>
    </row>
    <row r="754" spans="10:18" ht="13">
      <c r="J754" s="3"/>
      <c r="K754" s="3"/>
      <c r="L754" s="3"/>
      <c r="M754" s="6"/>
      <c r="N754" s="6"/>
      <c r="O754" s="6"/>
      <c r="P754" s="8"/>
      <c r="Q754" s="8"/>
      <c r="R754" s="8"/>
    </row>
    <row r="755" spans="10:18" ht="13">
      <c r="J755" s="3"/>
      <c r="K755" s="3"/>
      <c r="L755" s="3"/>
      <c r="M755" s="6"/>
      <c r="N755" s="6"/>
      <c r="O755" s="6"/>
      <c r="P755" s="8"/>
      <c r="Q755" s="8"/>
      <c r="R755" s="8"/>
    </row>
    <row r="756" spans="10:18" ht="13">
      <c r="J756" s="3"/>
      <c r="K756" s="3"/>
      <c r="L756" s="3"/>
      <c r="M756" s="6"/>
      <c r="N756" s="6"/>
      <c r="O756" s="6"/>
      <c r="P756" s="8"/>
      <c r="Q756" s="8"/>
      <c r="R756" s="8"/>
    </row>
    <row r="757" spans="10:18" ht="13">
      <c r="J757" s="3"/>
      <c r="K757" s="3"/>
      <c r="L757" s="3"/>
      <c r="M757" s="6"/>
      <c r="N757" s="6"/>
      <c r="O757" s="6"/>
      <c r="P757" s="8"/>
      <c r="Q757" s="8"/>
      <c r="R757" s="8"/>
    </row>
    <row r="758" spans="10:18" ht="13">
      <c r="J758" s="3"/>
      <c r="K758" s="3"/>
      <c r="L758" s="3"/>
      <c r="M758" s="6"/>
      <c r="N758" s="6"/>
      <c r="O758" s="6"/>
      <c r="P758" s="8"/>
      <c r="Q758" s="8"/>
      <c r="R758" s="8"/>
    </row>
    <row r="759" spans="10:18" ht="13">
      <c r="J759" s="3"/>
      <c r="K759" s="3"/>
      <c r="L759" s="3"/>
      <c r="M759" s="6"/>
      <c r="N759" s="6"/>
      <c r="O759" s="6"/>
      <c r="P759" s="8"/>
      <c r="Q759" s="8"/>
      <c r="R759" s="8"/>
    </row>
    <row r="760" spans="10:18" ht="13">
      <c r="J760" s="3"/>
      <c r="K760" s="3"/>
      <c r="L760" s="3"/>
      <c r="M760" s="6"/>
      <c r="N760" s="6"/>
      <c r="O760" s="6"/>
      <c r="P760" s="8"/>
      <c r="Q760" s="8"/>
      <c r="R760" s="8"/>
    </row>
    <row r="761" spans="10:18" ht="13">
      <c r="J761" s="3"/>
      <c r="K761" s="3"/>
      <c r="L761" s="3"/>
      <c r="M761" s="6"/>
      <c r="N761" s="6"/>
      <c r="O761" s="6"/>
      <c r="P761" s="8"/>
      <c r="Q761" s="8"/>
      <c r="R761" s="8"/>
    </row>
    <row r="762" spans="10:18" ht="13">
      <c r="J762" s="3"/>
      <c r="K762" s="3"/>
      <c r="L762" s="3"/>
      <c r="M762" s="6"/>
      <c r="N762" s="6"/>
      <c r="O762" s="6"/>
      <c r="P762" s="8"/>
      <c r="Q762" s="8"/>
      <c r="R762" s="8"/>
    </row>
    <row r="763" spans="10:18" ht="13">
      <c r="J763" s="3"/>
      <c r="K763" s="3"/>
      <c r="L763" s="3"/>
      <c r="M763" s="6"/>
      <c r="N763" s="6"/>
      <c r="O763" s="6"/>
      <c r="P763" s="8"/>
      <c r="Q763" s="8"/>
      <c r="R763" s="8"/>
    </row>
    <row r="764" spans="10:18" ht="13">
      <c r="J764" s="3"/>
      <c r="K764" s="3"/>
      <c r="L764" s="3"/>
      <c r="M764" s="6"/>
      <c r="N764" s="6"/>
      <c r="O764" s="6"/>
      <c r="P764" s="8"/>
      <c r="Q764" s="8"/>
      <c r="R764" s="8"/>
    </row>
    <row r="765" spans="10:18" ht="13">
      <c r="J765" s="3"/>
      <c r="K765" s="3"/>
      <c r="L765" s="3"/>
      <c r="M765" s="6"/>
      <c r="N765" s="6"/>
      <c r="O765" s="6"/>
      <c r="P765" s="8"/>
      <c r="Q765" s="8"/>
      <c r="R765" s="8"/>
    </row>
    <row r="766" spans="10:18" ht="13">
      <c r="J766" s="3"/>
      <c r="K766" s="3"/>
      <c r="L766" s="3"/>
      <c r="M766" s="6"/>
      <c r="N766" s="6"/>
      <c r="O766" s="6"/>
      <c r="P766" s="8"/>
      <c r="Q766" s="8"/>
      <c r="R766" s="8"/>
    </row>
    <row r="767" spans="10:18" ht="13">
      <c r="J767" s="3"/>
      <c r="K767" s="3"/>
      <c r="L767" s="3"/>
      <c r="M767" s="6"/>
      <c r="N767" s="6"/>
      <c r="O767" s="6"/>
      <c r="P767" s="8"/>
      <c r="Q767" s="8"/>
      <c r="R767" s="8"/>
    </row>
    <row r="768" spans="10:18" ht="13">
      <c r="J768" s="3"/>
      <c r="K768" s="3"/>
      <c r="L768" s="3"/>
      <c r="M768" s="6"/>
      <c r="N768" s="6"/>
      <c r="O768" s="6"/>
      <c r="P768" s="8"/>
      <c r="Q768" s="8"/>
      <c r="R768" s="8"/>
    </row>
    <row r="769" spans="10:18" ht="13">
      <c r="J769" s="3"/>
      <c r="K769" s="3"/>
      <c r="L769" s="3"/>
      <c r="M769" s="6"/>
      <c r="N769" s="6"/>
      <c r="O769" s="6"/>
      <c r="P769" s="8"/>
      <c r="Q769" s="8"/>
      <c r="R769" s="8"/>
    </row>
    <row r="770" spans="10:18" ht="13">
      <c r="J770" s="3"/>
      <c r="K770" s="3"/>
      <c r="L770" s="3"/>
      <c r="M770" s="6"/>
      <c r="N770" s="6"/>
      <c r="O770" s="6"/>
      <c r="P770" s="8"/>
      <c r="Q770" s="8"/>
      <c r="R770" s="8"/>
    </row>
    <row r="771" spans="10:18" ht="13">
      <c r="J771" s="3"/>
      <c r="K771" s="3"/>
      <c r="L771" s="3"/>
      <c r="M771" s="6"/>
      <c r="N771" s="6"/>
      <c r="O771" s="6"/>
      <c r="P771" s="8"/>
      <c r="Q771" s="8"/>
      <c r="R771" s="8"/>
    </row>
    <row r="772" spans="10:18" ht="13">
      <c r="J772" s="3"/>
      <c r="K772" s="3"/>
      <c r="L772" s="3"/>
      <c r="M772" s="6"/>
      <c r="N772" s="6"/>
      <c r="O772" s="6"/>
      <c r="P772" s="8"/>
      <c r="Q772" s="8"/>
      <c r="R772" s="8"/>
    </row>
    <row r="773" spans="10:18" ht="13">
      <c r="J773" s="3"/>
      <c r="K773" s="3"/>
      <c r="L773" s="3"/>
      <c r="M773" s="6"/>
      <c r="N773" s="6"/>
      <c r="O773" s="6"/>
      <c r="P773" s="8"/>
      <c r="Q773" s="8"/>
      <c r="R773" s="8"/>
    </row>
    <row r="774" spans="10:18" ht="13">
      <c r="J774" s="3"/>
      <c r="K774" s="3"/>
      <c r="L774" s="3"/>
      <c r="M774" s="6"/>
      <c r="N774" s="6"/>
      <c r="O774" s="6"/>
      <c r="P774" s="8"/>
      <c r="Q774" s="8"/>
      <c r="R774" s="8"/>
    </row>
    <row r="775" spans="10:18" ht="13">
      <c r="J775" s="3"/>
      <c r="K775" s="3"/>
      <c r="L775" s="3"/>
      <c r="M775" s="6"/>
      <c r="N775" s="6"/>
      <c r="O775" s="6"/>
      <c r="P775" s="8"/>
      <c r="Q775" s="8"/>
      <c r="R775" s="8"/>
    </row>
    <row r="776" spans="10:18" ht="13">
      <c r="J776" s="3"/>
      <c r="K776" s="3"/>
      <c r="L776" s="3"/>
      <c r="M776" s="6"/>
      <c r="N776" s="6"/>
      <c r="O776" s="6"/>
      <c r="P776" s="8"/>
      <c r="Q776" s="8"/>
      <c r="R776" s="8"/>
    </row>
    <row r="777" spans="10:18" ht="13">
      <c r="J777" s="3"/>
      <c r="K777" s="3"/>
      <c r="L777" s="3"/>
      <c r="M777" s="6"/>
      <c r="N777" s="6"/>
      <c r="O777" s="6"/>
      <c r="P777" s="8"/>
      <c r="Q777" s="8"/>
      <c r="R777" s="8"/>
    </row>
    <row r="778" spans="10:18" ht="13">
      <c r="J778" s="3"/>
      <c r="K778" s="3"/>
      <c r="L778" s="3"/>
      <c r="M778" s="6"/>
      <c r="N778" s="6"/>
      <c r="O778" s="6"/>
      <c r="P778" s="8"/>
      <c r="Q778" s="8"/>
      <c r="R778" s="8"/>
    </row>
    <row r="779" spans="10:18" ht="13">
      <c r="J779" s="3"/>
      <c r="K779" s="3"/>
      <c r="L779" s="3"/>
      <c r="M779" s="6"/>
      <c r="N779" s="6"/>
      <c r="O779" s="6"/>
      <c r="P779" s="8"/>
      <c r="Q779" s="8"/>
      <c r="R779" s="8"/>
    </row>
    <row r="780" spans="10:18" ht="13">
      <c r="J780" s="3"/>
      <c r="K780" s="3"/>
      <c r="L780" s="3"/>
      <c r="M780" s="6"/>
      <c r="N780" s="6"/>
      <c r="O780" s="6"/>
      <c r="P780" s="8"/>
      <c r="Q780" s="8"/>
      <c r="R780" s="8"/>
    </row>
    <row r="781" spans="10:18" ht="13">
      <c r="J781" s="3"/>
      <c r="K781" s="3"/>
      <c r="L781" s="3"/>
      <c r="M781" s="6"/>
      <c r="N781" s="6"/>
      <c r="O781" s="6"/>
      <c r="P781" s="8"/>
      <c r="Q781" s="8"/>
      <c r="R781" s="8"/>
    </row>
    <row r="782" spans="10:18" ht="13">
      <c r="J782" s="3"/>
      <c r="K782" s="3"/>
      <c r="L782" s="3"/>
      <c r="M782" s="6"/>
      <c r="N782" s="6"/>
      <c r="O782" s="6"/>
      <c r="P782" s="8"/>
      <c r="Q782" s="8"/>
      <c r="R782" s="8"/>
    </row>
    <row r="783" spans="10:18" ht="13">
      <c r="J783" s="3"/>
      <c r="K783" s="3"/>
      <c r="L783" s="3"/>
      <c r="M783" s="6"/>
      <c r="N783" s="6"/>
      <c r="O783" s="6"/>
      <c r="P783" s="8"/>
      <c r="Q783" s="8"/>
      <c r="R783" s="8"/>
    </row>
    <row r="784" spans="10:18" ht="13">
      <c r="J784" s="3"/>
      <c r="K784" s="3"/>
      <c r="L784" s="3"/>
      <c r="M784" s="6"/>
      <c r="N784" s="6"/>
      <c r="O784" s="6"/>
      <c r="P784" s="8"/>
      <c r="Q784" s="8"/>
      <c r="R784" s="8"/>
    </row>
    <row r="785" spans="10:18" ht="13">
      <c r="J785" s="3"/>
      <c r="K785" s="3"/>
      <c r="L785" s="3"/>
      <c r="M785" s="6"/>
      <c r="N785" s="6"/>
      <c r="O785" s="6"/>
      <c r="P785" s="8"/>
      <c r="Q785" s="8"/>
      <c r="R785" s="8"/>
    </row>
    <row r="786" spans="10:18" ht="13">
      <c r="J786" s="3"/>
      <c r="K786" s="3"/>
      <c r="L786" s="3"/>
      <c r="M786" s="6"/>
      <c r="N786" s="6"/>
      <c r="O786" s="6"/>
      <c r="P786" s="8"/>
      <c r="Q786" s="8"/>
      <c r="R786" s="8"/>
    </row>
    <row r="787" spans="10:18" ht="13">
      <c r="J787" s="3"/>
      <c r="K787" s="3"/>
      <c r="L787" s="3"/>
      <c r="M787" s="6"/>
      <c r="N787" s="6"/>
      <c r="O787" s="6"/>
      <c r="P787" s="8"/>
      <c r="Q787" s="8"/>
      <c r="R787" s="8"/>
    </row>
    <row r="788" spans="10:18" ht="13">
      <c r="J788" s="3"/>
      <c r="K788" s="3"/>
      <c r="L788" s="3"/>
      <c r="M788" s="6"/>
      <c r="N788" s="6"/>
      <c r="O788" s="6"/>
      <c r="P788" s="8"/>
      <c r="Q788" s="8"/>
      <c r="R788" s="8"/>
    </row>
    <row r="789" spans="10:18" ht="13">
      <c r="J789" s="3"/>
      <c r="K789" s="3"/>
      <c r="L789" s="3"/>
      <c r="M789" s="6"/>
      <c r="N789" s="6"/>
      <c r="O789" s="6"/>
      <c r="P789" s="8"/>
      <c r="Q789" s="8"/>
      <c r="R789" s="8"/>
    </row>
    <row r="790" spans="10:18" ht="13">
      <c r="J790" s="3"/>
      <c r="K790" s="3"/>
      <c r="L790" s="3"/>
      <c r="M790" s="6"/>
      <c r="N790" s="6"/>
      <c r="O790" s="6"/>
      <c r="P790" s="8"/>
      <c r="Q790" s="8"/>
      <c r="R790" s="8"/>
    </row>
    <row r="791" spans="10:18" ht="13">
      <c r="J791" s="3"/>
      <c r="K791" s="3"/>
      <c r="L791" s="3"/>
      <c r="M791" s="6"/>
      <c r="N791" s="6"/>
      <c r="O791" s="6"/>
      <c r="P791" s="8"/>
      <c r="Q791" s="8"/>
      <c r="R791" s="8"/>
    </row>
    <row r="792" spans="10:18" ht="13">
      <c r="J792" s="3"/>
      <c r="K792" s="3"/>
      <c r="L792" s="3"/>
      <c r="M792" s="6"/>
      <c r="N792" s="6"/>
      <c r="O792" s="6"/>
      <c r="P792" s="8"/>
      <c r="Q792" s="8"/>
      <c r="R792" s="8"/>
    </row>
    <row r="793" spans="10:18" ht="13">
      <c r="J793" s="3"/>
      <c r="K793" s="3"/>
      <c r="L793" s="3"/>
      <c r="M793" s="6"/>
      <c r="N793" s="6"/>
      <c r="O793" s="6"/>
      <c r="P793" s="8"/>
      <c r="Q793" s="8"/>
      <c r="R793" s="8"/>
    </row>
    <row r="794" spans="10:18" ht="13">
      <c r="J794" s="3"/>
      <c r="K794" s="3"/>
      <c r="L794" s="3"/>
      <c r="M794" s="6"/>
      <c r="N794" s="6"/>
      <c r="O794" s="6"/>
      <c r="P794" s="8"/>
      <c r="Q794" s="8"/>
      <c r="R794" s="8"/>
    </row>
    <row r="795" spans="10:18" ht="13">
      <c r="J795" s="3"/>
      <c r="K795" s="3"/>
      <c r="L795" s="3"/>
      <c r="M795" s="6"/>
      <c r="N795" s="6"/>
      <c r="O795" s="6"/>
      <c r="P795" s="8"/>
      <c r="Q795" s="8"/>
      <c r="R795" s="8"/>
    </row>
    <row r="796" spans="10:18" ht="13">
      <c r="J796" s="3"/>
      <c r="K796" s="3"/>
      <c r="L796" s="3"/>
      <c r="M796" s="6"/>
      <c r="N796" s="6"/>
      <c r="O796" s="6"/>
      <c r="P796" s="8"/>
      <c r="Q796" s="8"/>
      <c r="R796" s="8"/>
    </row>
    <row r="797" spans="10:18" ht="13">
      <c r="J797" s="3"/>
      <c r="K797" s="3"/>
      <c r="L797" s="3"/>
      <c r="M797" s="6"/>
      <c r="N797" s="6"/>
      <c r="O797" s="6"/>
      <c r="P797" s="8"/>
      <c r="Q797" s="8"/>
      <c r="R797" s="8"/>
    </row>
    <row r="798" spans="10:18" ht="13">
      <c r="J798" s="3"/>
      <c r="K798" s="3"/>
      <c r="L798" s="3"/>
      <c r="M798" s="6"/>
      <c r="N798" s="6"/>
      <c r="O798" s="6"/>
      <c r="P798" s="8"/>
      <c r="Q798" s="8"/>
      <c r="R798" s="8"/>
    </row>
    <row r="799" spans="10:18" ht="13">
      <c r="J799" s="3"/>
      <c r="K799" s="3"/>
      <c r="L799" s="3"/>
      <c r="M799" s="6"/>
      <c r="N799" s="6"/>
      <c r="O799" s="6"/>
      <c r="P799" s="8"/>
      <c r="Q799" s="8"/>
      <c r="R799" s="8"/>
    </row>
    <row r="800" spans="10:18" ht="13">
      <c r="J800" s="3"/>
      <c r="K800" s="3"/>
      <c r="L800" s="3"/>
      <c r="M800" s="6"/>
      <c r="N800" s="6"/>
      <c r="O800" s="6"/>
      <c r="P800" s="8"/>
      <c r="Q800" s="8"/>
      <c r="R800" s="8"/>
    </row>
    <row r="801" spans="10:18" ht="13">
      <c r="J801" s="3"/>
      <c r="K801" s="3"/>
      <c r="L801" s="3"/>
      <c r="M801" s="6"/>
      <c r="N801" s="6"/>
      <c r="O801" s="6"/>
      <c r="P801" s="8"/>
      <c r="Q801" s="8"/>
      <c r="R801" s="8"/>
    </row>
    <row r="802" spans="10:18" ht="13">
      <c r="J802" s="3"/>
      <c r="K802" s="3"/>
      <c r="L802" s="3"/>
      <c r="M802" s="6"/>
      <c r="N802" s="6"/>
      <c r="O802" s="6"/>
      <c r="P802" s="8"/>
      <c r="Q802" s="8"/>
      <c r="R802" s="8"/>
    </row>
    <row r="803" spans="10:18" ht="13">
      <c r="J803" s="3"/>
      <c r="K803" s="3"/>
      <c r="L803" s="3"/>
      <c r="M803" s="6"/>
      <c r="N803" s="6"/>
      <c r="O803" s="6"/>
      <c r="P803" s="8"/>
      <c r="Q803" s="8"/>
      <c r="R803" s="8"/>
    </row>
    <row r="804" spans="10:18" ht="13">
      <c r="J804" s="3"/>
      <c r="K804" s="3"/>
      <c r="L804" s="3"/>
      <c r="M804" s="6"/>
      <c r="N804" s="6"/>
      <c r="O804" s="6"/>
      <c r="P804" s="8"/>
      <c r="Q804" s="8"/>
      <c r="R804" s="8"/>
    </row>
    <row r="805" spans="10:18" ht="13">
      <c r="J805" s="3"/>
      <c r="K805" s="3"/>
      <c r="L805" s="3"/>
      <c r="M805" s="6"/>
      <c r="N805" s="6"/>
      <c r="O805" s="6"/>
      <c r="P805" s="8"/>
      <c r="Q805" s="8"/>
      <c r="R805" s="8"/>
    </row>
    <row r="806" spans="10:18" ht="13">
      <c r="J806" s="3"/>
      <c r="K806" s="3"/>
      <c r="L806" s="3"/>
      <c r="M806" s="6"/>
      <c r="N806" s="6"/>
      <c r="O806" s="6"/>
      <c r="P806" s="8"/>
      <c r="Q806" s="8"/>
      <c r="R806" s="8"/>
    </row>
    <row r="807" spans="10:18" ht="13">
      <c r="J807" s="3"/>
      <c r="K807" s="3"/>
      <c r="L807" s="3"/>
      <c r="M807" s="6"/>
      <c r="N807" s="6"/>
      <c r="O807" s="6"/>
      <c r="P807" s="8"/>
      <c r="Q807" s="8"/>
      <c r="R807" s="8"/>
    </row>
    <row r="808" spans="10:18" ht="13">
      <c r="J808" s="3"/>
      <c r="K808" s="3"/>
      <c r="L808" s="3"/>
      <c r="M808" s="6"/>
      <c r="N808" s="6"/>
      <c r="O808" s="6"/>
      <c r="P808" s="8"/>
      <c r="Q808" s="8"/>
      <c r="R808" s="8"/>
    </row>
    <row r="809" spans="10:18" ht="13">
      <c r="J809" s="3"/>
      <c r="K809" s="3"/>
      <c r="L809" s="3"/>
      <c r="M809" s="6"/>
      <c r="N809" s="6"/>
      <c r="O809" s="6"/>
      <c r="P809" s="8"/>
      <c r="Q809" s="8"/>
      <c r="R809" s="8"/>
    </row>
    <row r="810" spans="10:18" ht="13">
      <c r="J810" s="3"/>
      <c r="K810" s="3"/>
      <c r="L810" s="3"/>
      <c r="M810" s="6"/>
      <c r="N810" s="6"/>
      <c r="O810" s="6"/>
      <c r="P810" s="8"/>
      <c r="Q810" s="8"/>
      <c r="R810" s="8"/>
    </row>
    <row r="811" spans="10:18" ht="13">
      <c r="J811" s="3"/>
      <c r="K811" s="3"/>
      <c r="L811" s="3"/>
      <c r="M811" s="6"/>
      <c r="N811" s="6"/>
      <c r="O811" s="6"/>
      <c r="P811" s="8"/>
      <c r="Q811" s="8"/>
      <c r="R811" s="8"/>
    </row>
    <row r="812" spans="10:18" ht="13">
      <c r="J812" s="3"/>
      <c r="K812" s="3"/>
      <c r="L812" s="3"/>
      <c r="M812" s="6"/>
      <c r="N812" s="6"/>
      <c r="O812" s="6"/>
      <c r="P812" s="8"/>
      <c r="Q812" s="8"/>
      <c r="R812" s="8"/>
    </row>
    <row r="813" spans="10:18" ht="13">
      <c r="J813" s="3"/>
      <c r="K813" s="3"/>
      <c r="L813" s="3"/>
      <c r="M813" s="6"/>
      <c r="N813" s="6"/>
      <c r="O813" s="6"/>
      <c r="P813" s="8"/>
      <c r="Q813" s="8"/>
      <c r="R813" s="8"/>
    </row>
    <row r="814" spans="10:18" ht="13">
      <c r="J814" s="3"/>
      <c r="K814" s="3"/>
      <c r="L814" s="3"/>
      <c r="M814" s="6"/>
      <c r="N814" s="6"/>
      <c r="O814" s="6"/>
      <c r="P814" s="8"/>
      <c r="Q814" s="8"/>
      <c r="R814" s="8"/>
    </row>
    <row r="815" spans="10:18" ht="13">
      <c r="J815" s="3"/>
      <c r="K815" s="3"/>
      <c r="L815" s="3"/>
      <c r="M815" s="6"/>
      <c r="N815" s="6"/>
      <c r="O815" s="6"/>
      <c r="P815" s="8"/>
      <c r="Q815" s="8"/>
      <c r="R815" s="8"/>
    </row>
    <row r="816" spans="10:18" ht="13">
      <c r="J816" s="3"/>
      <c r="K816" s="3"/>
      <c r="L816" s="3"/>
      <c r="M816" s="6"/>
      <c r="N816" s="6"/>
      <c r="O816" s="6"/>
      <c r="P816" s="8"/>
      <c r="Q816" s="8"/>
      <c r="R816" s="8"/>
    </row>
    <row r="817" spans="10:18" ht="13">
      <c r="J817" s="3"/>
      <c r="K817" s="3"/>
      <c r="L817" s="3"/>
      <c r="M817" s="6"/>
      <c r="N817" s="6"/>
      <c r="O817" s="6"/>
      <c r="P817" s="8"/>
      <c r="Q817" s="8"/>
      <c r="R817" s="8"/>
    </row>
    <row r="818" spans="10:18" ht="13">
      <c r="J818" s="3"/>
      <c r="K818" s="3"/>
      <c r="L818" s="3"/>
      <c r="M818" s="6"/>
      <c r="N818" s="6"/>
      <c r="O818" s="6"/>
      <c r="P818" s="8"/>
      <c r="Q818" s="8"/>
      <c r="R818" s="8"/>
    </row>
    <row r="819" spans="10:18" ht="13">
      <c r="J819" s="3"/>
      <c r="K819" s="3"/>
      <c r="L819" s="3"/>
      <c r="M819" s="6"/>
      <c r="N819" s="6"/>
      <c r="O819" s="6"/>
      <c r="P819" s="8"/>
      <c r="Q819" s="8"/>
      <c r="R819" s="8"/>
    </row>
    <row r="820" spans="10:18" ht="13">
      <c r="J820" s="3"/>
      <c r="K820" s="3"/>
      <c r="L820" s="3"/>
      <c r="M820" s="6"/>
      <c r="N820" s="6"/>
      <c r="O820" s="6"/>
      <c r="P820" s="8"/>
      <c r="Q820" s="8"/>
      <c r="R820" s="8"/>
    </row>
    <row r="821" spans="10:18" ht="13">
      <c r="J821" s="3"/>
      <c r="K821" s="3"/>
      <c r="L821" s="3"/>
      <c r="M821" s="6"/>
      <c r="N821" s="6"/>
      <c r="O821" s="6"/>
      <c r="P821" s="8"/>
      <c r="Q821" s="8"/>
      <c r="R821" s="8"/>
    </row>
    <row r="822" spans="10:18" ht="13">
      <c r="J822" s="3"/>
      <c r="K822" s="3"/>
      <c r="L822" s="3"/>
      <c r="M822" s="6"/>
      <c r="N822" s="6"/>
      <c r="O822" s="6"/>
      <c r="P822" s="8"/>
      <c r="Q822" s="8"/>
      <c r="R822" s="8"/>
    </row>
    <row r="823" spans="10:18" ht="13">
      <c r="J823" s="3"/>
      <c r="K823" s="3"/>
      <c r="L823" s="3"/>
      <c r="M823" s="6"/>
      <c r="N823" s="6"/>
      <c r="O823" s="6"/>
      <c r="P823" s="8"/>
      <c r="Q823" s="8"/>
      <c r="R823" s="8"/>
    </row>
    <row r="824" spans="10:18" ht="13">
      <c r="J824" s="3"/>
      <c r="K824" s="3"/>
      <c r="L824" s="3"/>
      <c r="M824" s="6"/>
      <c r="N824" s="6"/>
      <c r="O824" s="6"/>
      <c r="P824" s="8"/>
      <c r="Q824" s="8"/>
      <c r="R824" s="8"/>
    </row>
    <row r="825" spans="10:18" ht="13">
      <c r="J825" s="3"/>
      <c r="K825" s="3"/>
      <c r="L825" s="3"/>
      <c r="M825" s="6"/>
      <c r="N825" s="6"/>
      <c r="O825" s="6"/>
      <c r="P825" s="8"/>
      <c r="Q825" s="8"/>
      <c r="R825" s="8"/>
    </row>
    <row r="826" spans="10:18" ht="13">
      <c r="J826" s="3"/>
      <c r="K826" s="3"/>
      <c r="L826" s="3"/>
      <c r="M826" s="6"/>
      <c r="N826" s="6"/>
      <c r="O826" s="6"/>
      <c r="P826" s="8"/>
      <c r="Q826" s="8"/>
      <c r="R826" s="8"/>
    </row>
    <row r="827" spans="10:18" ht="13">
      <c r="J827" s="3"/>
      <c r="K827" s="3"/>
      <c r="L827" s="3"/>
      <c r="M827" s="6"/>
      <c r="N827" s="6"/>
      <c r="O827" s="6"/>
      <c r="P827" s="8"/>
      <c r="Q827" s="8"/>
      <c r="R827" s="8"/>
    </row>
    <row r="828" spans="10:18" ht="13">
      <c r="J828" s="3"/>
      <c r="K828" s="3"/>
      <c r="L828" s="3"/>
      <c r="M828" s="6"/>
      <c r="N828" s="6"/>
      <c r="O828" s="6"/>
      <c r="P828" s="8"/>
      <c r="Q828" s="8"/>
      <c r="R828" s="8"/>
    </row>
    <row r="829" spans="10:18" ht="13">
      <c r="J829" s="3"/>
      <c r="K829" s="3"/>
      <c r="L829" s="3"/>
      <c r="M829" s="6"/>
      <c r="N829" s="6"/>
      <c r="O829" s="6"/>
      <c r="P829" s="8"/>
      <c r="Q829" s="8"/>
      <c r="R829" s="8"/>
    </row>
    <row r="830" spans="10:18" ht="13">
      <c r="J830" s="3"/>
      <c r="K830" s="3"/>
      <c r="L830" s="3"/>
      <c r="M830" s="6"/>
      <c r="N830" s="6"/>
      <c r="O830" s="6"/>
      <c r="P830" s="8"/>
      <c r="Q830" s="8"/>
      <c r="R830" s="8"/>
    </row>
    <row r="831" spans="10:18" ht="13">
      <c r="J831" s="3"/>
      <c r="K831" s="3"/>
      <c r="L831" s="3"/>
      <c r="M831" s="6"/>
      <c r="N831" s="6"/>
      <c r="O831" s="6"/>
      <c r="P831" s="8"/>
      <c r="Q831" s="8"/>
      <c r="R831" s="8"/>
    </row>
    <row r="832" spans="10:18" ht="13">
      <c r="J832" s="3"/>
      <c r="K832" s="3"/>
      <c r="L832" s="3"/>
      <c r="M832" s="6"/>
      <c r="N832" s="6"/>
      <c r="O832" s="6"/>
      <c r="P832" s="8"/>
      <c r="Q832" s="8"/>
      <c r="R832" s="8"/>
    </row>
    <row r="833" spans="10:18" ht="13">
      <c r="J833" s="3"/>
      <c r="K833" s="3"/>
      <c r="L833" s="3"/>
      <c r="M833" s="6"/>
      <c r="N833" s="6"/>
      <c r="O833" s="6"/>
      <c r="P833" s="8"/>
      <c r="Q833" s="8"/>
      <c r="R833" s="8"/>
    </row>
    <row r="834" spans="10:18" ht="13">
      <c r="J834" s="3"/>
      <c r="K834" s="3"/>
      <c r="L834" s="3"/>
      <c r="M834" s="6"/>
      <c r="N834" s="6"/>
      <c r="O834" s="6"/>
      <c r="P834" s="8"/>
      <c r="Q834" s="8"/>
      <c r="R834" s="8"/>
    </row>
    <row r="835" spans="10:18" ht="13">
      <c r="J835" s="3"/>
      <c r="K835" s="3"/>
      <c r="L835" s="3"/>
      <c r="M835" s="6"/>
      <c r="N835" s="6"/>
      <c r="O835" s="6"/>
      <c r="P835" s="8"/>
      <c r="Q835" s="8"/>
      <c r="R835" s="8"/>
    </row>
    <row r="836" spans="10:18" ht="13">
      <c r="J836" s="3"/>
      <c r="K836" s="3"/>
      <c r="L836" s="3"/>
      <c r="M836" s="6"/>
      <c r="N836" s="6"/>
      <c r="O836" s="6"/>
      <c r="P836" s="8"/>
      <c r="Q836" s="8"/>
      <c r="R836" s="8"/>
    </row>
    <row r="837" spans="10:18" ht="13">
      <c r="J837" s="3"/>
      <c r="K837" s="3"/>
      <c r="L837" s="3"/>
      <c r="M837" s="6"/>
      <c r="N837" s="6"/>
      <c r="O837" s="6"/>
      <c r="P837" s="8"/>
      <c r="Q837" s="8"/>
      <c r="R837" s="8"/>
    </row>
    <row r="838" spans="10:18" ht="13">
      <c r="J838" s="3"/>
      <c r="K838" s="3"/>
      <c r="L838" s="3"/>
      <c r="M838" s="6"/>
      <c r="N838" s="6"/>
      <c r="O838" s="6"/>
      <c r="P838" s="8"/>
      <c r="Q838" s="8"/>
      <c r="R838" s="8"/>
    </row>
    <row r="839" spans="10:18" ht="13">
      <c r="J839" s="3"/>
      <c r="K839" s="3"/>
      <c r="L839" s="3"/>
      <c r="M839" s="6"/>
      <c r="N839" s="6"/>
      <c r="O839" s="6"/>
      <c r="P839" s="8"/>
      <c r="Q839" s="8"/>
      <c r="R839" s="8"/>
    </row>
    <row r="840" spans="10:18" ht="13">
      <c r="J840" s="3"/>
      <c r="K840" s="3"/>
      <c r="L840" s="3"/>
      <c r="M840" s="6"/>
      <c r="N840" s="6"/>
      <c r="O840" s="6"/>
      <c r="P840" s="8"/>
      <c r="Q840" s="8"/>
      <c r="R840" s="8"/>
    </row>
    <row r="841" spans="10:18" ht="13">
      <c r="J841" s="3"/>
      <c r="K841" s="3"/>
      <c r="L841" s="3"/>
      <c r="M841" s="6"/>
      <c r="N841" s="6"/>
      <c r="O841" s="6"/>
      <c r="P841" s="8"/>
      <c r="Q841" s="8"/>
      <c r="R841" s="8"/>
    </row>
    <row r="842" spans="10:18" ht="13">
      <c r="J842" s="3"/>
      <c r="K842" s="3"/>
      <c r="L842" s="3"/>
      <c r="M842" s="6"/>
      <c r="N842" s="6"/>
      <c r="O842" s="6"/>
      <c r="P842" s="8"/>
      <c r="Q842" s="8"/>
      <c r="R842" s="8"/>
    </row>
    <row r="843" spans="10:18" ht="13">
      <c r="J843" s="3"/>
      <c r="K843" s="3"/>
      <c r="L843" s="3"/>
      <c r="M843" s="6"/>
      <c r="N843" s="6"/>
      <c r="O843" s="6"/>
      <c r="P843" s="8"/>
      <c r="Q843" s="8"/>
      <c r="R843" s="8"/>
    </row>
    <row r="844" spans="10:18" ht="13">
      <c r="J844" s="3"/>
      <c r="K844" s="3"/>
      <c r="L844" s="3"/>
      <c r="M844" s="6"/>
      <c r="N844" s="6"/>
      <c r="O844" s="6"/>
      <c r="P844" s="8"/>
      <c r="Q844" s="8"/>
      <c r="R844" s="8"/>
    </row>
    <row r="845" spans="10:18" ht="13">
      <c r="J845" s="3"/>
      <c r="K845" s="3"/>
      <c r="L845" s="3"/>
      <c r="M845" s="6"/>
      <c r="N845" s="6"/>
      <c r="O845" s="6"/>
      <c r="P845" s="8"/>
      <c r="Q845" s="8"/>
      <c r="R845" s="8"/>
    </row>
    <row r="846" spans="10:18" ht="13">
      <c r="J846" s="3"/>
      <c r="K846" s="3"/>
      <c r="L846" s="3"/>
      <c r="M846" s="6"/>
      <c r="N846" s="6"/>
      <c r="O846" s="6"/>
      <c r="P846" s="8"/>
      <c r="Q846" s="8"/>
      <c r="R846" s="8"/>
    </row>
    <row r="847" spans="10:18" ht="13">
      <c r="J847" s="3"/>
      <c r="K847" s="3"/>
      <c r="L847" s="3"/>
      <c r="M847" s="6"/>
      <c r="N847" s="6"/>
      <c r="O847" s="6"/>
      <c r="P847" s="8"/>
      <c r="Q847" s="8"/>
      <c r="R847" s="8"/>
    </row>
    <row r="848" spans="10:18" ht="13">
      <c r="J848" s="3"/>
      <c r="K848" s="3"/>
      <c r="L848" s="3"/>
      <c r="M848" s="6"/>
      <c r="N848" s="6"/>
      <c r="O848" s="6"/>
      <c r="P848" s="8"/>
      <c r="Q848" s="8"/>
      <c r="R848" s="8"/>
    </row>
    <row r="849" spans="10:18" ht="13">
      <c r="J849" s="3"/>
      <c r="K849" s="3"/>
      <c r="L849" s="3"/>
      <c r="M849" s="6"/>
      <c r="N849" s="6"/>
      <c r="O849" s="6"/>
      <c r="P849" s="8"/>
      <c r="Q849" s="8"/>
      <c r="R849" s="8"/>
    </row>
    <row r="850" spans="10:18" ht="13">
      <c r="J850" s="3"/>
      <c r="K850" s="3"/>
      <c r="L850" s="3"/>
      <c r="M850" s="6"/>
      <c r="N850" s="6"/>
      <c r="O850" s="6"/>
      <c r="P850" s="8"/>
      <c r="Q850" s="8"/>
      <c r="R850" s="8"/>
    </row>
    <row r="851" spans="10:18" ht="13">
      <c r="J851" s="3"/>
      <c r="K851" s="3"/>
      <c r="L851" s="3"/>
      <c r="M851" s="6"/>
      <c r="N851" s="6"/>
      <c r="O851" s="6"/>
      <c r="P851" s="8"/>
      <c r="Q851" s="8"/>
      <c r="R851" s="8"/>
    </row>
    <row r="852" spans="10:18" ht="13">
      <c r="J852" s="3"/>
      <c r="K852" s="3"/>
      <c r="L852" s="3"/>
      <c r="M852" s="6"/>
      <c r="N852" s="6"/>
      <c r="O852" s="6"/>
      <c r="P852" s="8"/>
      <c r="Q852" s="8"/>
      <c r="R852" s="8"/>
    </row>
    <row r="853" spans="10:18" ht="13">
      <c r="J853" s="3"/>
      <c r="K853" s="3"/>
      <c r="L853" s="3"/>
      <c r="M853" s="6"/>
      <c r="N853" s="6"/>
      <c r="O853" s="6"/>
      <c r="P853" s="8"/>
      <c r="Q853" s="8"/>
      <c r="R853" s="8"/>
    </row>
    <row r="854" spans="10:18" ht="13">
      <c r="J854" s="3"/>
      <c r="K854" s="3"/>
      <c r="L854" s="3"/>
      <c r="M854" s="6"/>
      <c r="N854" s="6"/>
      <c r="O854" s="6"/>
      <c r="P854" s="8"/>
      <c r="Q854" s="8"/>
      <c r="R854" s="8"/>
    </row>
    <row r="855" spans="10:18" ht="13">
      <c r="J855" s="3"/>
      <c r="K855" s="3"/>
      <c r="L855" s="3"/>
      <c r="M855" s="6"/>
      <c r="N855" s="6"/>
      <c r="O855" s="6"/>
      <c r="P855" s="8"/>
      <c r="Q855" s="8"/>
      <c r="R855" s="8"/>
    </row>
    <row r="856" spans="10:18" ht="13">
      <c r="J856" s="3"/>
      <c r="K856" s="3"/>
      <c r="L856" s="3"/>
      <c r="M856" s="6"/>
      <c r="N856" s="6"/>
      <c r="O856" s="6"/>
      <c r="P856" s="8"/>
      <c r="Q856" s="8"/>
      <c r="R856" s="8"/>
    </row>
    <row r="857" spans="10:18" ht="13">
      <c r="J857" s="3"/>
      <c r="K857" s="3"/>
      <c r="L857" s="3"/>
      <c r="M857" s="6"/>
      <c r="N857" s="6"/>
      <c r="O857" s="6"/>
      <c r="P857" s="8"/>
      <c r="Q857" s="8"/>
      <c r="R857" s="8"/>
    </row>
    <row r="858" spans="10:18" ht="13">
      <c r="J858" s="3"/>
      <c r="K858" s="3"/>
      <c r="L858" s="3"/>
      <c r="M858" s="6"/>
      <c r="N858" s="6"/>
      <c r="O858" s="6"/>
      <c r="P858" s="8"/>
      <c r="Q858" s="8"/>
      <c r="R858" s="8"/>
    </row>
    <row r="859" spans="10:18" ht="13">
      <c r="J859" s="3"/>
      <c r="K859" s="3"/>
      <c r="L859" s="3"/>
      <c r="M859" s="6"/>
      <c r="N859" s="6"/>
      <c r="O859" s="6"/>
      <c r="P859" s="8"/>
      <c r="Q859" s="8"/>
      <c r="R859" s="8"/>
    </row>
    <row r="860" spans="10:18" ht="13">
      <c r="J860" s="3"/>
      <c r="K860" s="3"/>
      <c r="L860" s="3"/>
      <c r="M860" s="6"/>
      <c r="N860" s="6"/>
      <c r="O860" s="6"/>
      <c r="P860" s="8"/>
      <c r="Q860" s="8"/>
      <c r="R860" s="8"/>
    </row>
    <row r="861" spans="10:18" ht="13">
      <c r="J861" s="3"/>
      <c r="K861" s="3"/>
      <c r="L861" s="3"/>
      <c r="M861" s="6"/>
      <c r="N861" s="6"/>
      <c r="O861" s="6"/>
      <c r="P861" s="8"/>
      <c r="Q861" s="8"/>
      <c r="R861" s="8"/>
    </row>
    <row r="862" spans="10:18" ht="13">
      <c r="J862" s="3"/>
      <c r="K862" s="3"/>
      <c r="L862" s="3"/>
      <c r="M862" s="6"/>
      <c r="N862" s="6"/>
      <c r="O862" s="6"/>
      <c r="P862" s="8"/>
      <c r="Q862" s="8"/>
      <c r="R862" s="8"/>
    </row>
    <row r="863" spans="10:18" ht="13">
      <c r="J863" s="3"/>
      <c r="K863" s="3"/>
      <c r="L863" s="3"/>
      <c r="M863" s="6"/>
      <c r="N863" s="6"/>
      <c r="O863" s="6"/>
      <c r="P863" s="8"/>
      <c r="Q863" s="8"/>
      <c r="R863" s="8"/>
    </row>
    <row r="864" spans="10:18" ht="13">
      <c r="J864" s="3"/>
      <c r="K864" s="3"/>
      <c r="L864" s="3"/>
      <c r="M864" s="6"/>
      <c r="N864" s="6"/>
      <c r="O864" s="6"/>
      <c r="P864" s="8"/>
      <c r="Q864" s="8"/>
      <c r="R864" s="8"/>
    </row>
    <row r="865" spans="10:18" ht="13">
      <c r="J865" s="3"/>
      <c r="K865" s="3"/>
      <c r="L865" s="3"/>
      <c r="M865" s="6"/>
      <c r="N865" s="6"/>
      <c r="O865" s="6"/>
      <c r="P865" s="8"/>
      <c r="Q865" s="8"/>
      <c r="R865" s="8"/>
    </row>
    <row r="866" spans="10:18" ht="13">
      <c r="J866" s="3"/>
      <c r="K866" s="3"/>
      <c r="L866" s="3"/>
      <c r="M866" s="6"/>
      <c r="N866" s="6"/>
      <c r="O866" s="6"/>
      <c r="P866" s="8"/>
      <c r="Q866" s="8"/>
      <c r="R866" s="8"/>
    </row>
    <row r="867" spans="10:18" ht="13">
      <c r="J867" s="3"/>
      <c r="K867" s="3"/>
      <c r="L867" s="3"/>
      <c r="M867" s="6"/>
      <c r="N867" s="6"/>
      <c r="O867" s="6"/>
      <c r="P867" s="8"/>
      <c r="Q867" s="8"/>
      <c r="R867" s="8"/>
    </row>
    <row r="868" spans="10:18" ht="13">
      <c r="J868" s="3"/>
      <c r="K868" s="3"/>
      <c r="L868" s="3"/>
      <c r="M868" s="6"/>
      <c r="N868" s="6"/>
      <c r="O868" s="6"/>
      <c r="P868" s="8"/>
      <c r="Q868" s="8"/>
      <c r="R868" s="8"/>
    </row>
    <row r="869" spans="10:18" ht="13">
      <c r="J869" s="3"/>
      <c r="K869" s="3"/>
      <c r="L869" s="3"/>
      <c r="M869" s="6"/>
      <c r="N869" s="6"/>
      <c r="O869" s="6"/>
      <c r="P869" s="8"/>
      <c r="Q869" s="8"/>
      <c r="R869" s="8"/>
    </row>
    <row r="870" spans="10:18" ht="13">
      <c r="J870" s="3"/>
      <c r="K870" s="3"/>
      <c r="L870" s="3"/>
      <c r="M870" s="6"/>
      <c r="N870" s="6"/>
      <c r="O870" s="6"/>
      <c r="P870" s="8"/>
      <c r="Q870" s="8"/>
      <c r="R870" s="8"/>
    </row>
    <row r="871" spans="10:18" ht="13">
      <c r="J871" s="3"/>
      <c r="K871" s="3"/>
      <c r="L871" s="3"/>
      <c r="M871" s="6"/>
      <c r="N871" s="6"/>
      <c r="O871" s="6"/>
      <c r="P871" s="8"/>
      <c r="Q871" s="8"/>
      <c r="R871" s="8"/>
    </row>
    <row r="872" spans="10:18" ht="13">
      <c r="J872" s="3"/>
      <c r="K872" s="3"/>
      <c r="L872" s="3"/>
      <c r="M872" s="6"/>
      <c r="N872" s="6"/>
      <c r="O872" s="6"/>
      <c r="P872" s="8"/>
      <c r="Q872" s="8"/>
      <c r="R872" s="8"/>
    </row>
    <row r="873" spans="10:18" ht="13">
      <c r="J873" s="3"/>
      <c r="K873" s="3"/>
      <c r="L873" s="3"/>
      <c r="M873" s="6"/>
      <c r="N873" s="6"/>
      <c r="O873" s="6"/>
      <c r="P873" s="8"/>
      <c r="Q873" s="8"/>
      <c r="R873" s="8"/>
    </row>
    <row r="874" spans="10:18" ht="13">
      <c r="J874" s="3"/>
      <c r="K874" s="3"/>
      <c r="L874" s="3"/>
      <c r="M874" s="6"/>
      <c r="N874" s="6"/>
      <c r="O874" s="6"/>
      <c r="P874" s="8"/>
      <c r="Q874" s="8"/>
      <c r="R874" s="8"/>
    </row>
    <row r="875" spans="10:18" ht="13">
      <c r="J875" s="3"/>
      <c r="K875" s="3"/>
      <c r="L875" s="3"/>
      <c r="M875" s="6"/>
      <c r="N875" s="6"/>
      <c r="O875" s="6"/>
      <c r="P875" s="8"/>
      <c r="Q875" s="8"/>
      <c r="R875" s="8"/>
    </row>
    <row r="876" spans="10:18" ht="13">
      <c r="J876" s="3"/>
      <c r="K876" s="3"/>
      <c r="L876" s="3"/>
      <c r="M876" s="6"/>
      <c r="N876" s="6"/>
      <c r="O876" s="6"/>
      <c r="P876" s="8"/>
      <c r="Q876" s="8"/>
      <c r="R876" s="8"/>
    </row>
    <row r="877" spans="10:18" ht="13">
      <c r="J877" s="3"/>
      <c r="K877" s="3"/>
      <c r="L877" s="3"/>
      <c r="M877" s="6"/>
      <c r="N877" s="6"/>
      <c r="O877" s="6"/>
      <c r="P877" s="8"/>
      <c r="Q877" s="8"/>
      <c r="R877" s="8"/>
    </row>
    <row r="878" spans="10:18" ht="13">
      <c r="J878" s="3"/>
      <c r="K878" s="3"/>
      <c r="L878" s="3"/>
      <c r="M878" s="6"/>
      <c r="N878" s="6"/>
      <c r="O878" s="6"/>
      <c r="P878" s="8"/>
      <c r="Q878" s="8"/>
      <c r="R878" s="8"/>
    </row>
    <row r="879" spans="10:18" ht="13">
      <c r="J879" s="3"/>
      <c r="K879" s="3"/>
      <c r="L879" s="3"/>
      <c r="M879" s="6"/>
      <c r="N879" s="6"/>
      <c r="O879" s="6"/>
      <c r="P879" s="8"/>
      <c r="Q879" s="8"/>
      <c r="R879" s="8"/>
    </row>
    <row r="880" spans="10:18" ht="13">
      <c r="J880" s="3"/>
      <c r="K880" s="3"/>
      <c r="L880" s="3"/>
      <c r="M880" s="6"/>
      <c r="N880" s="6"/>
      <c r="O880" s="6"/>
      <c r="P880" s="8"/>
      <c r="Q880" s="8"/>
      <c r="R880" s="8"/>
    </row>
    <row r="881" spans="10:18" ht="13">
      <c r="J881" s="3"/>
      <c r="K881" s="3"/>
      <c r="L881" s="3"/>
      <c r="M881" s="6"/>
      <c r="N881" s="6"/>
      <c r="O881" s="6"/>
      <c r="P881" s="8"/>
      <c r="Q881" s="8"/>
      <c r="R881" s="8"/>
    </row>
    <row r="882" spans="10:18" ht="13">
      <c r="J882" s="3"/>
      <c r="K882" s="3"/>
      <c r="L882" s="3"/>
      <c r="M882" s="6"/>
      <c r="N882" s="6"/>
      <c r="O882" s="6"/>
      <c r="P882" s="8"/>
      <c r="Q882" s="8"/>
      <c r="R882" s="8"/>
    </row>
    <row r="883" spans="10:18" ht="13">
      <c r="J883" s="3"/>
      <c r="K883" s="3"/>
      <c r="L883" s="3"/>
      <c r="M883" s="6"/>
      <c r="N883" s="6"/>
      <c r="O883" s="6"/>
      <c r="P883" s="8"/>
      <c r="Q883" s="8"/>
      <c r="R883" s="8"/>
    </row>
    <row r="884" spans="10:18" ht="13">
      <c r="J884" s="3"/>
      <c r="K884" s="3"/>
      <c r="L884" s="3"/>
      <c r="M884" s="6"/>
      <c r="N884" s="6"/>
      <c r="O884" s="6"/>
      <c r="P884" s="8"/>
      <c r="Q884" s="8"/>
      <c r="R884" s="8"/>
    </row>
    <row r="885" spans="10:18" ht="13">
      <c r="J885" s="3"/>
      <c r="K885" s="3"/>
      <c r="L885" s="3"/>
      <c r="M885" s="6"/>
      <c r="N885" s="6"/>
      <c r="O885" s="6"/>
      <c r="P885" s="8"/>
      <c r="Q885" s="8"/>
      <c r="R885" s="8"/>
    </row>
    <row r="886" spans="10:18" ht="13">
      <c r="J886" s="3"/>
      <c r="K886" s="3"/>
      <c r="L886" s="3"/>
      <c r="M886" s="6"/>
      <c r="N886" s="6"/>
      <c r="O886" s="6"/>
      <c r="P886" s="8"/>
      <c r="Q886" s="8"/>
      <c r="R886" s="8"/>
    </row>
    <row r="887" spans="10:18" ht="13">
      <c r="J887" s="3"/>
      <c r="K887" s="3"/>
      <c r="L887" s="3"/>
      <c r="M887" s="6"/>
      <c r="N887" s="6"/>
      <c r="O887" s="6"/>
      <c r="P887" s="8"/>
      <c r="Q887" s="8"/>
      <c r="R887" s="8"/>
    </row>
    <row r="888" spans="10:18" ht="13">
      <c r="J888" s="3"/>
      <c r="K888" s="3"/>
      <c r="L888" s="3"/>
      <c r="M888" s="6"/>
      <c r="N888" s="6"/>
      <c r="O888" s="6"/>
      <c r="P888" s="8"/>
      <c r="Q888" s="8"/>
      <c r="R888" s="8"/>
    </row>
    <row r="889" spans="10:18" ht="13">
      <c r="J889" s="3"/>
      <c r="K889" s="3"/>
      <c r="L889" s="3"/>
      <c r="M889" s="6"/>
      <c r="N889" s="6"/>
      <c r="O889" s="6"/>
      <c r="P889" s="8"/>
      <c r="Q889" s="8"/>
      <c r="R889" s="8"/>
    </row>
    <row r="890" spans="10:18" ht="13">
      <c r="J890" s="3"/>
      <c r="K890" s="3"/>
      <c r="L890" s="3"/>
      <c r="M890" s="6"/>
      <c r="N890" s="6"/>
      <c r="O890" s="6"/>
      <c r="P890" s="8"/>
      <c r="Q890" s="8"/>
      <c r="R890" s="8"/>
    </row>
    <row r="891" spans="10:18" ht="13">
      <c r="J891" s="3"/>
      <c r="K891" s="3"/>
      <c r="L891" s="3"/>
      <c r="M891" s="6"/>
      <c r="N891" s="6"/>
      <c r="O891" s="6"/>
      <c r="P891" s="8"/>
      <c r="Q891" s="8"/>
      <c r="R891" s="8"/>
    </row>
    <row r="892" spans="10:18" ht="13">
      <c r="J892" s="3"/>
      <c r="K892" s="3"/>
      <c r="L892" s="3"/>
      <c r="M892" s="6"/>
      <c r="N892" s="6"/>
      <c r="O892" s="6"/>
      <c r="P892" s="8"/>
      <c r="Q892" s="8"/>
      <c r="R892" s="8"/>
    </row>
    <row r="893" spans="10:18" ht="13">
      <c r="J893" s="3"/>
      <c r="K893" s="3"/>
      <c r="L893" s="3"/>
      <c r="M893" s="6"/>
      <c r="N893" s="6"/>
      <c r="O893" s="6"/>
      <c r="P893" s="8"/>
      <c r="Q893" s="8"/>
      <c r="R893" s="8"/>
    </row>
    <row r="894" spans="10:18" ht="13">
      <c r="J894" s="3"/>
      <c r="K894" s="3"/>
      <c r="L894" s="3"/>
      <c r="M894" s="6"/>
      <c r="N894" s="6"/>
      <c r="O894" s="6"/>
      <c r="P894" s="8"/>
      <c r="Q894" s="8"/>
      <c r="R894" s="8"/>
    </row>
    <row r="895" spans="10:18" ht="13">
      <c r="J895" s="3"/>
      <c r="K895" s="3"/>
      <c r="L895" s="3"/>
      <c r="M895" s="6"/>
      <c r="N895" s="6"/>
      <c r="O895" s="6"/>
      <c r="P895" s="8"/>
      <c r="Q895" s="8"/>
      <c r="R895" s="8"/>
    </row>
    <row r="896" spans="10:18" ht="13">
      <c r="J896" s="3"/>
      <c r="K896" s="3"/>
      <c r="L896" s="3"/>
      <c r="M896" s="6"/>
      <c r="N896" s="6"/>
      <c r="O896" s="6"/>
      <c r="P896" s="8"/>
      <c r="Q896" s="8"/>
      <c r="R896" s="8"/>
    </row>
    <row r="897" spans="10:18" ht="13">
      <c r="J897" s="3"/>
      <c r="K897" s="3"/>
      <c r="L897" s="3"/>
      <c r="M897" s="6"/>
      <c r="N897" s="6"/>
      <c r="O897" s="6"/>
      <c r="P897" s="8"/>
      <c r="Q897" s="8"/>
      <c r="R897" s="8"/>
    </row>
    <row r="898" spans="10:18" ht="13">
      <c r="J898" s="3"/>
      <c r="K898" s="3"/>
      <c r="L898" s="3"/>
      <c r="M898" s="6"/>
      <c r="N898" s="6"/>
      <c r="O898" s="6"/>
      <c r="P898" s="8"/>
      <c r="Q898" s="8"/>
      <c r="R898" s="8"/>
    </row>
    <row r="899" spans="10:18" ht="13">
      <c r="J899" s="3"/>
      <c r="K899" s="3"/>
      <c r="L899" s="3"/>
      <c r="M899" s="6"/>
      <c r="N899" s="6"/>
      <c r="O899" s="6"/>
      <c r="P899" s="8"/>
      <c r="Q899" s="8"/>
      <c r="R899" s="8"/>
    </row>
    <row r="900" spans="10:18" ht="13">
      <c r="J900" s="3"/>
      <c r="K900" s="3"/>
      <c r="L900" s="3"/>
      <c r="M900" s="6"/>
      <c r="N900" s="6"/>
      <c r="O900" s="6"/>
      <c r="P900" s="8"/>
      <c r="Q900" s="8"/>
      <c r="R900" s="8"/>
    </row>
    <row r="901" spans="10:18" ht="13">
      <c r="J901" s="3"/>
      <c r="K901" s="3"/>
      <c r="L901" s="3"/>
      <c r="M901" s="6"/>
      <c r="N901" s="6"/>
      <c r="O901" s="6"/>
      <c r="P901" s="8"/>
      <c r="Q901" s="8"/>
      <c r="R901" s="8"/>
    </row>
    <row r="902" spans="10:18" ht="13">
      <c r="J902" s="3"/>
      <c r="K902" s="3"/>
      <c r="L902" s="3"/>
      <c r="M902" s="6"/>
      <c r="N902" s="6"/>
      <c r="O902" s="6"/>
      <c r="P902" s="8"/>
      <c r="Q902" s="8"/>
      <c r="R902" s="8"/>
    </row>
    <row r="903" spans="10:18" ht="13">
      <c r="J903" s="3"/>
      <c r="K903" s="3"/>
      <c r="L903" s="3"/>
      <c r="M903" s="6"/>
      <c r="N903" s="6"/>
      <c r="O903" s="6"/>
      <c r="P903" s="8"/>
      <c r="Q903" s="8"/>
      <c r="R903" s="8"/>
    </row>
    <row r="904" spans="10:18" ht="13">
      <c r="J904" s="3"/>
      <c r="K904" s="3"/>
      <c r="L904" s="3"/>
      <c r="M904" s="6"/>
      <c r="N904" s="6"/>
      <c r="O904" s="6"/>
      <c r="P904" s="8"/>
      <c r="Q904" s="8"/>
      <c r="R904" s="8"/>
    </row>
    <row r="905" spans="10:18" ht="13">
      <c r="J905" s="3"/>
      <c r="K905" s="3"/>
      <c r="L905" s="3"/>
      <c r="M905" s="6"/>
      <c r="N905" s="6"/>
      <c r="O905" s="6"/>
      <c r="P905" s="8"/>
      <c r="Q905" s="8"/>
      <c r="R905" s="8"/>
    </row>
    <row r="906" spans="10:18" ht="13">
      <c r="J906" s="3"/>
      <c r="K906" s="3"/>
      <c r="L906" s="3"/>
      <c r="M906" s="6"/>
      <c r="N906" s="6"/>
      <c r="O906" s="6"/>
      <c r="P906" s="8"/>
      <c r="Q906" s="8"/>
      <c r="R906" s="8"/>
    </row>
    <row r="907" spans="10:18" ht="13">
      <c r="J907" s="3"/>
      <c r="K907" s="3"/>
      <c r="L907" s="3"/>
      <c r="M907" s="6"/>
      <c r="N907" s="6"/>
      <c r="O907" s="6"/>
      <c r="P907" s="8"/>
      <c r="Q907" s="8"/>
      <c r="R907" s="8"/>
    </row>
    <row r="908" spans="10:18" ht="13">
      <c r="J908" s="3"/>
      <c r="K908" s="3"/>
      <c r="L908" s="3"/>
      <c r="M908" s="6"/>
      <c r="N908" s="6"/>
      <c r="O908" s="6"/>
      <c r="P908" s="8"/>
      <c r="Q908" s="8"/>
      <c r="R908" s="8"/>
    </row>
    <row r="909" spans="10:18" ht="13">
      <c r="J909" s="3"/>
      <c r="K909" s="3"/>
      <c r="L909" s="3"/>
      <c r="M909" s="6"/>
      <c r="N909" s="6"/>
      <c r="O909" s="6"/>
      <c r="P909" s="8"/>
      <c r="Q909" s="8"/>
      <c r="R909" s="8"/>
    </row>
    <row r="910" spans="10:18" ht="13">
      <c r="J910" s="3"/>
      <c r="K910" s="3"/>
      <c r="L910" s="3"/>
      <c r="M910" s="6"/>
      <c r="N910" s="6"/>
      <c r="O910" s="6"/>
      <c r="P910" s="8"/>
      <c r="Q910" s="8"/>
      <c r="R910" s="8"/>
    </row>
    <row r="911" spans="10:18" ht="13">
      <c r="J911" s="3"/>
      <c r="K911" s="3"/>
      <c r="L911" s="3"/>
      <c r="M911" s="6"/>
      <c r="N911" s="6"/>
      <c r="O911" s="6"/>
      <c r="P911" s="8"/>
      <c r="Q911" s="8"/>
      <c r="R911" s="8"/>
    </row>
    <row r="912" spans="10:18" ht="13">
      <c r="J912" s="3"/>
      <c r="K912" s="3"/>
      <c r="L912" s="3"/>
      <c r="M912" s="6"/>
      <c r="N912" s="6"/>
      <c r="O912" s="6"/>
      <c r="P912" s="8"/>
      <c r="Q912" s="8"/>
      <c r="R912" s="8"/>
    </row>
    <row r="913" spans="10:18" ht="13">
      <c r="J913" s="3"/>
      <c r="K913" s="3"/>
      <c r="L913" s="3"/>
      <c r="M913" s="6"/>
      <c r="N913" s="6"/>
      <c r="O913" s="6"/>
      <c r="P913" s="8"/>
      <c r="Q913" s="8"/>
      <c r="R913" s="8"/>
    </row>
    <row r="914" spans="10:18" ht="13">
      <c r="J914" s="3"/>
      <c r="K914" s="3"/>
      <c r="L914" s="3"/>
      <c r="M914" s="6"/>
      <c r="N914" s="6"/>
      <c r="O914" s="6"/>
      <c r="P914" s="8"/>
      <c r="Q914" s="8"/>
      <c r="R914" s="8"/>
    </row>
    <row r="915" spans="10:18" ht="13">
      <c r="J915" s="3"/>
      <c r="K915" s="3"/>
      <c r="L915" s="3"/>
      <c r="M915" s="6"/>
      <c r="N915" s="6"/>
      <c r="O915" s="6"/>
      <c r="P915" s="8"/>
      <c r="Q915" s="8"/>
      <c r="R915" s="8"/>
    </row>
    <row r="916" spans="10:18" ht="13">
      <c r="J916" s="3"/>
      <c r="K916" s="3"/>
      <c r="L916" s="3"/>
      <c r="M916" s="6"/>
      <c r="N916" s="6"/>
      <c r="O916" s="6"/>
      <c r="P916" s="8"/>
      <c r="Q916" s="8"/>
      <c r="R916" s="8"/>
    </row>
    <row r="917" spans="10:18" ht="13">
      <c r="J917" s="3"/>
      <c r="K917" s="3"/>
      <c r="L917" s="3"/>
      <c r="M917" s="6"/>
      <c r="N917" s="6"/>
      <c r="O917" s="6"/>
      <c r="P917" s="8"/>
      <c r="Q917" s="8"/>
      <c r="R917" s="8"/>
    </row>
    <row r="918" spans="10:18" ht="13">
      <c r="J918" s="3"/>
      <c r="K918" s="3"/>
      <c r="L918" s="3"/>
      <c r="M918" s="6"/>
      <c r="N918" s="6"/>
      <c r="O918" s="6"/>
      <c r="P918" s="8"/>
      <c r="Q918" s="8"/>
      <c r="R918" s="8"/>
    </row>
    <row r="919" spans="10:18" ht="13">
      <c r="J919" s="3"/>
      <c r="K919" s="3"/>
      <c r="L919" s="3"/>
      <c r="M919" s="6"/>
      <c r="N919" s="6"/>
      <c r="O919" s="6"/>
      <c r="P919" s="8"/>
      <c r="Q919" s="8"/>
      <c r="R919" s="8"/>
    </row>
    <row r="920" spans="10:18" ht="13">
      <c r="J920" s="3"/>
      <c r="K920" s="3"/>
      <c r="L920" s="3"/>
      <c r="M920" s="6"/>
      <c r="N920" s="6"/>
      <c r="O920" s="6"/>
      <c r="P920" s="8"/>
      <c r="Q920" s="8"/>
      <c r="R920" s="8"/>
    </row>
    <row r="921" spans="10:18" ht="13">
      <c r="J921" s="3"/>
      <c r="K921" s="3"/>
      <c r="L921" s="3"/>
      <c r="M921" s="6"/>
      <c r="N921" s="6"/>
      <c r="O921" s="6"/>
      <c r="P921" s="8"/>
      <c r="Q921" s="8"/>
      <c r="R921" s="8"/>
    </row>
    <row r="922" spans="10:18" ht="13">
      <c r="J922" s="3"/>
      <c r="K922" s="3"/>
      <c r="L922" s="3"/>
      <c r="M922" s="6"/>
      <c r="N922" s="6"/>
      <c r="O922" s="6"/>
      <c r="P922" s="8"/>
      <c r="Q922" s="8"/>
      <c r="R922" s="8"/>
    </row>
    <row r="923" spans="10:18" ht="13">
      <c r="J923" s="3"/>
      <c r="K923" s="3"/>
      <c r="L923" s="3"/>
      <c r="M923" s="6"/>
      <c r="N923" s="6"/>
      <c r="O923" s="6"/>
      <c r="P923" s="8"/>
      <c r="Q923" s="8"/>
      <c r="R923" s="8"/>
    </row>
    <row r="924" spans="10:18" ht="13">
      <c r="J924" s="3"/>
      <c r="K924" s="3"/>
      <c r="L924" s="3"/>
      <c r="M924" s="6"/>
      <c r="N924" s="6"/>
      <c r="O924" s="6"/>
      <c r="P924" s="8"/>
      <c r="Q924" s="8"/>
      <c r="R924" s="8"/>
    </row>
    <row r="925" spans="10:18" ht="13">
      <c r="J925" s="3"/>
      <c r="K925" s="3"/>
      <c r="L925" s="3"/>
      <c r="M925" s="6"/>
      <c r="N925" s="6"/>
      <c r="O925" s="6"/>
      <c r="P925" s="8"/>
      <c r="Q925" s="8"/>
      <c r="R925" s="8"/>
    </row>
    <row r="926" spans="10:18" ht="13">
      <c r="J926" s="3"/>
      <c r="K926" s="3"/>
      <c r="L926" s="3"/>
      <c r="M926" s="6"/>
      <c r="N926" s="6"/>
      <c r="O926" s="6"/>
      <c r="P926" s="8"/>
      <c r="Q926" s="8"/>
      <c r="R926" s="8"/>
    </row>
    <row r="927" spans="10:18" ht="13">
      <c r="J927" s="3"/>
      <c r="K927" s="3"/>
      <c r="L927" s="3"/>
      <c r="M927" s="6"/>
      <c r="N927" s="6"/>
      <c r="O927" s="6"/>
      <c r="P927" s="8"/>
      <c r="Q927" s="8"/>
      <c r="R927" s="8"/>
    </row>
    <row r="928" spans="10:18" ht="13">
      <c r="J928" s="3"/>
      <c r="K928" s="3"/>
      <c r="L928" s="3"/>
      <c r="M928" s="6"/>
      <c r="N928" s="6"/>
      <c r="O928" s="6"/>
      <c r="P928" s="8"/>
      <c r="Q928" s="8"/>
      <c r="R928" s="8"/>
    </row>
    <row r="929" spans="10:18" ht="13">
      <c r="J929" s="3"/>
      <c r="K929" s="3"/>
      <c r="L929" s="3"/>
      <c r="M929" s="6"/>
      <c r="N929" s="6"/>
      <c r="O929" s="6"/>
      <c r="P929" s="8"/>
      <c r="Q929" s="8"/>
      <c r="R929" s="8"/>
    </row>
    <row r="930" spans="10:18" ht="13">
      <c r="J930" s="3"/>
      <c r="K930" s="3"/>
      <c r="L930" s="3"/>
      <c r="M930" s="6"/>
      <c r="N930" s="6"/>
      <c r="O930" s="6"/>
      <c r="P930" s="8"/>
      <c r="Q930" s="8"/>
      <c r="R930" s="8"/>
    </row>
    <row r="931" spans="10:18" ht="13">
      <c r="J931" s="3"/>
      <c r="K931" s="3"/>
      <c r="L931" s="3"/>
      <c r="M931" s="6"/>
      <c r="N931" s="6"/>
      <c r="O931" s="6"/>
      <c r="P931" s="8"/>
      <c r="Q931" s="8"/>
      <c r="R931" s="8"/>
    </row>
    <row r="932" spans="10:18" ht="13">
      <c r="J932" s="3"/>
      <c r="K932" s="3"/>
      <c r="L932" s="3"/>
      <c r="M932" s="6"/>
      <c r="N932" s="6"/>
      <c r="O932" s="6"/>
      <c r="P932" s="8"/>
      <c r="Q932" s="8"/>
      <c r="R932" s="8"/>
    </row>
    <row r="933" spans="10:18" ht="13">
      <c r="J933" s="3"/>
      <c r="K933" s="3"/>
      <c r="L933" s="3"/>
      <c r="M933" s="6"/>
      <c r="N933" s="6"/>
      <c r="O933" s="6"/>
      <c r="P933" s="8"/>
      <c r="Q933" s="8"/>
      <c r="R933" s="8"/>
    </row>
    <row r="934" spans="10:18" ht="13">
      <c r="J934" s="3"/>
      <c r="K934" s="3"/>
      <c r="L934" s="3"/>
      <c r="M934" s="6"/>
      <c r="N934" s="6"/>
      <c r="O934" s="6"/>
      <c r="P934" s="8"/>
      <c r="Q934" s="8"/>
      <c r="R934" s="8"/>
    </row>
    <row r="935" spans="10:18" ht="13">
      <c r="J935" s="3"/>
      <c r="K935" s="3"/>
      <c r="L935" s="3"/>
      <c r="M935" s="6"/>
      <c r="N935" s="6"/>
      <c r="O935" s="6"/>
      <c r="P935" s="8"/>
      <c r="Q935" s="8"/>
      <c r="R935" s="8"/>
    </row>
    <row r="936" spans="10:18" ht="13">
      <c r="J936" s="3"/>
      <c r="K936" s="3"/>
      <c r="L936" s="3"/>
      <c r="M936" s="6"/>
      <c r="N936" s="6"/>
      <c r="O936" s="6"/>
      <c r="P936" s="8"/>
      <c r="Q936" s="8"/>
      <c r="R936" s="8"/>
    </row>
    <row r="937" spans="10:18" ht="13">
      <c r="J937" s="3"/>
      <c r="K937" s="3"/>
      <c r="L937" s="3"/>
      <c r="M937" s="6"/>
      <c r="N937" s="6"/>
      <c r="O937" s="6"/>
      <c r="P937" s="8"/>
      <c r="Q937" s="8"/>
      <c r="R937" s="8"/>
    </row>
    <row r="938" spans="10:18" ht="13">
      <c r="J938" s="3"/>
      <c r="K938" s="3"/>
      <c r="L938" s="3"/>
      <c r="M938" s="6"/>
      <c r="N938" s="6"/>
      <c r="O938" s="6"/>
      <c r="P938" s="8"/>
      <c r="Q938" s="8"/>
      <c r="R938" s="8"/>
    </row>
    <row r="939" spans="10:18" ht="13">
      <c r="J939" s="3"/>
      <c r="K939" s="3"/>
      <c r="L939" s="3"/>
      <c r="M939" s="6"/>
      <c r="N939" s="6"/>
      <c r="O939" s="6"/>
      <c r="P939" s="8"/>
      <c r="Q939" s="8"/>
      <c r="R939" s="8"/>
    </row>
    <row r="940" spans="10:18" ht="13">
      <c r="J940" s="3"/>
      <c r="K940" s="3"/>
      <c r="L940" s="3"/>
      <c r="M940" s="6"/>
      <c r="N940" s="6"/>
      <c r="O940" s="6"/>
      <c r="P940" s="8"/>
      <c r="Q940" s="8"/>
      <c r="R940" s="8"/>
    </row>
    <row r="941" spans="10:18" ht="13">
      <c r="J941" s="3"/>
      <c r="K941" s="3"/>
      <c r="L941" s="3"/>
      <c r="M941" s="6"/>
      <c r="N941" s="6"/>
      <c r="O941" s="6"/>
      <c r="P941" s="8"/>
      <c r="Q941" s="8"/>
      <c r="R941" s="8"/>
    </row>
    <row r="942" spans="10:18" ht="13">
      <c r="J942" s="3"/>
      <c r="K942" s="3"/>
      <c r="L942" s="3"/>
      <c r="M942" s="6"/>
      <c r="N942" s="6"/>
      <c r="O942" s="6"/>
      <c r="P942" s="8"/>
      <c r="Q942" s="8"/>
      <c r="R942" s="8"/>
    </row>
    <row r="943" spans="10:18" ht="13">
      <c r="J943" s="3"/>
      <c r="K943" s="3"/>
      <c r="L943" s="3"/>
      <c r="M943" s="6"/>
      <c r="N943" s="6"/>
      <c r="O943" s="6"/>
      <c r="P943" s="8"/>
      <c r="Q943" s="8"/>
      <c r="R943" s="8"/>
    </row>
    <row r="944" spans="10:18" ht="13">
      <c r="J944" s="3"/>
      <c r="K944" s="3"/>
      <c r="L944" s="3"/>
      <c r="M944" s="6"/>
      <c r="N944" s="6"/>
      <c r="O944" s="6"/>
      <c r="P944" s="8"/>
      <c r="Q944" s="8"/>
      <c r="R944" s="8"/>
    </row>
    <row r="945" spans="10:18" ht="13">
      <c r="J945" s="3"/>
      <c r="K945" s="3"/>
      <c r="L945" s="3"/>
      <c r="M945" s="6"/>
      <c r="N945" s="6"/>
      <c r="O945" s="6"/>
      <c r="P945" s="8"/>
      <c r="Q945" s="8"/>
      <c r="R945" s="8"/>
    </row>
    <row r="946" spans="10:18" ht="13">
      <c r="J946" s="3"/>
      <c r="K946" s="3"/>
      <c r="L946" s="3"/>
      <c r="M946" s="6"/>
      <c r="N946" s="6"/>
      <c r="O946" s="6"/>
      <c r="P946" s="8"/>
      <c r="Q946" s="8"/>
      <c r="R946" s="8"/>
    </row>
    <row r="947" spans="10:18" ht="13">
      <c r="J947" s="3"/>
      <c r="K947" s="3"/>
      <c r="L947" s="3"/>
      <c r="M947" s="6"/>
      <c r="N947" s="6"/>
      <c r="O947" s="6"/>
      <c r="P947" s="8"/>
      <c r="Q947" s="8"/>
      <c r="R947" s="8"/>
    </row>
    <row r="948" spans="10:18" ht="13">
      <c r="J948" s="3"/>
      <c r="K948" s="3"/>
      <c r="L948" s="3"/>
      <c r="M948" s="6"/>
      <c r="N948" s="6"/>
      <c r="O948" s="6"/>
      <c r="P948" s="8"/>
      <c r="Q948" s="8"/>
      <c r="R948" s="8"/>
    </row>
    <row r="949" spans="10:18" ht="13">
      <c r="J949" s="3"/>
      <c r="K949" s="3"/>
      <c r="L949" s="3"/>
      <c r="M949" s="6"/>
      <c r="N949" s="6"/>
      <c r="O949" s="6"/>
      <c r="P949" s="8"/>
      <c r="Q949" s="8"/>
      <c r="R949" s="8"/>
    </row>
    <row r="950" spans="10:18" ht="13">
      <c r="J950" s="3"/>
      <c r="K950" s="3"/>
      <c r="L950" s="3"/>
      <c r="M950" s="6"/>
      <c r="N950" s="6"/>
      <c r="O950" s="6"/>
      <c r="P950" s="8"/>
      <c r="Q950" s="8"/>
      <c r="R950" s="8"/>
    </row>
    <row r="951" spans="10:18" ht="13">
      <c r="J951" s="3"/>
      <c r="K951" s="3"/>
      <c r="L951" s="3"/>
      <c r="M951" s="6"/>
      <c r="N951" s="6"/>
      <c r="O951" s="6"/>
      <c r="P951" s="8"/>
      <c r="Q951" s="8"/>
      <c r="R951" s="8"/>
    </row>
    <row r="952" spans="10:18" ht="13">
      <c r="J952" s="3"/>
      <c r="K952" s="3"/>
      <c r="L952" s="3"/>
      <c r="M952" s="6"/>
      <c r="N952" s="6"/>
      <c r="O952" s="6"/>
      <c r="P952" s="8"/>
      <c r="Q952" s="8"/>
      <c r="R952" s="8"/>
    </row>
    <row r="953" spans="10:18" ht="13">
      <c r="J953" s="3"/>
      <c r="K953" s="3"/>
      <c r="L953" s="3"/>
      <c r="M953" s="6"/>
      <c r="N953" s="6"/>
      <c r="O953" s="6"/>
      <c r="P953" s="8"/>
      <c r="Q953" s="8"/>
      <c r="R953" s="8"/>
    </row>
    <row r="954" spans="10:18" ht="13">
      <c r="J954" s="3"/>
      <c r="K954" s="3"/>
      <c r="L954" s="3"/>
      <c r="M954" s="6"/>
      <c r="N954" s="6"/>
      <c r="O954" s="6"/>
      <c r="P954" s="8"/>
      <c r="Q954" s="8"/>
      <c r="R954" s="8"/>
    </row>
    <row r="955" spans="10:18" ht="13">
      <c r="J955" s="3"/>
      <c r="K955" s="3"/>
      <c r="L955" s="3"/>
      <c r="M955" s="6"/>
      <c r="N955" s="6"/>
      <c r="O955" s="6"/>
      <c r="P955" s="8"/>
      <c r="Q955" s="8"/>
      <c r="R955" s="8"/>
    </row>
    <row r="956" spans="10:18" ht="13">
      <c r="J956" s="3"/>
      <c r="K956" s="3"/>
      <c r="L956" s="3"/>
      <c r="M956" s="6"/>
      <c r="N956" s="6"/>
      <c r="O956" s="6"/>
      <c r="P956" s="8"/>
      <c r="Q956" s="8"/>
      <c r="R956" s="8"/>
    </row>
    <row r="957" spans="10:18" ht="13">
      <c r="J957" s="3"/>
      <c r="K957" s="3"/>
      <c r="L957" s="3"/>
      <c r="M957" s="6"/>
      <c r="N957" s="6"/>
      <c r="O957" s="6"/>
      <c r="P957" s="8"/>
      <c r="Q957" s="8"/>
      <c r="R957" s="8"/>
    </row>
    <row r="958" spans="10:18" ht="13">
      <c r="J958" s="3"/>
      <c r="K958" s="3"/>
      <c r="L958" s="3"/>
      <c r="M958" s="6"/>
      <c r="N958" s="6"/>
      <c r="O958" s="6"/>
      <c r="P958" s="8"/>
      <c r="Q958" s="8"/>
      <c r="R958" s="8"/>
    </row>
    <row r="959" spans="10:18" ht="13">
      <c r="J959" s="3"/>
      <c r="K959" s="3"/>
      <c r="L959" s="3"/>
      <c r="M959" s="6"/>
      <c r="N959" s="6"/>
      <c r="O959" s="6"/>
      <c r="P959" s="8"/>
      <c r="Q959" s="8"/>
      <c r="R959" s="8"/>
    </row>
    <row r="960" spans="10:18" ht="13">
      <c r="J960" s="3"/>
      <c r="K960" s="3"/>
      <c r="L960" s="3"/>
      <c r="M960" s="6"/>
      <c r="N960" s="6"/>
      <c r="O960" s="6"/>
      <c r="P960" s="8"/>
      <c r="Q960" s="8"/>
      <c r="R960" s="8"/>
    </row>
    <row r="961" spans="10:18" ht="13">
      <c r="J961" s="3"/>
      <c r="K961" s="3"/>
      <c r="L961" s="3"/>
      <c r="M961" s="6"/>
      <c r="N961" s="6"/>
      <c r="O961" s="6"/>
      <c r="P961" s="8"/>
      <c r="Q961" s="8"/>
      <c r="R961" s="8"/>
    </row>
    <row r="962" spans="10:18" ht="13">
      <c r="J962" s="3"/>
      <c r="K962" s="3"/>
      <c r="L962" s="3"/>
      <c r="M962" s="6"/>
      <c r="N962" s="6"/>
      <c r="O962" s="6"/>
      <c r="P962" s="8"/>
      <c r="Q962" s="8"/>
      <c r="R962" s="8"/>
    </row>
    <row r="963" spans="10:18" ht="13">
      <c r="J963" s="3"/>
      <c r="K963" s="3"/>
      <c r="L963" s="3"/>
      <c r="M963" s="6"/>
      <c r="N963" s="6"/>
      <c r="O963" s="6"/>
      <c r="P963" s="8"/>
      <c r="Q963" s="8"/>
      <c r="R963" s="8"/>
    </row>
    <row r="964" spans="10:18" ht="13">
      <c r="J964" s="3"/>
      <c r="K964" s="3"/>
      <c r="L964" s="3"/>
      <c r="M964" s="6"/>
      <c r="N964" s="6"/>
      <c r="O964" s="6"/>
      <c r="P964" s="8"/>
      <c r="Q964" s="8"/>
      <c r="R964" s="8"/>
    </row>
    <row r="965" spans="10:18" ht="13">
      <c r="J965" s="3"/>
      <c r="K965" s="3"/>
      <c r="L965" s="3"/>
      <c r="M965" s="6"/>
      <c r="N965" s="6"/>
      <c r="O965" s="6"/>
      <c r="P965" s="8"/>
      <c r="Q965" s="8"/>
      <c r="R965" s="8"/>
    </row>
    <row r="966" spans="10:18" ht="13">
      <c r="J966" s="3"/>
      <c r="K966" s="3"/>
      <c r="L966" s="3"/>
      <c r="M966" s="6"/>
      <c r="N966" s="6"/>
      <c r="O966" s="6"/>
      <c r="P966" s="8"/>
      <c r="Q966" s="8"/>
      <c r="R966" s="8"/>
    </row>
    <row r="967" spans="10:18" ht="13">
      <c r="J967" s="3"/>
      <c r="K967" s="3"/>
      <c r="L967" s="3"/>
      <c r="M967" s="6"/>
      <c r="N967" s="6"/>
      <c r="O967" s="6"/>
      <c r="P967" s="8"/>
      <c r="Q967" s="8"/>
      <c r="R967" s="8"/>
    </row>
    <row r="968" spans="10:18" ht="13">
      <c r="J968" s="3"/>
      <c r="K968" s="3"/>
      <c r="L968" s="3"/>
      <c r="M968" s="6"/>
      <c r="N968" s="6"/>
      <c r="O968" s="6"/>
      <c r="P968" s="8"/>
      <c r="Q968" s="8"/>
      <c r="R968" s="8"/>
    </row>
    <row r="969" spans="10:18" ht="13">
      <c r="J969" s="3"/>
      <c r="K969" s="3"/>
      <c r="L969" s="3"/>
      <c r="M969" s="6"/>
      <c r="N969" s="6"/>
      <c r="O969" s="6"/>
      <c r="P969" s="8"/>
      <c r="Q969" s="8"/>
      <c r="R969" s="8"/>
    </row>
    <row r="970" spans="10:18" ht="13">
      <c r="J970" s="3"/>
      <c r="K970" s="3"/>
      <c r="L970" s="3"/>
      <c r="M970" s="6"/>
      <c r="N970" s="6"/>
      <c r="O970" s="6"/>
      <c r="P970" s="8"/>
      <c r="Q970" s="8"/>
      <c r="R970" s="8"/>
    </row>
    <row r="971" spans="10:18" ht="13">
      <c r="J971" s="3"/>
      <c r="K971" s="3"/>
      <c r="L971" s="3"/>
      <c r="M971" s="6"/>
      <c r="N971" s="6"/>
      <c r="O971" s="6"/>
      <c r="P971" s="8"/>
      <c r="Q971" s="8"/>
      <c r="R971" s="8"/>
    </row>
    <row r="972" spans="10:18" ht="13">
      <c r="J972" s="3"/>
      <c r="K972" s="3"/>
      <c r="L972" s="3"/>
      <c r="M972" s="6"/>
      <c r="N972" s="6"/>
      <c r="O972" s="6"/>
      <c r="P972" s="8"/>
      <c r="Q972" s="8"/>
      <c r="R972" s="8"/>
    </row>
    <row r="973" spans="10:18" ht="13">
      <c r="J973" s="3"/>
      <c r="K973" s="3"/>
      <c r="L973" s="3"/>
      <c r="M973" s="6"/>
      <c r="N973" s="6"/>
      <c r="O973" s="6"/>
      <c r="P973" s="8"/>
      <c r="Q973" s="8"/>
      <c r="R973" s="8"/>
    </row>
    <row r="974" spans="10:18" ht="13">
      <c r="J974" s="3"/>
      <c r="K974" s="3"/>
      <c r="L974" s="3"/>
      <c r="M974" s="6"/>
      <c r="N974" s="6"/>
      <c r="O974" s="6"/>
      <c r="P974" s="8"/>
      <c r="Q974" s="8"/>
      <c r="R974" s="8"/>
    </row>
    <row r="975" spans="10:18" ht="13">
      <c r="J975" s="3"/>
      <c r="K975" s="3"/>
      <c r="L975" s="3"/>
      <c r="M975" s="6"/>
      <c r="N975" s="6"/>
      <c r="O975" s="6"/>
      <c r="P975" s="8"/>
      <c r="Q975" s="8"/>
      <c r="R975" s="8"/>
    </row>
    <row r="976" spans="10:18" ht="13">
      <c r="J976" s="3"/>
      <c r="K976" s="3"/>
      <c r="L976" s="3"/>
      <c r="M976" s="6"/>
      <c r="N976" s="6"/>
      <c r="O976" s="6"/>
      <c r="P976" s="8"/>
      <c r="Q976" s="8"/>
      <c r="R976" s="8"/>
    </row>
    <row r="977" spans="10:18" ht="13">
      <c r="J977" s="3"/>
      <c r="K977" s="3"/>
      <c r="L977" s="3"/>
      <c r="M977" s="6"/>
      <c r="N977" s="6"/>
      <c r="O977" s="6"/>
      <c r="P977" s="8"/>
      <c r="Q977" s="8"/>
      <c r="R977" s="8"/>
    </row>
    <row r="978" spans="10:18" ht="13">
      <c r="J978" s="3"/>
      <c r="K978" s="3"/>
      <c r="L978" s="3"/>
      <c r="M978" s="6"/>
      <c r="N978" s="6"/>
      <c r="O978" s="6"/>
      <c r="P978" s="8"/>
      <c r="Q978" s="8"/>
      <c r="R978" s="8"/>
    </row>
    <row r="979" spans="10:18" ht="13">
      <c r="J979" s="3"/>
      <c r="K979" s="3"/>
      <c r="L979" s="3"/>
      <c r="M979" s="6"/>
      <c r="N979" s="6"/>
      <c r="O979" s="6"/>
      <c r="P979" s="8"/>
      <c r="Q979" s="8"/>
      <c r="R979" s="8"/>
    </row>
    <row r="980" spans="10:18" ht="13">
      <c r="J980" s="3"/>
      <c r="K980" s="3"/>
      <c r="L980" s="3"/>
      <c r="M980" s="6"/>
      <c r="N980" s="6"/>
      <c r="O980" s="6"/>
      <c r="P980" s="8"/>
      <c r="Q980" s="8"/>
      <c r="R980" s="8"/>
    </row>
    <row r="981" spans="10:18" ht="13">
      <c r="J981" s="3"/>
      <c r="K981" s="3"/>
      <c r="L981" s="3"/>
      <c r="M981" s="6"/>
      <c r="N981" s="6"/>
      <c r="O981" s="6"/>
      <c r="P981" s="8"/>
      <c r="Q981" s="8"/>
      <c r="R981" s="8"/>
    </row>
    <row r="982" spans="10:18" ht="13">
      <c r="J982" s="3"/>
      <c r="K982" s="3"/>
      <c r="L982" s="3"/>
      <c r="M982" s="6"/>
      <c r="N982" s="6"/>
      <c r="O982" s="6"/>
      <c r="P982" s="8"/>
      <c r="Q982" s="8"/>
      <c r="R982" s="8"/>
    </row>
    <row r="983" spans="10:18" ht="13">
      <c r="J983" s="3"/>
      <c r="K983" s="3"/>
      <c r="L983" s="3"/>
      <c r="M983" s="6"/>
      <c r="N983" s="6"/>
      <c r="O983" s="6"/>
      <c r="P983" s="8"/>
      <c r="Q983" s="8"/>
      <c r="R983" s="8"/>
    </row>
    <row r="984" spans="10:18" ht="13">
      <c r="J984" s="3"/>
      <c r="K984" s="3"/>
      <c r="L984" s="3"/>
      <c r="M984" s="6"/>
      <c r="N984" s="6"/>
      <c r="O984" s="6"/>
      <c r="P984" s="8"/>
      <c r="Q984" s="8"/>
      <c r="R984" s="8"/>
    </row>
    <row r="985" spans="10:18" ht="13">
      <c r="J985" s="3"/>
      <c r="K985" s="3"/>
      <c r="L985" s="3"/>
      <c r="M985" s="6"/>
      <c r="N985" s="6"/>
      <c r="O985" s="6"/>
      <c r="P985" s="8"/>
      <c r="Q985" s="8"/>
      <c r="R985" s="8"/>
    </row>
    <row r="986" spans="10:18" ht="13">
      <c r="J986" s="3"/>
      <c r="K986" s="3"/>
      <c r="L986" s="3"/>
      <c r="M986" s="6"/>
      <c r="N986" s="6"/>
      <c r="O986" s="6"/>
      <c r="P986" s="8"/>
      <c r="Q986" s="8"/>
      <c r="R986" s="8"/>
    </row>
    <row r="987" spans="10:18" ht="13">
      <c r="J987" s="3"/>
      <c r="K987" s="3"/>
      <c r="L987" s="3"/>
      <c r="M987" s="6"/>
      <c r="N987" s="6"/>
      <c r="O987" s="6"/>
      <c r="P987" s="8"/>
      <c r="Q987" s="8"/>
      <c r="R987" s="8"/>
    </row>
    <row r="988" spans="10:18" ht="13">
      <c r="J988" s="3"/>
      <c r="K988" s="3"/>
      <c r="L988" s="3"/>
      <c r="M988" s="6"/>
      <c r="N988" s="6"/>
      <c r="O988" s="6"/>
      <c r="P988" s="8"/>
      <c r="Q988" s="8"/>
      <c r="R988" s="8"/>
    </row>
    <row r="989" spans="10:18" ht="13">
      <c r="J989" s="3"/>
      <c r="K989" s="3"/>
      <c r="L989" s="3"/>
      <c r="M989" s="6"/>
      <c r="N989" s="6"/>
      <c r="O989" s="6"/>
      <c r="P989" s="8"/>
      <c r="Q989" s="8"/>
      <c r="R989" s="8"/>
    </row>
    <row r="990" spans="10:18" ht="13">
      <c r="J990" s="3"/>
      <c r="K990" s="3"/>
      <c r="L990" s="3"/>
      <c r="M990" s="6"/>
      <c r="N990" s="6"/>
      <c r="O990" s="6"/>
      <c r="P990" s="8"/>
      <c r="Q990" s="8"/>
      <c r="R990" s="8"/>
    </row>
    <row r="991" spans="10:18" ht="13">
      <c r="J991" s="3"/>
      <c r="K991" s="3"/>
      <c r="L991" s="3"/>
      <c r="M991" s="6"/>
      <c r="N991" s="6"/>
      <c r="O991" s="6"/>
      <c r="P991" s="8"/>
      <c r="Q991" s="8"/>
      <c r="R991" s="8"/>
    </row>
    <row r="992" spans="10:18" ht="13">
      <c r="J992" s="3"/>
      <c r="K992" s="3"/>
      <c r="L992" s="3"/>
      <c r="M992" s="6"/>
      <c r="N992" s="6"/>
      <c r="O992" s="6"/>
      <c r="P992" s="8"/>
      <c r="Q992" s="8"/>
      <c r="R992" s="8"/>
    </row>
    <row r="993" spans="10:18" ht="13">
      <c r="J993" s="3"/>
      <c r="K993" s="3"/>
      <c r="L993" s="3"/>
      <c r="M993" s="6"/>
      <c r="N993" s="6"/>
      <c r="O993" s="6"/>
      <c r="P993" s="8"/>
      <c r="Q993" s="8"/>
      <c r="R993" s="8"/>
    </row>
    <row r="994" spans="10:18" ht="13">
      <c r="J994" s="3"/>
      <c r="K994" s="3"/>
      <c r="L994" s="3"/>
      <c r="M994" s="6"/>
      <c r="N994" s="6"/>
      <c r="O994" s="6"/>
      <c r="P994" s="8"/>
      <c r="Q994" s="8"/>
      <c r="R994" s="8"/>
    </row>
    <row r="995" spans="10:18" ht="13">
      <c r="J995" s="3"/>
      <c r="K995" s="3"/>
      <c r="L995" s="3"/>
      <c r="M995" s="6"/>
      <c r="N995" s="6"/>
      <c r="O995" s="6"/>
      <c r="P995" s="8"/>
      <c r="Q995" s="8"/>
      <c r="R995" s="8"/>
    </row>
    <row r="996" spans="10:18" ht="13">
      <c r="J996" s="3"/>
      <c r="K996" s="3"/>
      <c r="L996" s="3"/>
      <c r="M996" s="6"/>
      <c r="N996" s="6"/>
      <c r="O996" s="6"/>
      <c r="P996" s="8"/>
      <c r="Q996" s="8"/>
      <c r="R996" s="8"/>
    </row>
    <row r="997" spans="10:18" ht="13">
      <c r="J997" s="3"/>
      <c r="K997" s="3"/>
      <c r="L997" s="3"/>
      <c r="M997" s="6"/>
      <c r="N997" s="6"/>
      <c r="O997" s="6"/>
      <c r="P997" s="8"/>
      <c r="Q997" s="8"/>
      <c r="R997" s="8"/>
    </row>
    <row r="998" spans="10:18" ht="13">
      <c r="J998" s="3"/>
      <c r="K998" s="3"/>
      <c r="L998" s="3"/>
      <c r="M998" s="6"/>
      <c r="N998" s="6"/>
      <c r="O998" s="6"/>
      <c r="P998" s="8"/>
      <c r="Q998" s="8"/>
      <c r="R998" s="8"/>
    </row>
    <row r="999" spans="10:18" ht="13">
      <c r="J999" s="3"/>
      <c r="K999" s="3"/>
      <c r="L999" s="3"/>
      <c r="M999" s="6"/>
      <c r="N999" s="6"/>
      <c r="O999" s="6"/>
      <c r="P999" s="8"/>
      <c r="Q999" s="8"/>
      <c r="R999" s="8"/>
    </row>
    <row r="1000" spans="10:18" ht="13">
      <c r="J1000" s="3"/>
      <c r="K1000" s="3"/>
      <c r="L1000" s="3"/>
      <c r="M1000" s="6"/>
      <c r="N1000" s="6"/>
      <c r="O1000" s="6"/>
      <c r="P1000" s="8"/>
      <c r="Q1000" s="8"/>
      <c r="R1000" s="8"/>
    </row>
    <row r="1001" spans="10:18" ht="13">
      <c r="J1001" s="3"/>
      <c r="K1001" s="3"/>
      <c r="L1001" s="3"/>
      <c r="M1001" s="6"/>
      <c r="N1001" s="6"/>
      <c r="O1001" s="6"/>
      <c r="P1001" s="8"/>
      <c r="Q1001" s="8"/>
      <c r="R1001" s="8"/>
    </row>
  </sheetData>
  <autoFilter ref="A1:R134" xr:uid="{00000000-0009-0000-0000-000000000000}"/>
  <customSheetViews>
    <customSheetView guid="{456CA217-036B-47DA-9E20-DFDA1A67F020}" filter="1" showAutoFilter="1">
      <pageMargins left="0.7" right="0.7" top="0.75" bottom="0.75" header="0.3" footer="0.3"/>
      <autoFilter ref="A1:AB135" xr:uid="{992426ED-B679-3A4B-972C-A26B87C60B09}">
        <filterColumn colId="21">
          <filters blank="1"/>
        </filterColumn>
      </autoFilter>
    </customSheetView>
    <customSheetView guid="{F9816F63-2E9D-4449-84B9-312B878DEA0C}" filter="1" showAutoFilter="1">
      <pageMargins left="0.7" right="0.7" top="0.75" bottom="0.75" header="0.3" footer="0.3"/>
      <autoFilter ref="A1:AB134" xr:uid="{8E381ED2-6F56-2D4C-9D79-A2DBC917A196}">
        <filterColumn colId="21">
          <filters>
            <filter val="NOT ENOUGH INFO"/>
          </filters>
        </filterColumn>
      </autoFilter>
    </customSheetView>
    <customSheetView guid="{D19605B3-14A7-450F-88F9-9445363512A2}" filter="1" showAutoFilter="1">
      <pageMargins left="0.7" right="0.7" top="0.75" bottom="0.75" header="0.3" footer="0.3"/>
      <autoFilter ref="U1:U1001" xr:uid="{7AD3169A-8E03-B344-8311-92B3C490F0E3}"/>
    </customSheetView>
    <customSheetView guid="{B9ED16F9-3E76-4153-91E3-75254341DA49}" filter="1" showAutoFilter="1">
      <pageMargins left="0.7" right="0.7" top="0.75" bottom="0.75" header="0.3" footer="0.3"/>
      <autoFilter ref="A1:AB135" xr:uid="{0DE56496-E730-5045-A1ED-9B62B55C3265}">
        <filterColumn colId="21">
          <filters blank="1">
            <filter val="NEGATIVE"/>
          </filters>
        </filterColumn>
        <filterColumn colId="22">
          <filters blank="1">
            <filter val="0"/>
          </filters>
        </filterColumn>
      </autoFilter>
    </customSheetView>
  </customSheetViews>
  <hyperlinks>
    <hyperlink ref="B2" r:id="rId1" location="discussion_r1353282723" xr:uid="{00000000-0004-0000-0000-000000000000}"/>
    <hyperlink ref="B3" r:id="rId2" location="issuecomment-1742286490" xr:uid="{00000000-0004-0000-0000-000001000000}"/>
    <hyperlink ref="B4" r:id="rId3" location="discussion_r1346777741" xr:uid="{00000000-0004-0000-0000-000003000000}"/>
    <hyperlink ref="B5" r:id="rId4" location="discussion_r1350722241" xr:uid="{00000000-0004-0000-0000-000005000000}"/>
    <hyperlink ref="B6" r:id="rId5" location="issuecomment-1733527785" xr:uid="{00000000-0004-0000-0000-000006000000}"/>
    <hyperlink ref="B7" r:id="rId6" location="issuecomment-1733527785" xr:uid="{00000000-0004-0000-0000-000007000000}"/>
    <hyperlink ref="B8" r:id="rId7" location="issuecomment-1719988066" xr:uid="{00000000-0004-0000-0000-000008000000}"/>
    <hyperlink ref="B9" r:id="rId8" location="issuecomment-1711069283" xr:uid="{00000000-0004-0000-0000-000009000000}"/>
    <hyperlink ref="B10" r:id="rId9" location="discussion_r1340538359" xr:uid="{00000000-0004-0000-0000-00000A000000}"/>
    <hyperlink ref="B11" r:id="rId10" location="issuecomment-1721002419" xr:uid="{00000000-0004-0000-0000-00000B000000}"/>
    <hyperlink ref="B12" r:id="rId11" location="issuecomment-1713996428" xr:uid="{00000000-0004-0000-0000-00000D000000}"/>
    <hyperlink ref="B13" r:id="rId12" location="discussion_r1340773007" xr:uid="{00000000-0004-0000-0000-00000E000000}"/>
    <hyperlink ref="B14" r:id="rId13" location="discussion_r1332099336" xr:uid="{00000000-0004-0000-0000-000010000000}"/>
    <hyperlink ref="B15" r:id="rId14" location="issuecomment-1724074254" xr:uid="{00000000-0004-0000-0000-000011000000}"/>
    <hyperlink ref="B16" r:id="rId15" location="issuecomment-1725685097" xr:uid="{00000000-0004-0000-0000-000012000000}"/>
    <hyperlink ref="B17" r:id="rId16" location="issuecomment-1648183442" xr:uid="{00000000-0004-0000-0000-000013000000}"/>
    <hyperlink ref="B18" r:id="rId17" location="discussion_r1345719323" xr:uid="{00000000-0004-0000-0000-000014000000}"/>
    <hyperlink ref="B19" r:id="rId18" location="discussion_r1350628753" xr:uid="{00000000-0004-0000-0000-000016000000}"/>
    <hyperlink ref="B20" r:id="rId19" location="discussion_r1352670564" xr:uid="{00000000-0004-0000-0000-000017000000}"/>
    <hyperlink ref="B21" r:id="rId20" location="issuecomment-1709589496" xr:uid="{00000000-0004-0000-0000-000019000000}"/>
    <hyperlink ref="B22" r:id="rId21" location="discussion_r1346318811" xr:uid="{00000000-0004-0000-0000-00001A000000}"/>
    <hyperlink ref="B23" r:id="rId22" location="discussion_r1298585008" xr:uid="{00000000-0004-0000-0000-00001B000000}"/>
    <hyperlink ref="B24" r:id="rId23" location="issuecomment-1753175242" xr:uid="{00000000-0004-0000-0000-00001C000000}"/>
    <hyperlink ref="B25" r:id="rId24" location="issuecomment-1724099603" xr:uid="{00000000-0004-0000-0000-00001E000000}"/>
    <hyperlink ref="B26" r:id="rId25" location="issuecomment-1730987456" xr:uid="{00000000-0004-0000-0000-00001F000000}"/>
    <hyperlink ref="B27" r:id="rId26" location="discussion_r1316979869" xr:uid="{00000000-0004-0000-0000-000020000000}"/>
    <hyperlink ref="B28" r:id="rId27" location="issuecomment-1648399736" xr:uid="{00000000-0004-0000-0000-000022000000}"/>
    <hyperlink ref="B29" r:id="rId28" location="issuecomment-1650244437" xr:uid="{00000000-0004-0000-0000-000023000000}"/>
    <hyperlink ref="B30" r:id="rId29" location="discussion_r1300941200" xr:uid="{00000000-0004-0000-0000-000025000000}"/>
    <hyperlink ref="B31" r:id="rId30" location="issuecomment-1751879482" xr:uid="{00000000-0004-0000-0000-000027000000}"/>
    <hyperlink ref="B32" r:id="rId31" location="issuecomment-1723550953" xr:uid="{00000000-0004-0000-0000-000029000000}"/>
    <hyperlink ref="B33" r:id="rId32" location="discussion_r1243260047" xr:uid="{00000000-0004-0000-0000-00002B000000}"/>
    <hyperlink ref="B34" r:id="rId33" location="discussion_r1243266447" xr:uid="{00000000-0004-0000-0000-00002C000000}"/>
    <hyperlink ref="I34" r:id="rId34" xr:uid="{00000000-0004-0000-0000-00002D000000}"/>
    <hyperlink ref="B35" r:id="rId35" location="discussion_r1341693430" xr:uid="{00000000-0004-0000-0000-00002E000000}"/>
    <hyperlink ref="B36" r:id="rId36" location="discussion_r1321927695" xr:uid="{00000000-0004-0000-0000-00002F000000}"/>
    <hyperlink ref="B37" r:id="rId37" location="discussion_r1311161413" xr:uid="{00000000-0004-0000-0000-000030000000}"/>
    <hyperlink ref="B38" r:id="rId38" location="discussion_r1264647535" xr:uid="{00000000-0004-0000-0000-000031000000}"/>
    <hyperlink ref="B39" r:id="rId39" location="discussion_r1327179733" xr:uid="{00000000-0004-0000-0000-000032000000}"/>
    <hyperlink ref="B40" r:id="rId40" location="discussion_r1250294512" xr:uid="{00000000-0004-0000-0000-000034000000}"/>
    <hyperlink ref="B41" r:id="rId41" location="discussion_r1250295514" xr:uid="{00000000-0004-0000-0000-000035000000}"/>
    <hyperlink ref="B42" r:id="rId42" location="discussion_r1321923082" xr:uid="{00000000-0004-0000-0000-000037000000}"/>
    <hyperlink ref="B43" r:id="rId43" location="issuecomment-1624143946" xr:uid="{00000000-0004-0000-0000-000038000000}"/>
    <hyperlink ref="B44" r:id="rId44" location="issuecomment-1624175034" xr:uid="{00000000-0004-0000-0000-00003A000000}"/>
    <hyperlink ref="B45" r:id="rId45" location="discussion_r1301899073" xr:uid="{00000000-0004-0000-0000-00003B000000}"/>
    <hyperlink ref="I45" r:id="rId46" xr:uid="{00000000-0004-0000-0000-00003C000000}"/>
    <hyperlink ref="B46" r:id="rId47" location="discussion_r1271847864" xr:uid="{00000000-0004-0000-0000-00003D000000}"/>
    <hyperlink ref="B47" r:id="rId48" location="discussion_r1270654608" xr:uid="{00000000-0004-0000-0000-00003E000000}"/>
    <hyperlink ref="B48" r:id="rId49" location="discussion_r1304017280" xr:uid="{00000000-0004-0000-0000-000040000000}"/>
    <hyperlink ref="B49" r:id="rId50" location="issuecomment-1692144992" xr:uid="{00000000-0004-0000-0000-000041000000}"/>
    <hyperlink ref="B50" r:id="rId51" location="discussion_r1285029357" xr:uid="{00000000-0004-0000-0000-000043000000}"/>
    <hyperlink ref="B51" r:id="rId52" location="issuecomment-1596437152" xr:uid="{00000000-0004-0000-0000-000045000000}"/>
    <hyperlink ref="B52" r:id="rId53" location="discussion_r1243536559" xr:uid="{00000000-0004-0000-0000-000046000000}"/>
    <hyperlink ref="B53" r:id="rId54" location="issuecomment-1706810955" xr:uid="{00000000-0004-0000-0000-000048000000}"/>
    <hyperlink ref="B54" r:id="rId55" location="discussion_r1221734095" xr:uid="{00000000-0004-0000-0000-00004A000000}"/>
    <hyperlink ref="B55" r:id="rId56" xr:uid="{00000000-0004-0000-0000-00004B000000}"/>
    <hyperlink ref="B56" r:id="rId57" location="issuecomment-1738733725" xr:uid="{00000000-0004-0000-0000-00004C000000}"/>
    <hyperlink ref="B57" r:id="rId58" location="issuecomment-1590933040" xr:uid="{00000000-0004-0000-0000-00004E000000}"/>
    <hyperlink ref="B58" r:id="rId59" location="discussion_r1330422091" xr:uid="{00000000-0004-0000-0000-000050000000}"/>
    <hyperlink ref="B59" r:id="rId60" location="discussion_r1330423747" xr:uid="{00000000-0004-0000-0000-000051000000}"/>
    <hyperlink ref="B60" r:id="rId61" location="issuecomment-1605260386" xr:uid="{00000000-0004-0000-0000-000053000000}"/>
    <hyperlink ref="B61" r:id="rId62" location="discussion_r1235578860" xr:uid="{00000000-0004-0000-0000-000055000000}"/>
    <hyperlink ref="B62" r:id="rId63" location="discussion_r1235599015" xr:uid="{00000000-0004-0000-0000-000056000000}"/>
    <hyperlink ref="B63" r:id="rId64" location="discussion_r1343011112" xr:uid="{00000000-0004-0000-0000-000057000000}"/>
    <hyperlink ref="I63" r:id="rId65" xr:uid="{00000000-0004-0000-0000-000058000000}"/>
    <hyperlink ref="B64" r:id="rId66" location="discussion_r1303683136" xr:uid="{00000000-0004-0000-0000-00005A000000}"/>
    <hyperlink ref="B65" r:id="rId67" location="discussion_r1263001988" xr:uid="{00000000-0004-0000-0000-00005B000000}"/>
    <hyperlink ref="B66" r:id="rId68" location="issuecomment-1689687365" xr:uid="{00000000-0004-0000-0000-00005D000000}"/>
    <hyperlink ref="B67" r:id="rId69" location="discussion_r1257883180" xr:uid="{00000000-0004-0000-0000-00005E000000}"/>
    <hyperlink ref="B68" r:id="rId70" location="issuecomment-1604375151" xr:uid="{00000000-0004-0000-0000-000060000000}"/>
    <hyperlink ref="B69" r:id="rId71" location="discussion_r1318668172" xr:uid="{00000000-0004-0000-0000-000061000000}"/>
    <hyperlink ref="B70" r:id="rId72" location="issuecomment-1640105277" xr:uid="{00000000-0004-0000-0000-000062000000}"/>
    <hyperlink ref="B71" r:id="rId73" location="issuecomment-1715952798" xr:uid="{00000000-0004-0000-0000-000064000000}"/>
    <hyperlink ref="B72" r:id="rId74" location="discussion_r1249738353" xr:uid="{00000000-0004-0000-0000-000066000000}"/>
    <hyperlink ref="B73" r:id="rId75" location="discussion_r1328053201" xr:uid="{00000000-0004-0000-0000-000068000000}"/>
    <hyperlink ref="B74" r:id="rId76" location="discussion_r1236770242" xr:uid="{00000000-0004-0000-0000-00006A000000}"/>
    <hyperlink ref="B75" r:id="rId77" location="discussion_r1338437722" xr:uid="{00000000-0004-0000-0000-00006B000000}"/>
    <hyperlink ref="B76" r:id="rId78" location="discussion_r1252442385" xr:uid="{00000000-0004-0000-0000-00006D000000}"/>
    <hyperlink ref="B77" r:id="rId79" location="issuecomment-1742205192" xr:uid="{00000000-0004-0000-0000-00006F000000}"/>
    <hyperlink ref="B78" r:id="rId80" location="discussion_r1301612702" xr:uid="{00000000-0004-0000-0000-000071000000}"/>
    <hyperlink ref="B79" r:id="rId81" location="issuecomment-1613522885" xr:uid="{00000000-0004-0000-0000-000072000000}"/>
    <hyperlink ref="B80" r:id="rId82" location="issuecomment-1575558178" xr:uid="{00000000-0004-0000-0000-000074000000}"/>
    <hyperlink ref="B81" r:id="rId83" location="issuecomment-1721988847" xr:uid="{00000000-0004-0000-0000-000076000000}"/>
    <hyperlink ref="B82" r:id="rId84" location="issuecomment-1725823086" xr:uid="{00000000-0004-0000-0000-000078000000}"/>
    <hyperlink ref="B83" r:id="rId85" location="discussion_r1315278678" xr:uid="{00000000-0004-0000-0000-00007A000000}"/>
    <hyperlink ref="B84" r:id="rId86" location="discussion_r1290794291" xr:uid="{00000000-0004-0000-0000-00007B000000}"/>
    <hyperlink ref="B85" r:id="rId87" location="discussion_r1225688035" xr:uid="{00000000-0004-0000-0000-00007C000000}"/>
    <hyperlink ref="B86" r:id="rId88" location="discussion_r1225782536" xr:uid="{00000000-0004-0000-0000-00007D000000}"/>
    <hyperlink ref="B87" r:id="rId89" location="discussion_r1225690070" xr:uid="{00000000-0004-0000-0000-00007E000000}"/>
    <hyperlink ref="B88" r:id="rId90" location="issuecomment-1630299973" xr:uid="{00000000-0004-0000-0000-00007F000000}"/>
    <hyperlink ref="I88" r:id="rId91" xr:uid="{00000000-0004-0000-0000-000080000000}"/>
    <hyperlink ref="B89" r:id="rId92" location="issuecomment-1585648505" xr:uid="{00000000-0004-0000-0000-000082000000}"/>
    <hyperlink ref="B90" r:id="rId93" location="issuecomment-1585814548" xr:uid="{00000000-0004-0000-0000-000084000000}"/>
    <hyperlink ref="B91" r:id="rId94" location="discussion_r1224635775" xr:uid="{00000000-0004-0000-0000-000085000000}"/>
    <hyperlink ref="B92" r:id="rId95" location="discussion_r1227329562" xr:uid="{00000000-0004-0000-0000-000087000000}"/>
    <hyperlink ref="B93" r:id="rId96" location="issuecomment-1586554971" xr:uid="{00000000-0004-0000-0000-000089000000}"/>
    <hyperlink ref="B94" r:id="rId97" location="discussion_r1272405392" xr:uid="{00000000-0004-0000-0000-00008B000000}"/>
    <hyperlink ref="B95" r:id="rId98" location="issuecomment-1589121644" xr:uid="{00000000-0004-0000-0000-00008C000000}"/>
    <hyperlink ref="B96" r:id="rId99" location="discussion_r1226844793" xr:uid="{00000000-0004-0000-0000-00008D000000}"/>
    <hyperlink ref="I96" r:id="rId100" xr:uid="{00000000-0004-0000-0000-00008E000000}"/>
    <hyperlink ref="B97" r:id="rId101" location="discussion_r1229888130" xr:uid="{00000000-0004-0000-0000-00008F000000}"/>
    <hyperlink ref="B98" r:id="rId102" location="discussion_r1352736415" xr:uid="{00000000-0004-0000-0000-000090000000}"/>
    <hyperlink ref="B99" r:id="rId103" location="discussion_r1257539457" xr:uid="{00000000-0004-0000-0000-000091000000}"/>
    <hyperlink ref="B100" r:id="rId104" location="discussion_r1231396472" xr:uid="{00000000-0004-0000-0000-000093000000}"/>
    <hyperlink ref="B101" r:id="rId105" location="discussion_r1220919789" xr:uid="{00000000-0004-0000-0000-000095000000}"/>
    <hyperlink ref="B102" r:id="rId106" location="discussion_r1335105136" xr:uid="{00000000-0004-0000-0000-000097000000}"/>
    <hyperlink ref="B103" r:id="rId107" location="discussion_r1269366123" xr:uid="{00000000-0004-0000-0000-000098000000}"/>
    <hyperlink ref="I103" r:id="rId108" xr:uid="{00000000-0004-0000-0000-000099000000}"/>
    <hyperlink ref="B104" r:id="rId109" location="discussion_r1299161042" xr:uid="{00000000-0004-0000-0000-00009A000000}"/>
    <hyperlink ref="B105" r:id="rId110" location="discussion_r1287086870" xr:uid="{00000000-0004-0000-0000-00009C000000}"/>
    <hyperlink ref="B106" r:id="rId111" location="discussion_r1208450760" xr:uid="{00000000-0004-0000-0000-00009D000000}"/>
    <hyperlink ref="B107" r:id="rId112" location="discussion_r1298683681" xr:uid="{00000000-0004-0000-0000-00009F000000}"/>
    <hyperlink ref="B108" r:id="rId113" location="discussion_r1237761478" xr:uid="{00000000-0004-0000-0000-0000A1000000}"/>
    <hyperlink ref="B109" r:id="rId114" location="issuecomment-1570821781" xr:uid="{00000000-0004-0000-0000-0000A3000000}"/>
    <hyperlink ref="B110" r:id="rId115" location="issuecomment-1571207236" xr:uid="{00000000-0004-0000-0000-0000A5000000}"/>
    <hyperlink ref="B111" r:id="rId116" location="issuecomment-1614443487" xr:uid="{00000000-0004-0000-0000-0000A6000000}"/>
    <hyperlink ref="B112" r:id="rId117" location="issuecomment-1577734656" xr:uid="{00000000-0004-0000-0000-0000A8000000}"/>
    <hyperlink ref="B113" r:id="rId118" location="discussion_r1219706888" xr:uid="{00000000-0004-0000-0000-0000AA000000}"/>
    <hyperlink ref="H113" r:id="rId119" xr:uid="{00000000-0004-0000-0000-0000AB000000}"/>
    <hyperlink ref="B114" r:id="rId120" location="discussion_r1218120781" xr:uid="{00000000-0004-0000-0000-0000AD000000}"/>
    <hyperlink ref="B115" r:id="rId121" location="issuecomment-1567002869" xr:uid="{00000000-0004-0000-0000-0000AE000000}"/>
    <hyperlink ref="B116" r:id="rId122" location="discussion_r1256484668" xr:uid="{00000000-0004-0000-0000-0000B0000000}"/>
    <hyperlink ref="H116" r:id="rId123" xr:uid="{00000000-0004-0000-0000-0000B1000000}"/>
    <hyperlink ref="B117" r:id="rId124" location="issuecomment-1595122865" xr:uid="{00000000-0004-0000-0000-0000B2000000}"/>
    <hyperlink ref="B118" r:id="rId125" location="issuecomment-1701793151" xr:uid="{00000000-0004-0000-0000-0000B4000000}"/>
    <hyperlink ref="B119" r:id="rId126" location="discussion_r1264576034" xr:uid="{00000000-0004-0000-0000-0000B6000000}"/>
    <hyperlink ref="B120" r:id="rId127" location="issuecomment-1643969353" xr:uid="{00000000-0004-0000-0000-0000B8000000}"/>
    <hyperlink ref="B121" r:id="rId128" location="issuecomment-1585817943" xr:uid="{00000000-0004-0000-0000-0000BA000000}"/>
    <hyperlink ref="B122" r:id="rId129" location="issuecomment-1585817943" xr:uid="{00000000-0004-0000-0000-0000BC000000}"/>
    <hyperlink ref="B123" r:id="rId130" location="issuecomment-1592913792" xr:uid="{00000000-0004-0000-0000-0000BD000000}"/>
    <hyperlink ref="B124" r:id="rId131" location="discussion_r1213089281" xr:uid="{00000000-0004-0000-0000-0000BE000000}"/>
    <hyperlink ref="B125" r:id="rId132" location="issuecomment-1687163074" xr:uid="{00000000-0004-0000-0000-0000C0000000}"/>
    <hyperlink ref="B126" r:id="rId133" location="discussion_r1212265392" xr:uid="{00000000-0004-0000-0000-0000C1000000}"/>
    <hyperlink ref="B127" r:id="rId134" location="discussion_r1246819293" xr:uid="{00000000-0004-0000-0000-0000C3000000}"/>
    <hyperlink ref="B128" r:id="rId135" location="discussion_r1268186381" xr:uid="{00000000-0004-0000-0000-0000C5000000}"/>
    <hyperlink ref="B129" r:id="rId136" location="discussion_r1285276964" xr:uid="{00000000-0004-0000-0000-0000C7000000}"/>
    <hyperlink ref="B130" r:id="rId137" location="discussion_r1299418820" xr:uid="{00000000-0004-0000-0000-0000C9000000}"/>
    <hyperlink ref="B131" r:id="rId138" location="issuecomment-1654616477" xr:uid="{00000000-0004-0000-0000-0000CA000000}"/>
    <hyperlink ref="B132" r:id="rId139" location="discussion_r1264579212" xr:uid="{00000000-0004-0000-0000-0000CC000000}"/>
    <hyperlink ref="B133" r:id="rId140" location="discussion_r1258630855" xr:uid="{00000000-0004-0000-0000-0000CE000000}"/>
    <hyperlink ref="B134" r:id="rId141" location="discussion_r1264775663" xr:uid="{00000000-0004-0000-0000-0000D0000000}"/>
  </hyperlinks>
  <pageMargins left="0.7" right="0.7" top="0.75" bottom="0.75" header="0.3" footer="0.3"/>
  <extLst>
    <ext xmlns:x14="http://schemas.microsoft.com/office/spreadsheetml/2009/9/main" uri="{CCE6A557-97BC-4b89-ADB6-D9C93CAAB3DF}">
      <x14:dataValidations xmlns:xm="http://schemas.microsoft.com/office/excel/2006/main" count="7">
        <x14:dataValidation type="list" allowBlank="1" showErrorMessage="1" xr:uid="{00000000-0002-0000-0000-000000000000}">
          <x14:formula1>
            <xm:f>Negativeボタン!$A$2:$A$18</xm:f>
          </x14:formula1>
          <xm:sqref>J2:J1001 K46</xm:sqref>
        </x14:dataValidation>
        <x14:dataValidation type="list" allowBlank="1" showErrorMessage="1" xr:uid="{00000000-0002-0000-0000-000001000000}">
          <x14:formula1>
            <xm:f>カテゴリ!$C$2:$C$100</xm:f>
          </x14:formula1>
          <xm:sqref>R2:R1001</xm:sqref>
        </x14:dataValidation>
        <x14:dataValidation type="list" allowBlank="1" showErrorMessage="1" xr:uid="{00000000-0002-0000-0000-000002000000}">
          <x14:formula1>
            <xm:f>Negativeボタン!$A$2:$A$12</xm:f>
          </x14:formula1>
          <xm:sqref>P124 M2:M200</xm:sqref>
        </x14:dataValidation>
        <x14:dataValidation type="list" allowBlank="1" showErrorMessage="1" xr:uid="{00000000-0002-0000-0000-000003000000}">
          <x14:formula1>
            <xm:f>Negativeボタン!$F$2:$F$19</xm:f>
          </x14:formula1>
          <xm:sqref>N2:N1001 K2:K45 K47:K1001</xm:sqref>
        </x14:dataValidation>
        <x14:dataValidation type="list" allowBlank="1" showErrorMessage="1" xr:uid="{00000000-0002-0000-0000-000004000000}">
          <x14:formula1>
            <xm:f>カテゴリ!$C$2:$C$113</xm:f>
          </x14:formula1>
          <xm:sqref>L2:L1001</xm:sqref>
        </x14:dataValidation>
        <x14:dataValidation type="list" allowBlank="1" showErrorMessage="1" xr:uid="{00000000-0002-0000-0000-000005000000}">
          <x14:formula1>
            <xm:f>Negativeボタン!$A$1:$A$10</xm:f>
          </x14:formula1>
          <xm:sqref>P2:P123 P125:P1001</xm:sqref>
        </x14:dataValidation>
        <x14:dataValidation type="list" allowBlank="1" showErrorMessage="1" xr:uid="{00000000-0002-0000-0000-000006000000}">
          <x14:formula1>
            <xm:f>カテゴリ!$C$2:$C1001</xm:f>
          </x14:formula1>
          <xm:sqref>O2:O200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K1009"/>
  <sheetViews>
    <sheetView workbookViewId="0"/>
  </sheetViews>
  <sheetFormatPr baseColWidth="10" defaultColWidth="12.6640625" defaultRowHeight="15.75" customHeight="1"/>
  <cols>
    <col min="1" max="1" width="23.33203125" customWidth="1"/>
    <col min="2" max="2" width="50.83203125" customWidth="1"/>
    <col min="3" max="3" width="28.33203125" customWidth="1"/>
    <col min="4" max="4" width="16.1640625" customWidth="1"/>
    <col min="5" max="5" width="34.6640625" customWidth="1"/>
    <col min="6" max="6" width="23" customWidth="1"/>
  </cols>
  <sheetData>
    <row r="1" spans="1:11" ht="15.75" customHeight="1">
      <c r="A1" s="1" t="s">
        <v>832</v>
      </c>
      <c r="B1" s="1"/>
      <c r="C1" s="13" t="s">
        <v>833</v>
      </c>
      <c r="D1" s="1" t="s">
        <v>834</v>
      </c>
      <c r="E1" s="1" t="s">
        <v>835</v>
      </c>
      <c r="F1" s="1" t="s">
        <v>836</v>
      </c>
      <c r="G1" s="1" t="s">
        <v>837</v>
      </c>
      <c r="I1" s="1" t="s">
        <v>838</v>
      </c>
      <c r="J1" s="1">
        <f>SUM(I2:I48)</f>
        <v>111</v>
      </c>
    </row>
    <row r="2" spans="1:11" ht="15.75" customHeight="1">
      <c r="A2" s="14" t="s">
        <v>839</v>
      </c>
      <c r="B2" s="15" t="s">
        <v>840</v>
      </c>
      <c r="C2" s="16" t="s">
        <v>16</v>
      </c>
      <c r="D2" s="15" t="s">
        <v>17</v>
      </c>
      <c r="E2" s="15" t="s">
        <v>841</v>
      </c>
      <c r="F2" s="17" t="s">
        <v>391</v>
      </c>
      <c r="G2" s="15"/>
      <c r="H2" s="18"/>
      <c r="I2" s="1">
        <f>COUNTIF(pr_commit_list!R:R,C2)</f>
        <v>17</v>
      </c>
      <c r="J2" s="19">
        <f t="shared" ref="J2:J48" si="0">I2/$J$1</f>
        <v>0.15315315315315314</v>
      </c>
      <c r="K2" s="1">
        <f>SUM(I2:I18)</f>
        <v>50</v>
      </c>
    </row>
    <row r="3" spans="1:11" ht="15.75" customHeight="1">
      <c r="A3" s="20" t="s">
        <v>842</v>
      </c>
      <c r="C3" s="21"/>
      <c r="D3" s="1" t="s">
        <v>103</v>
      </c>
      <c r="E3" s="1" t="s">
        <v>843</v>
      </c>
      <c r="F3" s="22" t="s">
        <v>8</v>
      </c>
      <c r="H3" s="23"/>
      <c r="J3" s="19">
        <f t="shared" si="0"/>
        <v>0</v>
      </c>
    </row>
    <row r="4" spans="1:11" ht="15.75" customHeight="1">
      <c r="A4" s="20"/>
      <c r="C4" s="21"/>
      <c r="D4" s="1" t="s">
        <v>27</v>
      </c>
      <c r="E4" s="1" t="s">
        <v>844</v>
      </c>
      <c r="F4" s="24" t="s">
        <v>18</v>
      </c>
      <c r="H4" s="23"/>
      <c r="J4" s="19">
        <f t="shared" si="0"/>
        <v>0</v>
      </c>
    </row>
    <row r="5" spans="1:11" ht="15.75" customHeight="1">
      <c r="A5" s="20"/>
      <c r="C5" s="21"/>
      <c r="D5" s="1" t="s">
        <v>249</v>
      </c>
      <c r="E5" s="1" t="s">
        <v>845</v>
      </c>
      <c r="F5" s="24" t="s">
        <v>66</v>
      </c>
      <c r="H5" s="23"/>
      <c r="J5" s="19">
        <f t="shared" si="0"/>
        <v>0</v>
      </c>
    </row>
    <row r="6" spans="1:11" ht="15.75" customHeight="1">
      <c r="A6" s="20"/>
      <c r="C6" s="13" t="s">
        <v>176</v>
      </c>
      <c r="E6" s="1" t="s">
        <v>846</v>
      </c>
      <c r="F6" s="24" t="s">
        <v>417</v>
      </c>
      <c r="G6" s="1" t="s">
        <v>847</v>
      </c>
      <c r="H6" s="23"/>
      <c r="I6" s="1">
        <f>COUNTIF(pr_commit_list!R:R,C6)</f>
        <v>5</v>
      </c>
      <c r="J6" s="19">
        <f t="shared" si="0"/>
        <v>4.5045045045045043E-2</v>
      </c>
    </row>
    <row r="7" spans="1:11" ht="15.75" customHeight="1">
      <c r="A7" s="20"/>
      <c r="C7" s="13"/>
      <c r="E7" s="1"/>
      <c r="F7" s="22" t="s">
        <v>759</v>
      </c>
      <c r="H7" s="23"/>
      <c r="J7" s="19">
        <f t="shared" si="0"/>
        <v>0</v>
      </c>
    </row>
    <row r="8" spans="1:11" ht="15.75" customHeight="1">
      <c r="A8" s="20"/>
      <c r="B8" s="1"/>
      <c r="C8" s="13" t="s">
        <v>95</v>
      </c>
      <c r="D8" s="1"/>
      <c r="E8" s="1" t="s">
        <v>848</v>
      </c>
      <c r="H8" s="23"/>
      <c r="I8" s="1">
        <f>COUNTIF(pr_commit_list!R:R,C8)</f>
        <v>22</v>
      </c>
      <c r="J8" s="19">
        <f t="shared" si="0"/>
        <v>0.1981981981981982</v>
      </c>
    </row>
    <row r="9" spans="1:11" ht="15.75" customHeight="1">
      <c r="A9" s="20"/>
      <c r="B9" s="1"/>
      <c r="C9" s="13"/>
      <c r="E9" s="1" t="s">
        <v>849</v>
      </c>
      <c r="F9" s="24" t="s">
        <v>140</v>
      </c>
      <c r="H9" s="23"/>
      <c r="J9" s="19">
        <f t="shared" si="0"/>
        <v>0</v>
      </c>
    </row>
    <row r="10" spans="1:11" ht="15.75" customHeight="1">
      <c r="A10" s="20"/>
      <c r="C10" s="13"/>
      <c r="E10" s="1" t="s">
        <v>850</v>
      </c>
      <c r="F10" s="24" t="s">
        <v>185</v>
      </c>
      <c r="H10" s="23"/>
      <c r="J10" s="19">
        <f t="shared" si="0"/>
        <v>0</v>
      </c>
    </row>
    <row r="11" spans="1:11" ht="15.75" customHeight="1">
      <c r="A11" s="20"/>
      <c r="C11" s="13"/>
      <c r="F11" s="24" t="s">
        <v>625</v>
      </c>
      <c r="H11" s="23"/>
      <c r="J11" s="19">
        <f t="shared" si="0"/>
        <v>0</v>
      </c>
    </row>
    <row r="12" spans="1:11" ht="15.75" customHeight="1">
      <c r="A12" s="20"/>
      <c r="C12" s="13"/>
      <c r="F12" s="24" t="s">
        <v>595</v>
      </c>
      <c r="H12" s="23"/>
      <c r="J12" s="19">
        <f t="shared" si="0"/>
        <v>0</v>
      </c>
    </row>
    <row r="13" spans="1:11" ht="15.75" customHeight="1">
      <c r="A13" s="20"/>
      <c r="B13" s="1"/>
      <c r="C13" s="13" t="s">
        <v>851</v>
      </c>
      <c r="E13" s="1" t="s">
        <v>852</v>
      </c>
      <c r="F13" s="22" t="s">
        <v>134</v>
      </c>
      <c r="H13" s="23"/>
      <c r="I13" s="1">
        <f>COUNTIF(pr_commit_list!R:R,C13)</f>
        <v>0</v>
      </c>
      <c r="J13" s="19">
        <f t="shared" si="0"/>
        <v>0</v>
      </c>
    </row>
    <row r="14" spans="1:11" ht="15.75" customHeight="1">
      <c r="A14" s="20"/>
      <c r="C14" s="13" t="s">
        <v>853</v>
      </c>
      <c r="E14" s="1" t="s">
        <v>854</v>
      </c>
      <c r="F14" s="22" t="s">
        <v>620</v>
      </c>
      <c r="G14" s="1" t="s">
        <v>855</v>
      </c>
      <c r="H14" s="23"/>
      <c r="I14" s="1">
        <f>COUNTIF(pr_commit_list!R:R,C14)</f>
        <v>0</v>
      </c>
      <c r="J14" s="19">
        <f t="shared" si="0"/>
        <v>0</v>
      </c>
    </row>
    <row r="15" spans="1:11" ht="15.75" customHeight="1">
      <c r="A15" s="20"/>
      <c r="C15" s="13"/>
      <c r="F15" s="24" t="s">
        <v>572</v>
      </c>
      <c r="H15" s="23"/>
      <c r="J15" s="19">
        <f t="shared" si="0"/>
        <v>0</v>
      </c>
    </row>
    <row r="16" spans="1:11" ht="15.75" customHeight="1">
      <c r="A16" s="20"/>
      <c r="C16" s="13" t="s">
        <v>535</v>
      </c>
      <c r="D16" s="1" t="s">
        <v>59</v>
      </c>
      <c r="F16" s="24" t="s">
        <v>382</v>
      </c>
      <c r="H16" s="23"/>
      <c r="I16" s="1">
        <f>COUNTIF(pr_commit_list!R:R,C16)</f>
        <v>3</v>
      </c>
      <c r="J16" s="19">
        <f t="shared" si="0"/>
        <v>2.7027027027027029E-2</v>
      </c>
    </row>
    <row r="17" spans="1:11" ht="15.75" customHeight="1">
      <c r="A17" s="20"/>
      <c r="C17" s="13" t="s">
        <v>234</v>
      </c>
      <c r="F17" s="1"/>
      <c r="H17" s="23"/>
      <c r="I17" s="1">
        <f>COUNTIF(pr_commit_list!R:R,C17)</f>
        <v>3</v>
      </c>
      <c r="J17" s="19">
        <f t="shared" si="0"/>
        <v>2.7027027027027029E-2</v>
      </c>
    </row>
    <row r="18" spans="1:11" ht="15.75" customHeight="1">
      <c r="A18" s="25"/>
      <c r="B18" s="26"/>
      <c r="C18" s="27" t="s">
        <v>257</v>
      </c>
      <c r="D18" s="26"/>
      <c r="E18" s="26"/>
      <c r="F18" s="28" t="s">
        <v>250</v>
      </c>
      <c r="G18" s="26"/>
      <c r="H18" s="29"/>
      <c r="I18" s="1">
        <f>COUNTIF(pr_commit_list!R:R,C18)</f>
        <v>0</v>
      </c>
      <c r="J18" s="19">
        <f t="shared" si="0"/>
        <v>0</v>
      </c>
    </row>
    <row r="19" spans="1:11" ht="15.75" customHeight="1">
      <c r="A19" s="14" t="s">
        <v>856</v>
      </c>
      <c r="B19" s="15" t="s">
        <v>857</v>
      </c>
      <c r="C19" s="30" t="s">
        <v>58</v>
      </c>
      <c r="D19" s="1" t="s">
        <v>858</v>
      </c>
      <c r="E19" s="1" t="s">
        <v>859</v>
      </c>
      <c r="F19" s="22" t="s">
        <v>729</v>
      </c>
      <c r="G19" s="15"/>
      <c r="H19" s="18"/>
      <c r="I19" s="1">
        <f>COUNTIF(pr_commit_list!R:R,C19)</f>
        <v>7</v>
      </c>
      <c r="J19" s="19">
        <f t="shared" si="0"/>
        <v>6.3063063063063057E-2</v>
      </c>
      <c r="K19" s="1">
        <f>SUM(I19:I48)</f>
        <v>61</v>
      </c>
    </row>
    <row r="20" spans="1:11" ht="15.75" customHeight="1">
      <c r="A20" s="20"/>
      <c r="B20" s="1" t="s">
        <v>860</v>
      </c>
      <c r="C20" s="13"/>
      <c r="D20" s="1" t="s">
        <v>59</v>
      </c>
      <c r="E20" s="1" t="s">
        <v>861</v>
      </c>
      <c r="F20" s="24" t="s">
        <v>459</v>
      </c>
      <c r="H20" s="23"/>
      <c r="J20" s="19">
        <f t="shared" si="0"/>
        <v>0</v>
      </c>
    </row>
    <row r="21" spans="1:11" ht="15.75" customHeight="1">
      <c r="A21" s="20"/>
      <c r="C21" s="13"/>
      <c r="D21" s="1" t="s">
        <v>862</v>
      </c>
      <c r="E21" s="1" t="s">
        <v>863</v>
      </c>
      <c r="F21" s="22" t="s">
        <v>52</v>
      </c>
      <c r="H21" s="23"/>
      <c r="J21" s="19">
        <f t="shared" si="0"/>
        <v>0</v>
      </c>
    </row>
    <row r="22" spans="1:11" ht="15.75" customHeight="1">
      <c r="A22" s="20"/>
      <c r="C22" s="21"/>
      <c r="D22" s="1" t="s">
        <v>864</v>
      </c>
      <c r="E22" s="31" t="s">
        <v>865</v>
      </c>
      <c r="F22" s="11" t="s">
        <v>312</v>
      </c>
      <c r="H22" s="23"/>
      <c r="J22" s="19">
        <f t="shared" si="0"/>
        <v>0</v>
      </c>
    </row>
    <row r="23" spans="1:11" ht="15.75" customHeight="1">
      <c r="A23" s="20"/>
      <c r="C23" s="21" t="s">
        <v>36</v>
      </c>
      <c r="E23" s="31" t="s">
        <v>866</v>
      </c>
      <c r="F23" s="24" t="s">
        <v>120</v>
      </c>
      <c r="H23" s="23"/>
      <c r="I23" s="1">
        <f>COUNTIF(pr_commit_list!R:R,C23)</f>
        <v>15</v>
      </c>
      <c r="J23" s="19">
        <f t="shared" si="0"/>
        <v>0.13513513513513514</v>
      </c>
    </row>
    <row r="24" spans="1:11" ht="15.75" customHeight="1">
      <c r="A24" s="20"/>
      <c r="C24" s="21"/>
      <c r="E24" s="31"/>
      <c r="F24" s="1"/>
      <c r="H24" s="23"/>
      <c r="J24" s="19">
        <f t="shared" si="0"/>
        <v>0</v>
      </c>
    </row>
    <row r="25" spans="1:11" ht="15.75" customHeight="1">
      <c r="A25" s="20"/>
      <c r="C25" s="21" t="s">
        <v>118</v>
      </c>
      <c r="E25" s="31" t="s">
        <v>867</v>
      </c>
      <c r="F25" s="24" t="s">
        <v>111</v>
      </c>
      <c r="H25" s="23"/>
      <c r="I25" s="1">
        <f>COUNTIF(pr_commit_list!R:R,C25)</f>
        <v>6</v>
      </c>
      <c r="J25" s="19">
        <f t="shared" si="0"/>
        <v>5.4054054054054057E-2</v>
      </c>
    </row>
    <row r="26" spans="1:11" ht="15.75" customHeight="1">
      <c r="A26" s="20"/>
      <c r="C26" s="21"/>
      <c r="E26" s="31"/>
      <c r="F26" s="24" t="s">
        <v>749</v>
      </c>
      <c r="H26" s="23"/>
      <c r="J26" s="19">
        <f t="shared" si="0"/>
        <v>0</v>
      </c>
    </row>
    <row r="27" spans="1:11" ht="15.75" customHeight="1">
      <c r="A27" s="20"/>
      <c r="C27" s="21"/>
      <c r="E27" s="31"/>
      <c r="F27" s="24" t="s">
        <v>772</v>
      </c>
      <c r="H27" s="23"/>
      <c r="J27" s="19">
        <f t="shared" si="0"/>
        <v>0</v>
      </c>
    </row>
    <row r="28" spans="1:11" ht="15.75" customHeight="1">
      <c r="A28" s="20"/>
      <c r="C28" s="13"/>
      <c r="E28" s="1"/>
      <c r="F28" s="24" t="s">
        <v>822</v>
      </c>
      <c r="G28" s="1" t="s">
        <v>868</v>
      </c>
      <c r="H28" s="23"/>
      <c r="J28" s="19">
        <f t="shared" si="0"/>
        <v>0</v>
      </c>
    </row>
    <row r="29" spans="1:11" ht="15.75" customHeight="1">
      <c r="A29" s="20"/>
      <c r="C29" s="13"/>
      <c r="E29" s="1"/>
      <c r="F29" s="24" t="s">
        <v>792</v>
      </c>
      <c r="G29" s="1" t="s">
        <v>869</v>
      </c>
      <c r="H29" s="23"/>
      <c r="J29" s="19">
        <f t="shared" si="0"/>
        <v>0</v>
      </c>
    </row>
    <row r="30" spans="1:11" ht="15.75" customHeight="1">
      <c r="A30" s="20"/>
      <c r="C30" s="13" t="s">
        <v>81</v>
      </c>
      <c r="E30" s="1" t="s">
        <v>870</v>
      </c>
      <c r="F30" s="24" t="s">
        <v>237</v>
      </c>
      <c r="H30" s="23"/>
      <c r="I30" s="1">
        <f>COUNTIF(pr_commit_list!R:R,C30)</f>
        <v>10</v>
      </c>
      <c r="J30" s="19">
        <f t="shared" si="0"/>
        <v>9.0090090090090086E-2</v>
      </c>
    </row>
    <row r="31" spans="1:11" ht="15.75" customHeight="1">
      <c r="A31" s="20"/>
      <c r="C31" s="13"/>
      <c r="E31" s="1"/>
      <c r="F31" s="11" t="s">
        <v>406</v>
      </c>
      <c r="H31" s="23"/>
      <c r="J31" s="19">
        <f t="shared" si="0"/>
        <v>0</v>
      </c>
    </row>
    <row r="32" spans="1:11" ht="15.75" customHeight="1">
      <c r="A32" s="20"/>
      <c r="C32" s="13"/>
      <c r="E32" s="1"/>
      <c r="F32" s="24" t="s">
        <v>472</v>
      </c>
      <c r="H32" s="23"/>
      <c r="J32" s="19">
        <f t="shared" si="0"/>
        <v>0</v>
      </c>
    </row>
    <row r="33" spans="1:10" ht="15.75" customHeight="1">
      <c r="A33" s="20"/>
      <c r="C33" s="13" t="s">
        <v>184</v>
      </c>
      <c r="E33" s="1" t="s">
        <v>871</v>
      </c>
      <c r="F33" s="24" t="s">
        <v>235</v>
      </c>
      <c r="H33" s="23"/>
      <c r="I33" s="1">
        <f>COUNTIF(pr_commit_list!R:R,C33)</f>
        <v>4</v>
      </c>
      <c r="J33" s="19">
        <f t="shared" si="0"/>
        <v>3.6036036036036036E-2</v>
      </c>
    </row>
    <row r="34" spans="1:10" ht="15.75" customHeight="1">
      <c r="A34" s="20"/>
      <c r="C34" s="13" t="s">
        <v>198</v>
      </c>
      <c r="E34" s="1" t="s">
        <v>872</v>
      </c>
      <c r="F34" s="24" t="s">
        <v>192</v>
      </c>
      <c r="H34" s="23"/>
      <c r="I34" s="1">
        <f>COUNTIF(pr_commit_list!R:R,C34)</f>
        <v>1</v>
      </c>
      <c r="J34" s="19">
        <f t="shared" si="0"/>
        <v>9.0090090090090089E-3</v>
      </c>
    </row>
    <row r="35" spans="1:10" ht="15.75" customHeight="1">
      <c r="A35" s="20"/>
      <c r="C35" s="13" t="s">
        <v>119</v>
      </c>
      <c r="E35" s="1" t="s">
        <v>873</v>
      </c>
      <c r="F35" s="24" t="s">
        <v>206</v>
      </c>
      <c r="H35" s="23"/>
      <c r="I35" s="1">
        <f>COUNTIF(pr_commit_list!R:R,C35)</f>
        <v>6</v>
      </c>
      <c r="J35" s="19">
        <f t="shared" si="0"/>
        <v>5.4054054054054057E-2</v>
      </c>
    </row>
    <row r="36" spans="1:10" ht="15.75" customHeight="1">
      <c r="A36" s="20"/>
      <c r="C36" s="21"/>
      <c r="F36" s="24" t="s">
        <v>755</v>
      </c>
      <c r="H36" s="23"/>
      <c r="J36" s="19">
        <f t="shared" si="0"/>
        <v>0</v>
      </c>
    </row>
    <row r="37" spans="1:10" ht="15.75" customHeight="1">
      <c r="A37" s="20"/>
      <c r="C37" s="21"/>
      <c r="E37" s="31"/>
      <c r="F37" s="22" t="s">
        <v>584</v>
      </c>
      <c r="H37" s="23"/>
      <c r="J37" s="19">
        <f t="shared" si="0"/>
        <v>0</v>
      </c>
    </row>
    <row r="38" spans="1:10" ht="15.75" customHeight="1">
      <c r="A38" s="20"/>
      <c r="C38" s="13" t="s">
        <v>73</v>
      </c>
      <c r="D38" s="1" t="s">
        <v>249</v>
      </c>
      <c r="E38" s="1"/>
      <c r="F38" s="22" t="s">
        <v>536</v>
      </c>
      <c r="H38" s="23"/>
      <c r="I38" s="1">
        <f>COUNTIF(pr_commit_list!R:R,C38)</f>
        <v>12</v>
      </c>
      <c r="J38" s="19">
        <f t="shared" si="0"/>
        <v>0.10810810810810811</v>
      </c>
    </row>
    <row r="39" spans="1:10" ht="15.75" customHeight="1">
      <c r="A39" s="20"/>
      <c r="C39" s="13"/>
      <c r="E39" s="1"/>
      <c r="F39" s="24" t="s">
        <v>562</v>
      </c>
      <c r="H39" s="23"/>
      <c r="J39" s="19">
        <f t="shared" si="0"/>
        <v>0</v>
      </c>
    </row>
    <row r="40" spans="1:10" ht="15.75" customHeight="1">
      <c r="A40" s="20"/>
      <c r="C40" s="13"/>
      <c r="E40" s="1"/>
      <c r="F40" s="24" t="s">
        <v>570</v>
      </c>
      <c r="H40" s="23"/>
      <c r="J40" s="19">
        <f t="shared" si="0"/>
        <v>0</v>
      </c>
    </row>
    <row r="41" spans="1:10" ht="15.75" customHeight="1">
      <c r="A41" s="20"/>
      <c r="C41" s="13"/>
      <c r="E41" s="1"/>
      <c r="F41" s="22" t="s">
        <v>530</v>
      </c>
      <c r="H41" s="23"/>
      <c r="J41" s="19">
        <f t="shared" si="0"/>
        <v>0</v>
      </c>
    </row>
    <row r="42" spans="1:10" ht="15.75" customHeight="1">
      <c r="A42" s="20"/>
      <c r="C42" s="13"/>
      <c r="F42" s="24" t="s">
        <v>199</v>
      </c>
      <c r="H42" s="23" t="s">
        <v>874</v>
      </c>
      <c r="J42" s="19">
        <f t="shared" si="0"/>
        <v>0</v>
      </c>
    </row>
    <row r="43" spans="1:10" ht="15.75" customHeight="1">
      <c r="A43" s="20"/>
      <c r="C43" s="13" t="s">
        <v>451</v>
      </c>
      <c r="F43" s="22" t="s">
        <v>364</v>
      </c>
      <c r="H43" s="23"/>
      <c r="I43" s="1">
        <f>COUNTIF(pr_commit_list!R:R,C43)</f>
        <v>0</v>
      </c>
      <c r="J43" s="19">
        <f t="shared" si="0"/>
        <v>0</v>
      </c>
    </row>
    <row r="44" spans="1:10" ht="15.75" customHeight="1">
      <c r="A44" s="20"/>
      <c r="C44" s="13"/>
      <c r="F44" s="1"/>
      <c r="H44" s="23"/>
      <c r="J44" s="19">
        <f t="shared" si="0"/>
        <v>0</v>
      </c>
    </row>
    <row r="45" spans="1:10" ht="15.75" customHeight="1">
      <c r="A45" s="20"/>
      <c r="C45" s="13"/>
      <c r="F45" s="1"/>
      <c r="H45" s="23"/>
      <c r="J45" s="19">
        <f t="shared" si="0"/>
        <v>0</v>
      </c>
    </row>
    <row r="46" spans="1:10" ht="15.75" customHeight="1">
      <c r="A46" s="20"/>
      <c r="C46" s="13"/>
      <c r="F46" s="1"/>
      <c r="H46" s="23"/>
      <c r="J46" s="19">
        <f t="shared" si="0"/>
        <v>0</v>
      </c>
    </row>
    <row r="47" spans="1:10" ht="15.75" customHeight="1">
      <c r="A47" s="20"/>
      <c r="C47" s="13"/>
      <c r="F47" s="1"/>
      <c r="H47" s="23"/>
      <c r="J47" s="19">
        <f t="shared" si="0"/>
        <v>0</v>
      </c>
    </row>
    <row r="48" spans="1:10" ht="15.75" customHeight="1">
      <c r="A48" s="25"/>
      <c r="B48" s="26"/>
      <c r="C48" s="27"/>
      <c r="D48" s="26"/>
      <c r="E48" s="26"/>
      <c r="F48" s="26"/>
      <c r="G48" s="26"/>
      <c r="H48" s="29"/>
      <c r="J48" s="19">
        <f t="shared" si="0"/>
        <v>0</v>
      </c>
    </row>
    <row r="49" spans="1:9" ht="15.75" customHeight="1">
      <c r="C49" s="13" t="s">
        <v>50</v>
      </c>
      <c r="F49" s="1"/>
      <c r="I49" s="1">
        <f>COUNTIF(pr_commit_list!R:R,C49)</f>
        <v>8</v>
      </c>
    </row>
    <row r="50" spans="1:9" ht="15.75" customHeight="1">
      <c r="A50" s="1" t="s">
        <v>875</v>
      </c>
      <c r="B50" s="31"/>
      <c r="C50" s="13" t="s">
        <v>377</v>
      </c>
      <c r="F50" s="1"/>
      <c r="I50" s="1">
        <f>COUNTIF(pr_commit_list!R:R,C50)</f>
        <v>6</v>
      </c>
    </row>
    <row r="51" spans="1:9" ht="15.75" customHeight="1">
      <c r="C51" s="13" t="s">
        <v>51</v>
      </c>
      <c r="F51" s="1"/>
      <c r="I51" s="1">
        <f>SUM(I2:I50)</f>
        <v>125</v>
      </c>
    </row>
    <row r="52" spans="1:9" ht="15.75" customHeight="1">
      <c r="C52" s="13"/>
      <c r="F52" s="1"/>
    </row>
    <row r="53" spans="1:9" ht="15.75" customHeight="1">
      <c r="C53" s="13"/>
      <c r="F53" s="1"/>
    </row>
    <row r="54" spans="1:9" ht="15.75" customHeight="1">
      <c r="C54" s="13"/>
      <c r="F54" s="1"/>
    </row>
    <row r="55" spans="1:9" ht="15.75" customHeight="1">
      <c r="C55" s="13"/>
      <c r="F55" s="1"/>
    </row>
    <row r="56" spans="1:9" ht="15.75" customHeight="1">
      <c r="C56" s="13"/>
      <c r="F56" s="1"/>
    </row>
    <row r="57" spans="1:9" ht="15.75" customHeight="1">
      <c r="C57" s="13"/>
      <c r="F57" s="1"/>
    </row>
    <row r="58" spans="1:9" ht="15.75" customHeight="1">
      <c r="C58" s="13"/>
      <c r="F58" s="1"/>
    </row>
    <row r="59" spans="1:9" ht="15.75" customHeight="1">
      <c r="A59" s="9" t="s">
        <v>28</v>
      </c>
      <c r="B59" s="1" t="s">
        <v>876</v>
      </c>
      <c r="C59" s="13"/>
      <c r="F59" s="1"/>
    </row>
    <row r="60" spans="1:9" ht="15.75" customHeight="1">
      <c r="A60" s="11" t="s">
        <v>66</v>
      </c>
      <c r="B60" s="1" t="s">
        <v>877</v>
      </c>
      <c r="C60" s="13"/>
      <c r="F60" s="1"/>
    </row>
    <row r="61" spans="1:9" ht="15.75" customHeight="1">
      <c r="A61" s="11" t="s">
        <v>89</v>
      </c>
      <c r="B61" s="1" t="s">
        <v>878</v>
      </c>
      <c r="C61" s="13"/>
      <c r="F61" s="1"/>
    </row>
    <row r="62" spans="1:9" ht="15.75" customHeight="1">
      <c r="A62" s="11" t="s">
        <v>134</v>
      </c>
      <c r="B62" s="1" t="s">
        <v>879</v>
      </c>
      <c r="C62" s="13"/>
      <c r="F62" s="1"/>
    </row>
    <row r="63" spans="1:9" ht="15.75" customHeight="1">
      <c r="A63" s="11" t="s">
        <v>140</v>
      </c>
      <c r="B63" s="1" t="s">
        <v>880</v>
      </c>
      <c r="C63" s="13"/>
      <c r="D63" s="1" t="s">
        <v>881</v>
      </c>
      <c r="F63" s="1"/>
    </row>
    <row r="64" spans="1:9" ht="15.75" customHeight="1">
      <c r="C64" s="13"/>
      <c r="F64" s="1"/>
    </row>
    <row r="65" spans="1:6" ht="13">
      <c r="A65" s="11" t="s">
        <v>140</v>
      </c>
      <c r="B65" s="1" t="s">
        <v>882</v>
      </c>
      <c r="C65" s="13"/>
      <c r="F65" s="1"/>
    </row>
    <row r="66" spans="1:6" ht="13">
      <c r="A66" s="1" t="s">
        <v>883</v>
      </c>
      <c r="B66" s="9" t="s">
        <v>601</v>
      </c>
      <c r="C66" s="13"/>
      <c r="D66" s="1" t="s">
        <v>884</v>
      </c>
      <c r="F66" s="1"/>
    </row>
    <row r="67" spans="1:6" ht="13">
      <c r="C67" s="13"/>
      <c r="F67" s="1"/>
    </row>
    <row r="68" spans="1:6" ht="13">
      <c r="B68" s="1"/>
      <c r="C68" s="13"/>
      <c r="F68" s="1"/>
    </row>
    <row r="69" spans="1:6" ht="13">
      <c r="C69" s="13"/>
      <c r="F69" s="1"/>
    </row>
    <row r="70" spans="1:6" ht="13">
      <c r="C70" s="13"/>
      <c r="F70" s="1"/>
    </row>
    <row r="71" spans="1:6" ht="13">
      <c r="C71" s="13"/>
      <c r="F71" s="1"/>
    </row>
    <row r="72" spans="1:6" ht="13">
      <c r="A72" s="11" t="s">
        <v>885</v>
      </c>
      <c r="B72" s="1" t="s">
        <v>886</v>
      </c>
      <c r="C72" s="13"/>
      <c r="F72" s="1"/>
    </row>
    <row r="73" spans="1:6" ht="13">
      <c r="A73" s="1" t="s">
        <v>887</v>
      </c>
      <c r="B73" s="9" t="s">
        <v>264</v>
      </c>
      <c r="C73" s="13"/>
      <c r="F73" s="1"/>
    </row>
    <row r="74" spans="1:6" ht="13">
      <c r="A74" s="1" t="s">
        <v>888</v>
      </c>
      <c r="B74" s="11" t="s">
        <v>283</v>
      </c>
      <c r="C74" s="13"/>
      <c r="F74" s="1"/>
    </row>
    <row r="75" spans="1:6" ht="13">
      <c r="A75" s="1" t="s">
        <v>889</v>
      </c>
      <c r="B75" s="9" t="s">
        <v>299</v>
      </c>
      <c r="C75" s="13"/>
      <c r="D75" s="1" t="s">
        <v>890</v>
      </c>
      <c r="F75" s="1"/>
    </row>
    <row r="76" spans="1:6" ht="13">
      <c r="C76" s="13"/>
      <c r="F76" s="1"/>
    </row>
    <row r="77" spans="1:6" ht="13">
      <c r="A77" s="11" t="s">
        <v>891</v>
      </c>
      <c r="B77" s="1" t="s">
        <v>892</v>
      </c>
      <c r="C77" s="13"/>
      <c r="D77" s="1" t="s">
        <v>893</v>
      </c>
      <c r="F77" s="1"/>
    </row>
    <row r="78" spans="1:6" ht="13">
      <c r="A78" s="11" t="s">
        <v>894</v>
      </c>
      <c r="B78" s="1" t="s">
        <v>892</v>
      </c>
      <c r="C78" s="13"/>
      <c r="D78" s="1" t="s">
        <v>895</v>
      </c>
      <c r="F78" s="1"/>
    </row>
    <row r="79" spans="1:6" ht="13">
      <c r="C79" s="13"/>
      <c r="F79" s="1"/>
    </row>
    <row r="80" spans="1:6" ht="13">
      <c r="A80" s="11" t="s">
        <v>620</v>
      </c>
      <c r="B80" s="1" t="s">
        <v>896</v>
      </c>
      <c r="C80" s="13"/>
      <c r="D80" s="1" t="s">
        <v>897</v>
      </c>
      <c r="F80" s="1"/>
    </row>
    <row r="81" spans="1:6" ht="13">
      <c r="C81" s="13"/>
      <c r="F81" s="1"/>
    </row>
    <row r="82" spans="1:6" ht="13">
      <c r="C82" s="13"/>
      <c r="F82" s="1"/>
    </row>
    <row r="83" spans="1:6" ht="13">
      <c r="A83" s="1" t="s">
        <v>898</v>
      </c>
      <c r="B83" s="9" t="s">
        <v>657</v>
      </c>
      <c r="C83" s="13"/>
      <c r="F83" s="1"/>
    </row>
    <row r="84" spans="1:6" ht="13">
      <c r="C84" s="13"/>
      <c r="F84" s="1"/>
    </row>
    <row r="85" spans="1:6" ht="13">
      <c r="B85" s="1" t="s">
        <v>899</v>
      </c>
      <c r="C85" s="13"/>
      <c r="F85" s="1"/>
    </row>
    <row r="86" spans="1:6" ht="13">
      <c r="B86" s="1" t="s">
        <v>900</v>
      </c>
      <c r="C86" s="13"/>
      <c r="F86" s="1"/>
    </row>
    <row r="87" spans="1:6" ht="13">
      <c r="B87" s="9" t="s">
        <v>325</v>
      </c>
      <c r="C87" s="13"/>
      <c r="D87" s="1" t="s">
        <v>901</v>
      </c>
      <c r="F87" s="1"/>
    </row>
    <row r="88" spans="1:6" ht="13">
      <c r="C88" s="13"/>
      <c r="F88" s="1"/>
    </row>
    <row r="89" spans="1:6" ht="13">
      <c r="C89" s="13"/>
      <c r="F89" s="1"/>
    </row>
    <row r="90" spans="1:6" ht="13">
      <c r="A90" s="11" t="s">
        <v>902</v>
      </c>
      <c r="B90" s="1" t="s">
        <v>903</v>
      </c>
      <c r="C90" s="13"/>
      <c r="F90" s="1"/>
    </row>
    <row r="91" spans="1:6" ht="13">
      <c r="C91" s="13"/>
      <c r="F91" s="1"/>
    </row>
    <row r="92" spans="1:6" ht="13">
      <c r="C92" s="13"/>
      <c r="F92" s="1"/>
    </row>
    <row r="93" spans="1:6" ht="13">
      <c r="C93" s="13"/>
      <c r="F93" s="1"/>
    </row>
    <row r="94" spans="1:6" ht="13">
      <c r="C94" s="13"/>
      <c r="F94" s="1"/>
    </row>
    <row r="95" spans="1:6" ht="13">
      <c r="C95" s="13"/>
      <c r="F95" s="1"/>
    </row>
    <row r="96" spans="1:6" ht="13">
      <c r="C96" s="13"/>
      <c r="F96" s="1"/>
    </row>
    <row r="97" spans="3:6" ht="13">
      <c r="C97" s="13"/>
      <c r="F97" s="1"/>
    </row>
    <row r="98" spans="3:6" ht="13">
      <c r="C98" s="13"/>
      <c r="F98" s="1"/>
    </row>
    <row r="99" spans="3:6" ht="13">
      <c r="C99" s="13"/>
      <c r="F99" s="1"/>
    </row>
    <row r="100" spans="3:6" ht="13">
      <c r="C100" s="13"/>
      <c r="F100" s="1"/>
    </row>
    <row r="101" spans="3:6" ht="13">
      <c r="C101" s="13"/>
      <c r="F101" s="1"/>
    </row>
    <row r="102" spans="3:6" ht="13">
      <c r="C102" s="13"/>
      <c r="F102" s="1"/>
    </row>
    <row r="103" spans="3:6" ht="13">
      <c r="C103" s="13"/>
      <c r="F103" s="1"/>
    </row>
    <row r="104" spans="3:6" ht="13">
      <c r="C104" s="13"/>
      <c r="F104" s="1"/>
    </row>
    <row r="105" spans="3:6" ht="13">
      <c r="C105" s="13"/>
      <c r="F105" s="1"/>
    </row>
    <row r="106" spans="3:6" ht="13">
      <c r="C106" s="13"/>
      <c r="F106" s="1"/>
    </row>
    <row r="107" spans="3:6" ht="13">
      <c r="C107" s="13"/>
      <c r="F107" s="1"/>
    </row>
    <row r="108" spans="3:6" ht="13">
      <c r="C108" s="13"/>
      <c r="F108" s="1"/>
    </row>
    <row r="109" spans="3:6" ht="13">
      <c r="C109" s="13"/>
      <c r="F109" s="1"/>
    </row>
    <row r="110" spans="3:6" ht="13">
      <c r="C110" s="13"/>
      <c r="F110" s="1"/>
    </row>
    <row r="111" spans="3:6" ht="13">
      <c r="C111" s="13"/>
      <c r="F111" s="1"/>
    </row>
    <row r="112" spans="3:6" ht="13">
      <c r="C112" s="13"/>
      <c r="F112" s="1"/>
    </row>
    <row r="113" spans="3:6" ht="13">
      <c r="C113" s="13"/>
      <c r="F113" s="1"/>
    </row>
    <row r="114" spans="3:6" ht="13">
      <c r="C114" s="13"/>
      <c r="F114" s="1"/>
    </row>
    <row r="115" spans="3:6" ht="13">
      <c r="C115" s="13"/>
      <c r="F115" s="1"/>
    </row>
    <row r="116" spans="3:6" ht="13">
      <c r="C116" s="13"/>
      <c r="F116" s="1"/>
    </row>
    <row r="117" spans="3:6" ht="13">
      <c r="C117" s="13"/>
      <c r="F117" s="1"/>
    </row>
    <row r="118" spans="3:6" ht="13">
      <c r="C118" s="13"/>
      <c r="F118" s="1"/>
    </row>
    <row r="119" spans="3:6" ht="13">
      <c r="C119" s="13"/>
      <c r="F119" s="1"/>
    </row>
    <row r="120" spans="3:6" ht="13">
      <c r="C120" s="13"/>
      <c r="F120" s="1"/>
    </row>
    <row r="121" spans="3:6" ht="13">
      <c r="C121" s="13"/>
      <c r="F121" s="1"/>
    </row>
    <row r="122" spans="3:6" ht="13">
      <c r="C122" s="13"/>
      <c r="F122" s="1"/>
    </row>
    <row r="123" spans="3:6" ht="13">
      <c r="C123" s="13"/>
      <c r="F123" s="1"/>
    </row>
    <row r="124" spans="3:6" ht="13">
      <c r="C124" s="13"/>
      <c r="F124" s="1"/>
    </row>
    <row r="125" spans="3:6" ht="13">
      <c r="C125" s="13"/>
      <c r="F125" s="1"/>
    </row>
    <row r="126" spans="3:6" ht="13">
      <c r="C126" s="13"/>
      <c r="F126" s="1"/>
    </row>
    <row r="127" spans="3:6" ht="13">
      <c r="C127" s="13"/>
      <c r="F127" s="1"/>
    </row>
    <row r="128" spans="3:6" ht="13">
      <c r="C128" s="13"/>
      <c r="F128" s="1"/>
    </row>
    <row r="129" spans="3:6" ht="13">
      <c r="C129" s="13"/>
      <c r="F129" s="1"/>
    </row>
    <row r="130" spans="3:6" ht="13">
      <c r="C130" s="13"/>
      <c r="F130" s="1"/>
    </row>
    <row r="131" spans="3:6" ht="13">
      <c r="C131" s="13"/>
      <c r="F131" s="1"/>
    </row>
    <row r="132" spans="3:6" ht="13">
      <c r="C132" s="13"/>
      <c r="F132" s="1"/>
    </row>
    <row r="133" spans="3:6" ht="13">
      <c r="C133" s="13"/>
      <c r="F133" s="1"/>
    </row>
    <row r="134" spans="3:6" ht="13">
      <c r="C134" s="13"/>
      <c r="F134" s="1"/>
    </row>
    <row r="135" spans="3:6" ht="13">
      <c r="C135" s="13"/>
      <c r="F135" s="1"/>
    </row>
    <row r="136" spans="3:6" ht="13">
      <c r="C136" s="13"/>
      <c r="F136" s="1"/>
    </row>
    <row r="137" spans="3:6" ht="13">
      <c r="C137" s="13"/>
      <c r="F137" s="1"/>
    </row>
    <row r="138" spans="3:6" ht="13">
      <c r="C138" s="13"/>
      <c r="F138" s="1"/>
    </row>
    <row r="139" spans="3:6" ht="13">
      <c r="C139" s="13"/>
      <c r="F139" s="1"/>
    </row>
    <row r="140" spans="3:6" ht="13">
      <c r="C140" s="13"/>
      <c r="F140" s="1"/>
    </row>
    <row r="141" spans="3:6" ht="13">
      <c r="C141" s="13"/>
      <c r="F141" s="1"/>
    </row>
    <row r="142" spans="3:6" ht="13">
      <c r="C142" s="13"/>
      <c r="F142" s="1"/>
    </row>
    <row r="143" spans="3:6" ht="13">
      <c r="C143" s="13"/>
      <c r="F143" s="1"/>
    </row>
    <row r="144" spans="3:6" ht="13">
      <c r="C144" s="13"/>
      <c r="F144" s="1"/>
    </row>
    <row r="145" spans="3:6" ht="13">
      <c r="C145" s="13"/>
      <c r="F145" s="1"/>
    </row>
    <row r="146" spans="3:6" ht="13">
      <c r="C146" s="13"/>
      <c r="F146" s="1"/>
    </row>
    <row r="147" spans="3:6" ht="13">
      <c r="C147" s="13"/>
      <c r="F147" s="1"/>
    </row>
    <row r="148" spans="3:6" ht="13">
      <c r="C148" s="13"/>
      <c r="F148" s="1"/>
    </row>
    <row r="149" spans="3:6" ht="13">
      <c r="C149" s="13"/>
      <c r="F149" s="1"/>
    </row>
    <row r="150" spans="3:6" ht="13">
      <c r="C150" s="13"/>
      <c r="F150" s="1"/>
    </row>
    <row r="151" spans="3:6" ht="13">
      <c r="C151" s="13"/>
      <c r="F151" s="1"/>
    </row>
    <row r="152" spans="3:6" ht="13">
      <c r="C152" s="13"/>
      <c r="F152" s="1"/>
    </row>
    <row r="153" spans="3:6" ht="13">
      <c r="C153" s="13"/>
      <c r="F153" s="1"/>
    </row>
    <row r="154" spans="3:6" ht="13">
      <c r="C154" s="13"/>
      <c r="F154" s="1"/>
    </row>
    <row r="155" spans="3:6" ht="13">
      <c r="C155" s="13"/>
      <c r="F155" s="1"/>
    </row>
    <row r="156" spans="3:6" ht="13">
      <c r="C156" s="13"/>
      <c r="F156" s="1"/>
    </row>
    <row r="157" spans="3:6" ht="13">
      <c r="C157" s="13"/>
      <c r="F157" s="1"/>
    </row>
    <row r="158" spans="3:6" ht="13">
      <c r="C158" s="13"/>
      <c r="F158" s="1"/>
    </row>
    <row r="159" spans="3:6" ht="13">
      <c r="C159" s="13"/>
      <c r="F159" s="1"/>
    </row>
    <row r="160" spans="3:6" ht="13">
      <c r="C160" s="13"/>
      <c r="F160" s="1"/>
    </row>
    <row r="161" spans="3:6" ht="13">
      <c r="C161" s="13"/>
      <c r="F161" s="1"/>
    </row>
    <row r="162" spans="3:6" ht="13">
      <c r="C162" s="13"/>
      <c r="F162" s="1"/>
    </row>
    <row r="163" spans="3:6" ht="13">
      <c r="C163" s="13"/>
      <c r="F163" s="1"/>
    </row>
    <row r="164" spans="3:6" ht="13">
      <c r="C164" s="13"/>
      <c r="F164" s="1"/>
    </row>
    <row r="165" spans="3:6" ht="13">
      <c r="C165" s="13"/>
      <c r="F165" s="1"/>
    </row>
    <row r="166" spans="3:6" ht="13">
      <c r="C166" s="13"/>
      <c r="F166" s="1"/>
    </row>
    <row r="167" spans="3:6" ht="13">
      <c r="C167" s="13"/>
      <c r="F167" s="1"/>
    </row>
    <row r="168" spans="3:6" ht="13">
      <c r="C168" s="13"/>
      <c r="F168" s="1"/>
    </row>
    <row r="169" spans="3:6" ht="13">
      <c r="C169" s="13"/>
      <c r="F169" s="1"/>
    </row>
    <row r="170" spans="3:6" ht="13">
      <c r="C170" s="13"/>
      <c r="F170" s="1"/>
    </row>
    <row r="171" spans="3:6" ht="13">
      <c r="C171" s="13"/>
      <c r="F171" s="1"/>
    </row>
    <row r="172" spans="3:6" ht="13">
      <c r="C172" s="13"/>
      <c r="F172" s="1"/>
    </row>
    <row r="173" spans="3:6" ht="13">
      <c r="C173" s="13"/>
      <c r="F173" s="1"/>
    </row>
    <row r="174" spans="3:6" ht="13">
      <c r="C174" s="13"/>
      <c r="F174" s="1"/>
    </row>
    <row r="175" spans="3:6" ht="13">
      <c r="C175" s="13"/>
      <c r="F175" s="1"/>
    </row>
    <row r="176" spans="3:6" ht="13">
      <c r="C176" s="13"/>
      <c r="F176" s="1"/>
    </row>
    <row r="177" spans="3:6" ht="13">
      <c r="C177" s="13"/>
      <c r="F177" s="1"/>
    </row>
    <row r="178" spans="3:6" ht="13">
      <c r="C178" s="13"/>
      <c r="F178" s="1"/>
    </row>
    <row r="179" spans="3:6" ht="13">
      <c r="C179" s="13"/>
      <c r="F179" s="1"/>
    </row>
    <row r="180" spans="3:6" ht="13">
      <c r="C180" s="13"/>
      <c r="F180" s="1"/>
    </row>
    <row r="181" spans="3:6" ht="13">
      <c r="C181" s="13"/>
      <c r="F181" s="1"/>
    </row>
    <row r="182" spans="3:6" ht="13">
      <c r="C182" s="13"/>
      <c r="F182" s="1"/>
    </row>
    <row r="183" spans="3:6" ht="13">
      <c r="C183" s="13"/>
      <c r="F183" s="1"/>
    </row>
    <row r="184" spans="3:6" ht="13">
      <c r="C184" s="13"/>
      <c r="F184" s="1"/>
    </row>
    <row r="185" spans="3:6" ht="13">
      <c r="C185" s="13"/>
      <c r="F185" s="1"/>
    </row>
    <row r="186" spans="3:6" ht="13">
      <c r="C186" s="13"/>
      <c r="F186" s="1"/>
    </row>
    <row r="187" spans="3:6" ht="13">
      <c r="C187" s="13"/>
      <c r="F187" s="1"/>
    </row>
    <row r="188" spans="3:6" ht="13">
      <c r="C188" s="13"/>
      <c r="F188" s="1"/>
    </row>
    <row r="189" spans="3:6" ht="13">
      <c r="C189" s="13"/>
      <c r="F189" s="1"/>
    </row>
    <row r="190" spans="3:6" ht="13">
      <c r="C190" s="13"/>
      <c r="F190" s="1"/>
    </row>
    <row r="191" spans="3:6" ht="13">
      <c r="C191" s="13"/>
      <c r="F191" s="1"/>
    </row>
    <row r="192" spans="3:6" ht="13">
      <c r="C192" s="13"/>
      <c r="F192" s="1"/>
    </row>
    <row r="193" spans="3:6" ht="13">
      <c r="C193" s="13"/>
      <c r="F193" s="1"/>
    </row>
    <row r="194" spans="3:6" ht="13">
      <c r="C194" s="13"/>
      <c r="F194" s="1"/>
    </row>
    <row r="195" spans="3:6" ht="13">
      <c r="C195" s="13"/>
      <c r="F195" s="1"/>
    </row>
    <row r="196" spans="3:6" ht="13">
      <c r="C196" s="13"/>
      <c r="F196" s="1"/>
    </row>
    <row r="197" spans="3:6" ht="13">
      <c r="C197" s="13"/>
      <c r="F197" s="1"/>
    </row>
    <row r="198" spans="3:6" ht="13">
      <c r="C198" s="13"/>
      <c r="F198" s="1"/>
    </row>
    <row r="199" spans="3:6" ht="13">
      <c r="C199" s="13"/>
      <c r="F199" s="1"/>
    </row>
    <row r="200" spans="3:6" ht="13">
      <c r="C200" s="13"/>
      <c r="F200" s="1"/>
    </row>
    <row r="201" spans="3:6" ht="13">
      <c r="C201" s="13"/>
      <c r="F201" s="1"/>
    </row>
    <row r="202" spans="3:6" ht="13">
      <c r="C202" s="13"/>
      <c r="F202" s="1"/>
    </row>
    <row r="203" spans="3:6" ht="13">
      <c r="C203" s="13"/>
      <c r="F203" s="1"/>
    </row>
    <row r="204" spans="3:6" ht="13">
      <c r="C204" s="13"/>
      <c r="F204" s="1"/>
    </row>
    <row r="205" spans="3:6" ht="13">
      <c r="C205" s="13"/>
      <c r="F205" s="1"/>
    </row>
    <row r="206" spans="3:6" ht="13">
      <c r="C206" s="13"/>
      <c r="F206" s="1"/>
    </row>
    <row r="207" spans="3:6" ht="13">
      <c r="C207" s="13"/>
      <c r="F207" s="1"/>
    </row>
    <row r="208" spans="3:6" ht="13">
      <c r="C208" s="13"/>
      <c r="F208" s="1"/>
    </row>
    <row r="209" spans="3:6" ht="13">
      <c r="C209" s="13"/>
      <c r="F209" s="1"/>
    </row>
    <row r="210" spans="3:6" ht="13">
      <c r="C210" s="13"/>
      <c r="F210" s="1"/>
    </row>
    <row r="211" spans="3:6" ht="13">
      <c r="C211" s="13"/>
      <c r="F211" s="1"/>
    </row>
    <row r="212" spans="3:6" ht="13">
      <c r="C212" s="13"/>
      <c r="F212" s="1"/>
    </row>
    <row r="213" spans="3:6" ht="13">
      <c r="C213" s="13"/>
      <c r="F213" s="1"/>
    </row>
    <row r="214" spans="3:6" ht="13">
      <c r="C214" s="13"/>
      <c r="F214" s="1"/>
    </row>
    <row r="215" spans="3:6" ht="13">
      <c r="C215" s="13"/>
      <c r="F215" s="1"/>
    </row>
    <row r="216" spans="3:6" ht="13">
      <c r="C216" s="13"/>
      <c r="F216" s="1"/>
    </row>
    <row r="217" spans="3:6" ht="13">
      <c r="C217" s="13"/>
      <c r="F217" s="1"/>
    </row>
    <row r="218" spans="3:6" ht="13">
      <c r="C218" s="13"/>
      <c r="F218" s="1"/>
    </row>
    <row r="219" spans="3:6" ht="13">
      <c r="C219" s="13"/>
      <c r="F219" s="1"/>
    </row>
    <row r="220" spans="3:6" ht="13">
      <c r="C220" s="13"/>
      <c r="F220" s="1"/>
    </row>
    <row r="221" spans="3:6" ht="13">
      <c r="C221" s="13"/>
      <c r="F221" s="1"/>
    </row>
    <row r="222" spans="3:6" ht="13">
      <c r="C222" s="13"/>
      <c r="F222" s="1"/>
    </row>
    <row r="223" spans="3:6" ht="13">
      <c r="C223" s="13"/>
      <c r="F223" s="1"/>
    </row>
    <row r="224" spans="3:6" ht="13">
      <c r="C224" s="13"/>
      <c r="F224" s="1"/>
    </row>
    <row r="225" spans="3:6" ht="13">
      <c r="C225" s="13"/>
      <c r="F225" s="1"/>
    </row>
    <row r="226" spans="3:6" ht="13">
      <c r="C226" s="13"/>
      <c r="F226" s="1"/>
    </row>
    <row r="227" spans="3:6" ht="13">
      <c r="C227" s="13"/>
      <c r="F227" s="1"/>
    </row>
    <row r="228" spans="3:6" ht="13">
      <c r="C228" s="13"/>
      <c r="F228" s="1"/>
    </row>
    <row r="229" spans="3:6" ht="13">
      <c r="C229" s="13"/>
      <c r="F229" s="1"/>
    </row>
    <row r="230" spans="3:6" ht="13">
      <c r="C230" s="13"/>
      <c r="F230" s="1"/>
    </row>
    <row r="231" spans="3:6" ht="13">
      <c r="C231" s="13"/>
      <c r="F231" s="1"/>
    </row>
    <row r="232" spans="3:6" ht="13">
      <c r="C232" s="13"/>
      <c r="F232" s="1"/>
    </row>
    <row r="233" spans="3:6" ht="13">
      <c r="C233" s="13"/>
      <c r="F233" s="1"/>
    </row>
    <row r="234" spans="3:6" ht="13">
      <c r="C234" s="13"/>
      <c r="F234" s="1"/>
    </row>
    <row r="235" spans="3:6" ht="13">
      <c r="C235" s="13"/>
      <c r="F235" s="1"/>
    </row>
    <row r="236" spans="3:6" ht="13">
      <c r="C236" s="13"/>
      <c r="F236" s="1"/>
    </row>
    <row r="237" spans="3:6" ht="13">
      <c r="C237" s="13"/>
      <c r="F237" s="1"/>
    </row>
    <row r="238" spans="3:6" ht="13">
      <c r="C238" s="13"/>
      <c r="F238" s="1"/>
    </row>
    <row r="239" spans="3:6" ht="13">
      <c r="C239" s="13"/>
      <c r="F239" s="1"/>
    </row>
    <row r="240" spans="3:6" ht="13">
      <c r="C240" s="13"/>
      <c r="F240" s="1"/>
    </row>
    <row r="241" spans="3:6" ht="13">
      <c r="C241" s="13"/>
      <c r="F241" s="1"/>
    </row>
    <row r="242" spans="3:6" ht="13">
      <c r="C242" s="13"/>
      <c r="F242" s="1"/>
    </row>
    <row r="243" spans="3:6" ht="13">
      <c r="C243" s="13"/>
      <c r="F243" s="1"/>
    </row>
    <row r="244" spans="3:6" ht="13">
      <c r="C244" s="13"/>
      <c r="F244" s="1"/>
    </row>
    <row r="245" spans="3:6" ht="13">
      <c r="C245" s="13"/>
      <c r="F245" s="1"/>
    </row>
    <row r="246" spans="3:6" ht="13">
      <c r="C246" s="13"/>
      <c r="F246" s="1"/>
    </row>
    <row r="247" spans="3:6" ht="13">
      <c r="C247" s="13"/>
      <c r="F247" s="1"/>
    </row>
    <row r="248" spans="3:6" ht="13">
      <c r="C248" s="13"/>
      <c r="F248" s="1"/>
    </row>
    <row r="249" spans="3:6" ht="13">
      <c r="C249" s="13"/>
      <c r="F249" s="1"/>
    </row>
    <row r="250" spans="3:6" ht="13">
      <c r="C250" s="13"/>
      <c r="F250" s="1"/>
    </row>
    <row r="251" spans="3:6" ht="13">
      <c r="C251" s="13"/>
      <c r="F251" s="1"/>
    </row>
    <row r="252" spans="3:6" ht="13">
      <c r="C252" s="13"/>
      <c r="F252" s="1"/>
    </row>
    <row r="253" spans="3:6" ht="13">
      <c r="C253" s="13"/>
      <c r="F253" s="1"/>
    </row>
    <row r="254" spans="3:6" ht="13">
      <c r="C254" s="13"/>
      <c r="F254" s="1"/>
    </row>
    <row r="255" spans="3:6" ht="13">
      <c r="C255" s="13"/>
      <c r="F255" s="1"/>
    </row>
    <row r="256" spans="3:6" ht="13">
      <c r="C256" s="13"/>
      <c r="F256" s="1"/>
    </row>
    <row r="257" spans="3:6" ht="13">
      <c r="C257" s="13"/>
      <c r="F257" s="1"/>
    </row>
    <row r="258" spans="3:6" ht="13">
      <c r="C258" s="13"/>
      <c r="F258" s="1"/>
    </row>
    <row r="259" spans="3:6" ht="13">
      <c r="C259" s="13"/>
      <c r="F259" s="1"/>
    </row>
    <row r="260" spans="3:6" ht="13">
      <c r="C260" s="13"/>
      <c r="F260" s="1"/>
    </row>
    <row r="261" spans="3:6" ht="13">
      <c r="C261" s="13"/>
      <c r="F261" s="1"/>
    </row>
    <row r="262" spans="3:6" ht="13">
      <c r="C262" s="13"/>
      <c r="F262" s="1"/>
    </row>
    <row r="263" spans="3:6" ht="13">
      <c r="C263" s="13"/>
      <c r="F263" s="1"/>
    </row>
    <row r="264" spans="3:6" ht="13">
      <c r="C264" s="13"/>
      <c r="F264" s="1"/>
    </row>
    <row r="265" spans="3:6" ht="13">
      <c r="C265" s="13"/>
      <c r="F265" s="1"/>
    </row>
    <row r="266" spans="3:6" ht="13">
      <c r="C266" s="13"/>
      <c r="F266" s="1"/>
    </row>
    <row r="267" spans="3:6" ht="13">
      <c r="C267" s="13"/>
      <c r="F267" s="1"/>
    </row>
    <row r="268" spans="3:6" ht="13">
      <c r="C268" s="13"/>
      <c r="F268" s="1"/>
    </row>
    <row r="269" spans="3:6" ht="13">
      <c r="C269" s="13"/>
      <c r="F269" s="1"/>
    </row>
    <row r="270" spans="3:6" ht="13">
      <c r="C270" s="13"/>
      <c r="F270" s="1"/>
    </row>
    <row r="271" spans="3:6" ht="13">
      <c r="C271" s="13"/>
      <c r="F271" s="1"/>
    </row>
    <row r="272" spans="3:6" ht="13">
      <c r="C272" s="13"/>
      <c r="F272" s="1"/>
    </row>
    <row r="273" spans="3:6" ht="13">
      <c r="C273" s="13"/>
      <c r="F273" s="1"/>
    </row>
    <row r="274" spans="3:6" ht="13">
      <c r="C274" s="13"/>
      <c r="F274" s="1"/>
    </row>
    <row r="275" spans="3:6" ht="13">
      <c r="C275" s="13"/>
      <c r="F275" s="1"/>
    </row>
    <row r="276" spans="3:6" ht="13">
      <c r="C276" s="13"/>
      <c r="F276" s="1"/>
    </row>
    <row r="277" spans="3:6" ht="13">
      <c r="C277" s="13"/>
      <c r="F277" s="1"/>
    </row>
    <row r="278" spans="3:6" ht="13">
      <c r="C278" s="13"/>
      <c r="F278" s="1"/>
    </row>
    <row r="279" spans="3:6" ht="13">
      <c r="C279" s="13"/>
      <c r="F279" s="1"/>
    </row>
    <row r="280" spans="3:6" ht="13">
      <c r="C280" s="13"/>
      <c r="F280" s="1"/>
    </row>
    <row r="281" spans="3:6" ht="13">
      <c r="C281" s="13"/>
      <c r="F281" s="1"/>
    </row>
    <row r="282" spans="3:6" ht="13">
      <c r="C282" s="13"/>
      <c r="F282" s="1"/>
    </row>
    <row r="283" spans="3:6" ht="13">
      <c r="C283" s="13"/>
      <c r="F283" s="1"/>
    </row>
    <row r="284" spans="3:6" ht="13">
      <c r="C284" s="13"/>
      <c r="F284" s="1"/>
    </row>
    <row r="285" spans="3:6" ht="13">
      <c r="C285" s="13"/>
      <c r="F285" s="1"/>
    </row>
    <row r="286" spans="3:6" ht="13">
      <c r="C286" s="13"/>
      <c r="F286" s="1"/>
    </row>
    <row r="287" spans="3:6" ht="13">
      <c r="C287" s="13"/>
      <c r="F287" s="1"/>
    </row>
    <row r="288" spans="3:6" ht="13">
      <c r="C288" s="13"/>
      <c r="F288" s="1"/>
    </row>
    <row r="289" spans="3:6" ht="13">
      <c r="C289" s="13"/>
      <c r="F289" s="1"/>
    </row>
    <row r="290" spans="3:6" ht="13">
      <c r="C290" s="13"/>
      <c r="F290" s="1"/>
    </row>
    <row r="291" spans="3:6" ht="13">
      <c r="C291" s="13"/>
      <c r="F291" s="1"/>
    </row>
    <row r="292" spans="3:6" ht="13">
      <c r="C292" s="13"/>
      <c r="F292" s="1"/>
    </row>
    <row r="293" spans="3:6" ht="13">
      <c r="C293" s="13"/>
      <c r="F293" s="1"/>
    </row>
    <row r="294" spans="3:6" ht="13">
      <c r="C294" s="13"/>
      <c r="F294" s="1"/>
    </row>
    <row r="295" spans="3:6" ht="13">
      <c r="C295" s="13"/>
      <c r="F295" s="1"/>
    </row>
    <row r="296" spans="3:6" ht="13">
      <c r="C296" s="13"/>
      <c r="F296" s="1"/>
    </row>
    <row r="297" spans="3:6" ht="13">
      <c r="C297" s="13"/>
      <c r="F297" s="1"/>
    </row>
    <row r="298" spans="3:6" ht="13">
      <c r="C298" s="13"/>
      <c r="F298" s="1"/>
    </row>
    <row r="299" spans="3:6" ht="13">
      <c r="C299" s="13"/>
      <c r="F299" s="1"/>
    </row>
    <row r="300" spans="3:6" ht="13">
      <c r="C300" s="13"/>
      <c r="F300" s="1"/>
    </row>
    <row r="301" spans="3:6" ht="13">
      <c r="C301" s="13"/>
      <c r="F301" s="1"/>
    </row>
    <row r="302" spans="3:6" ht="13">
      <c r="C302" s="13"/>
      <c r="F302" s="1"/>
    </row>
    <row r="303" spans="3:6" ht="13">
      <c r="C303" s="13"/>
      <c r="F303" s="1"/>
    </row>
    <row r="304" spans="3:6" ht="13">
      <c r="C304" s="13"/>
      <c r="F304" s="1"/>
    </row>
    <row r="305" spans="3:6" ht="13">
      <c r="C305" s="13"/>
      <c r="F305" s="1"/>
    </row>
    <row r="306" spans="3:6" ht="13">
      <c r="C306" s="13"/>
      <c r="F306" s="1"/>
    </row>
    <row r="307" spans="3:6" ht="13">
      <c r="C307" s="13"/>
      <c r="F307" s="1"/>
    </row>
    <row r="308" spans="3:6" ht="13">
      <c r="C308" s="13"/>
      <c r="F308" s="1"/>
    </row>
    <row r="309" spans="3:6" ht="13">
      <c r="C309" s="13"/>
      <c r="F309" s="1"/>
    </row>
    <row r="310" spans="3:6" ht="13">
      <c r="C310" s="13"/>
      <c r="F310" s="1"/>
    </row>
    <row r="311" spans="3:6" ht="13">
      <c r="C311" s="13"/>
      <c r="F311" s="1"/>
    </row>
    <row r="312" spans="3:6" ht="13">
      <c r="C312" s="13"/>
      <c r="F312" s="1"/>
    </row>
    <row r="313" spans="3:6" ht="13">
      <c r="C313" s="13"/>
      <c r="F313" s="1"/>
    </row>
    <row r="314" spans="3:6" ht="13">
      <c r="C314" s="13"/>
      <c r="F314" s="1"/>
    </row>
    <row r="315" spans="3:6" ht="13">
      <c r="C315" s="13"/>
      <c r="F315" s="1"/>
    </row>
    <row r="316" spans="3:6" ht="13">
      <c r="C316" s="13"/>
      <c r="F316" s="1"/>
    </row>
    <row r="317" spans="3:6" ht="13">
      <c r="C317" s="13"/>
      <c r="F317" s="1"/>
    </row>
    <row r="318" spans="3:6" ht="13">
      <c r="C318" s="13"/>
      <c r="F318" s="1"/>
    </row>
    <row r="319" spans="3:6" ht="13">
      <c r="C319" s="13"/>
      <c r="F319" s="1"/>
    </row>
    <row r="320" spans="3:6" ht="13">
      <c r="C320" s="13"/>
      <c r="F320" s="1"/>
    </row>
    <row r="321" spans="3:6" ht="13">
      <c r="C321" s="13"/>
      <c r="F321" s="1"/>
    </row>
    <row r="322" spans="3:6" ht="13">
      <c r="C322" s="13"/>
      <c r="F322" s="1"/>
    </row>
    <row r="323" spans="3:6" ht="13">
      <c r="C323" s="13"/>
      <c r="F323" s="1"/>
    </row>
    <row r="324" spans="3:6" ht="13">
      <c r="C324" s="13"/>
      <c r="F324" s="1"/>
    </row>
    <row r="325" spans="3:6" ht="13">
      <c r="C325" s="13"/>
      <c r="F325" s="1"/>
    </row>
    <row r="326" spans="3:6" ht="13">
      <c r="C326" s="13"/>
      <c r="F326" s="1"/>
    </row>
    <row r="327" spans="3:6" ht="13">
      <c r="C327" s="13"/>
      <c r="F327" s="1"/>
    </row>
    <row r="328" spans="3:6" ht="13">
      <c r="C328" s="13"/>
      <c r="F328" s="1"/>
    </row>
    <row r="329" spans="3:6" ht="13">
      <c r="C329" s="13"/>
      <c r="F329" s="1"/>
    </row>
    <row r="330" spans="3:6" ht="13">
      <c r="C330" s="13"/>
      <c r="F330" s="1"/>
    </row>
    <row r="331" spans="3:6" ht="13">
      <c r="C331" s="13"/>
      <c r="F331" s="1"/>
    </row>
    <row r="332" spans="3:6" ht="13">
      <c r="C332" s="13"/>
      <c r="F332" s="1"/>
    </row>
    <row r="333" spans="3:6" ht="13">
      <c r="C333" s="13"/>
      <c r="F333" s="1"/>
    </row>
    <row r="334" spans="3:6" ht="13">
      <c r="C334" s="13"/>
      <c r="F334" s="1"/>
    </row>
    <row r="335" spans="3:6" ht="13">
      <c r="C335" s="13"/>
      <c r="F335" s="1"/>
    </row>
    <row r="336" spans="3:6" ht="13">
      <c r="C336" s="13"/>
      <c r="F336" s="1"/>
    </row>
    <row r="337" spans="3:6" ht="13">
      <c r="C337" s="13"/>
      <c r="F337" s="1"/>
    </row>
    <row r="338" spans="3:6" ht="13">
      <c r="C338" s="13"/>
      <c r="F338" s="1"/>
    </row>
    <row r="339" spans="3:6" ht="13">
      <c r="C339" s="13"/>
      <c r="F339" s="1"/>
    </row>
    <row r="340" spans="3:6" ht="13">
      <c r="C340" s="13"/>
      <c r="F340" s="1"/>
    </row>
    <row r="341" spans="3:6" ht="13">
      <c r="C341" s="13"/>
      <c r="F341" s="1"/>
    </row>
    <row r="342" spans="3:6" ht="13">
      <c r="C342" s="13"/>
      <c r="F342" s="1"/>
    </row>
    <row r="343" spans="3:6" ht="13">
      <c r="C343" s="13"/>
      <c r="F343" s="1"/>
    </row>
    <row r="344" spans="3:6" ht="13">
      <c r="C344" s="13"/>
      <c r="F344" s="1"/>
    </row>
    <row r="345" spans="3:6" ht="13">
      <c r="C345" s="13"/>
      <c r="F345" s="1"/>
    </row>
    <row r="346" spans="3:6" ht="13">
      <c r="C346" s="13"/>
      <c r="F346" s="1"/>
    </row>
    <row r="347" spans="3:6" ht="13">
      <c r="C347" s="13"/>
      <c r="F347" s="1"/>
    </row>
    <row r="348" spans="3:6" ht="13">
      <c r="C348" s="13"/>
      <c r="F348" s="1"/>
    </row>
    <row r="349" spans="3:6" ht="13">
      <c r="C349" s="13"/>
      <c r="F349" s="1"/>
    </row>
    <row r="350" spans="3:6" ht="13">
      <c r="C350" s="13"/>
      <c r="F350" s="1"/>
    </row>
    <row r="351" spans="3:6" ht="13">
      <c r="C351" s="13"/>
      <c r="F351" s="1"/>
    </row>
    <row r="352" spans="3:6" ht="13">
      <c r="C352" s="13"/>
      <c r="F352" s="1"/>
    </row>
    <row r="353" spans="3:6" ht="13">
      <c r="C353" s="13"/>
      <c r="F353" s="1"/>
    </row>
    <row r="354" spans="3:6" ht="13">
      <c r="C354" s="13"/>
      <c r="F354" s="1"/>
    </row>
    <row r="355" spans="3:6" ht="13">
      <c r="C355" s="13"/>
      <c r="F355" s="1"/>
    </row>
    <row r="356" spans="3:6" ht="13">
      <c r="C356" s="13"/>
      <c r="F356" s="1"/>
    </row>
    <row r="357" spans="3:6" ht="13">
      <c r="C357" s="13"/>
      <c r="F357" s="1"/>
    </row>
    <row r="358" spans="3:6" ht="13">
      <c r="C358" s="13"/>
      <c r="F358" s="1"/>
    </row>
    <row r="359" spans="3:6" ht="13">
      <c r="C359" s="13"/>
      <c r="F359" s="1"/>
    </row>
    <row r="360" spans="3:6" ht="13">
      <c r="C360" s="13"/>
      <c r="F360" s="1"/>
    </row>
    <row r="361" spans="3:6" ht="13">
      <c r="C361" s="13"/>
      <c r="F361" s="1"/>
    </row>
    <row r="362" spans="3:6" ht="13">
      <c r="C362" s="13"/>
      <c r="F362" s="1"/>
    </row>
    <row r="363" spans="3:6" ht="13">
      <c r="C363" s="13"/>
      <c r="F363" s="1"/>
    </row>
    <row r="364" spans="3:6" ht="13">
      <c r="C364" s="13"/>
      <c r="F364" s="1"/>
    </row>
    <row r="365" spans="3:6" ht="13">
      <c r="C365" s="13"/>
      <c r="F365" s="1"/>
    </row>
    <row r="366" spans="3:6" ht="13">
      <c r="C366" s="13"/>
      <c r="F366" s="1"/>
    </row>
    <row r="367" spans="3:6" ht="13">
      <c r="C367" s="13"/>
      <c r="F367" s="1"/>
    </row>
    <row r="368" spans="3:6" ht="13">
      <c r="C368" s="13"/>
      <c r="F368" s="1"/>
    </row>
    <row r="369" spans="3:6" ht="13">
      <c r="C369" s="13"/>
      <c r="F369" s="1"/>
    </row>
    <row r="370" spans="3:6" ht="13">
      <c r="C370" s="13"/>
      <c r="F370" s="1"/>
    </row>
    <row r="371" spans="3:6" ht="13">
      <c r="C371" s="13"/>
      <c r="F371" s="1"/>
    </row>
    <row r="372" spans="3:6" ht="13">
      <c r="C372" s="13"/>
      <c r="F372" s="1"/>
    </row>
    <row r="373" spans="3:6" ht="13">
      <c r="C373" s="13"/>
      <c r="F373" s="1"/>
    </row>
    <row r="374" spans="3:6" ht="13">
      <c r="C374" s="13"/>
      <c r="F374" s="1"/>
    </row>
    <row r="375" spans="3:6" ht="13">
      <c r="C375" s="13"/>
      <c r="F375" s="1"/>
    </row>
    <row r="376" spans="3:6" ht="13">
      <c r="C376" s="13"/>
      <c r="F376" s="1"/>
    </row>
    <row r="377" spans="3:6" ht="13">
      <c r="C377" s="13"/>
      <c r="F377" s="1"/>
    </row>
    <row r="378" spans="3:6" ht="13">
      <c r="C378" s="13"/>
      <c r="F378" s="1"/>
    </row>
    <row r="379" spans="3:6" ht="13">
      <c r="C379" s="13"/>
      <c r="F379" s="1"/>
    </row>
    <row r="380" spans="3:6" ht="13">
      <c r="C380" s="13"/>
      <c r="F380" s="1"/>
    </row>
    <row r="381" spans="3:6" ht="13">
      <c r="C381" s="13"/>
      <c r="F381" s="1"/>
    </row>
    <row r="382" spans="3:6" ht="13">
      <c r="C382" s="13"/>
      <c r="F382" s="1"/>
    </row>
    <row r="383" spans="3:6" ht="13">
      <c r="C383" s="13"/>
      <c r="F383" s="1"/>
    </row>
    <row r="384" spans="3:6" ht="13">
      <c r="C384" s="13"/>
      <c r="F384" s="1"/>
    </row>
    <row r="385" spans="3:6" ht="13">
      <c r="C385" s="13"/>
      <c r="F385" s="1"/>
    </row>
    <row r="386" spans="3:6" ht="13">
      <c r="C386" s="13"/>
      <c r="F386" s="1"/>
    </row>
    <row r="387" spans="3:6" ht="13">
      <c r="C387" s="13"/>
      <c r="F387" s="1"/>
    </row>
    <row r="388" spans="3:6" ht="13">
      <c r="C388" s="13"/>
      <c r="F388" s="1"/>
    </row>
    <row r="389" spans="3:6" ht="13">
      <c r="C389" s="13"/>
      <c r="F389" s="1"/>
    </row>
    <row r="390" spans="3:6" ht="13">
      <c r="C390" s="13"/>
      <c r="F390" s="1"/>
    </row>
    <row r="391" spans="3:6" ht="13">
      <c r="C391" s="13"/>
      <c r="F391" s="1"/>
    </row>
    <row r="392" spans="3:6" ht="13">
      <c r="C392" s="13"/>
      <c r="F392" s="1"/>
    </row>
    <row r="393" spans="3:6" ht="13">
      <c r="C393" s="13"/>
      <c r="F393" s="1"/>
    </row>
    <row r="394" spans="3:6" ht="13">
      <c r="C394" s="13"/>
      <c r="F394" s="1"/>
    </row>
    <row r="395" spans="3:6" ht="13">
      <c r="C395" s="13"/>
      <c r="F395" s="1"/>
    </row>
    <row r="396" spans="3:6" ht="13">
      <c r="C396" s="13"/>
      <c r="F396" s="1"/>
    </row>
    <row r="397" spans="3:6" ht="13">
      <c r="C397" s="13"/>
      <c r="F397" s="1"/>
    </row>
    <row r="398" spans="3:6" ht="13">
      <c r="C398" s="13"/>
      <c r="F398" s="1"/>
    </row>
    <row r="399" spans="3:6" ht="13">
      <c r="C399" s="13"/>
      <c r="F399" s="1"/>
    </row>
    <row r="400" spans="3:6" ht="13">
      <c r="C400" s="13"/>
      <c r="F400" s="1"/>
    </row>
    <row r="401" spans="3:6" ht="13">
      <c r="C401" s="13"/>
      <c r="F401" s="1"/>
    </row>
    <row r="402" spans="3:6" ht="13">
      <c r="C402" s="13"/>
      <c r="F402" s="1"/>
    </row>
    <row r="403" spans="3:6" ht="13">
      <c r="C403" s="13"/>
      <c r="F403" s="1"/>
    </row>
    <row r="404" spans="3:6" ht="13">
      <c r="C404" s="13"/>
      <c r="F404" s="1"/>
    </row>
    <row r="405" spans="3:6" ht="13">
      <c r="C405" s="13"/>
      <c r="F405" s="1"/>
    </row>
    <row r="406" spans="3:6" ht="13">
      <c r="C406" s="13"/>
      <c r="F406" s="1"/>
    </row>
    <row r="407" spans="3:6" ht="13">
      <c r="C407" s="13"/>
      <c r="F407" s="1"/>
    </row>
    <row r="408" spans="3:6" ht="13">
      <c r="C408" s="13"/>
      <c r="F408" s="1"/>
    </row>
    <row r="409" spans="3:6" ht="13">
      <c r="C409" s="13"/>
      <c r="F409" s="1"/>
    </row>
    <row r="410" spans="3:6" ht="13">
      <c r="C410" s="13"/>
      <c r="F410" s="1"/>
    </row>
    <row r="411" spans="3:6" ht="13">
      <c r="C411" s="13"/>
      <c r="F411" s="1"/>
    </row>
    <row r="412" spans="3:6" ht="13">
      <c r="C412" s="13"/>
      <c r="F412" s="1"/>
    </row>
    <row r="413" spans="3:6" ht="13">
      <c r="C413" s="13"/>
      <c r="F413" s="1"/>
    </row>
    <row r="414" spans="3:6" ht="13">
      <c r="C414" s="13"/>
      <c r="F414" s="1"/>
    </row>
    <row r="415" spans="3:6" ht="13">
      <c r="C415" s="13"/>
      <c r="F415" s="1"/>
    </row>
    <row r="416" spans="3:6" ht="13">
      <c r="C416" s="13"/>
      <c r="F416" s="1"/>
    </row>
    <row r="417" spans="3:6" ht="13">
      <c r="C417" s="13"/>
      <c r="F417" s="1"/>
    </row>
    <row r="418" spans="3:6" ht="13">
      <c r="C418" s="13"/>
      <c r="F418" s="1"/>
    </row>
    <row r="419" spans="3:6" ht="13">
      <c r="C419" s="13"/>
      <c r="F419" s="1"/>
    </row>
    <row r="420" spans="3:6" ht="13">
      <c r="C420" s="13"/>
      <c r="F420" s="1"/>
    </row>
    <row r="421" spans="3:6" ht="13">
      <c r="C421" s="13"/>
      <c r="F421" s="1"/>
    </row>
    <row r="422" spans="3:6" ht="13">
      <c r="C422" s="13"/>
      <c r="F422" s="1"/>
    </row>
    <row r="423" spans="3:6" ht="13">
      <c r="C423" s="13"/>
      <c r="F423" s="1"/>
    </row>
    <row r="424" spans="3:6" ht="13">
      <c r="C424" s="13"/>
      <c r="F424" s="1"/>
    </row>
    <row r="425" spans="3:6" ht="13">
      <c r="C425" s="13"/>
      <c r="F425" s="1"/>
    </row>
    <row r="426" spans="3:6" ht="13">
      <c r="C426" s="13"/>
      <c r="F426" s="1"/>
    </row>
    <row r="427" spans="3:6" ht="13">
      <c r="C427" s="13"/>
      <c r="F427" s="1"/>
    </row>
    <row r="428" spans="3:6" ht="13">
      <c r="C428" s="13"/>
      <c r="F428" s="1"/>
    </row>
    <row r="429" spans="3:6" ht="13">
      <c r="C429" s="13"/>
      <c r="F429" s="1"/>
    </row>
    <row r="430" spans="3:6" ht="13">
      <c r="C430" s="13"/>
      <c r="F430" s="1"/>
    </row>
    <row r="431" spans="3:6" ht="13">
      <c r="C431" s="13"/>
      <c r="F431" s="1"/>
    </row>
    <row r="432" spans="3:6" ht="13">
      <c r="C432" s="13"/>
      <c r="F432" s="1"/>
    </row>
    <row r="433" spans="3:6" ht="13">
      <c r="C433" s="13"/>
      <c r="F433" s="1"/>
    </row>
    <row r="434" spans="3:6" ht="13">
      <c r="C434" s="13"/>
      <c r="F434" s="1"/>
    </row>
    <row r="435" spans="3:6" ht="13">
      <c r="C435" s="13"/>
      <c r="F435" s="1"/>
    </row>
    <row r="436" spans="3:6" ht="13">
      <c r="C436" s="13"/>
      <c r="F436" s="1"/>
    </row>
    <row r="437" spans="3:6" ht="13">
      <c r="C437" s="13"/>
      <c r="F437" s="1"/>
    </row>
    <row r="438" spans="3:6" ht="13">
      <c r="C438" s="13"/>
      <c r="F438" s="1"/>
    </row>
    <row r="439" spans="3:6" ht="13">
      <c r="C439" s="13"/>
      <c r="F439" s="1"/>
    </row>
    <row r="440" spans="3:6" ht="13">
      <c r="C440" s="13"/>
      <c r="F440" s="1"/>
    </row>
    <row r="441" spans="3:6" ht="13">
      <c r="C441" s="13"/>
      <c r="F441" s="1"/>
    </row>
    <row r="442" spans="3:6" ht="13">
      <c r="C442" s="13"/>
      <c r="F442" s="1"/>
    </row>
    <row r="443" spans="3:6" ht="13">
      <c r="C443" s="13"/>
      <c r="F443" s="1"/>
    </row>
    <row r="444" spans="3:6" ht="13">
      <c r="C444" s="13"/>
      <c r="F444" s="1"/>
    </row>
    <row r="445" spans="3:6" ht="13">
      <c r="C445" s="13"/>
      <c r="F445" s="1"/>
    </row>
    <row r="446" spans="3:6" ht="13">
      <c r="C446" s="13"/>
      <c r="F446" s="1"/>
    </row>
    <row r="447" spans="3:6" ht="13">
      <c r="C447" s="13"/>
      <c r="F447" s="1"/>
    </row>
    <row r="448" spans="3:6" ht="13">
      <c r="C448" s="13"/>
      <c r="F448" s="1"/>
    </row>
    <row r="449" spans="3:6" ht="13">
      <c r="C449" s="13"/>
      <c r="F449" s="1"/>
    </row>
    <row r="450" spans="3:6" ht="13">
      <c r="C450" s="13"/>
      <c r="F450" s="1"/>
    </row>
    <row r="451" spans="3:6" ht="13">
      <c r="C451" s="13"/>
      <c r="F451" s="1"/>
    </row>
    <row r="452" spans="3:6" ht="13">
      <c r="C452" s="13"/>
      <c r="F452" s="1"/>
    </row>
    <row r="453" spans="3:6" ht="13">
      <c r="C453" s="13"/>
      <c r="F453" s="1"/>
    </row>
    <row r="454" spans="3:6" ht="13">
      <c r="C454" s="13"/>
      <c r="F454" s="1"/>
    </row>
    <row r="455" spans="3:6" ht="13">
      <c r="C455" s="13"/>
      <c r="F455" s="1"/>
    </row>
    <row r="456" spans="3:6" ht="13">
      <c r="C456" s="13"/>
      <c r="F456" s="1"/>
    </row>
    <row r="457" spans="3:6" ht="13">
      <c r="C457" s="13"/>
      <c r="F457" s="1"/>
    </row>
    <row r="458" spans="3:6" ht="13">
      <c r="C458" s="13"/>
      <c r="F458" s="1"/>
    </row>
    <row r="459" spans="3:6" ht="13">
      <c r="C459" s="13"/>
      <c r="F459" s="1"/>
    </row>
    <row r="460" spans="3:6" ht="13">
      <c r="C460" s="13"/>
      <c r="F460" s="1"/>
    </row>
    <row r="461" spans="3:6" ht="13">
      <c r="C461" s="13"/>
      <c r="F461" s="1"/>
    </row>
    <row r="462" spans="3:6" ht="13">
      <c r="C462" s="13"/>
      <c r="F462" s="1"/>
    </row>
    <row r="463" spans="3:6" ht="13">
      <c r="C463" s="13"/>
      <c r="F463" s="1"/>
    </row>
    <row r="464" spans="3:6" ht="13">
      <c r="C464" s="13"/>
      <c r="F464" s="1"/>
    </row>
    <row r="465" spans="3:6" ht="13">
      <c r="C465" s="13"/>
      <c r="F465" s="1"/>
    </row>
    <row r="466" spans="3:6" ht="13">
      <c r="C466" s="13"/>
      <c r="F466" s="1"/>
    </row>
    <row r="467" spans="3:6" ht="13">
      <c r="C467" s="13"/>
      <c r="F467" s="1"/>
    </row>
    <row r="468" spans="3:6" ht="13">
      <c r="C468" s="13"/>
      <c r="F468" s="1"/>
    </row>
    <row r="469" spans="3:6" ht="13">
      <c r="C469" s="13"/>
      <c r="F469" s="1"/>
    </row>
    <row r="470" spans="3:6" ht="13">
      <c r="C470" s="13"/>
      <c r="F470" s="1"/>
    </row>
    <row r="471" spans="3:6" ht="13">
      <c r="C471" s="13"/>
      <c r="F471" s="1"/>
    </row>
    <row r="472" spans="3:6" ht="13">
      <c r="C472" s="13"/>
      <c r="F472" s="1"/>
    </row>
    <row r="473" spans="3:6" ht="13">
      <c r="C473" s="13"/>
      <c r="F473" s="1"/>
    </row>
    <row r="474" spans="3:6" ht="13">
      <c r="C474" s="13"/>
      <c r="F474" s="1"/>
    </row>
    <row r="475" spans="3:6" ht="13">
      <c r="C475" s="13"/>
      <c r="F475" s="1"/>
    </row>
    <row r="476" spans="3:6" ht="13">
      <c r="C476" s="13"/>
      <c r="F476" s="1"/>
    </row>
    <row r="477" spans="3:6" ht="13">
      <c r="C477" s="13"/>
      <c r="F477" s="1"/>
    </row>
    <row r="478" spans="3:6" ht="13">
      <c r="C478" s="13"/>
      <c r="F478" s="1"/>
    </row>
    <row r="479" spans="3:6" ht="13">
      <c r="C479" s="13"/>
      <c r="F479" s="1"/>
    </row>
    <row r="480" spans="3:6" ht="13">
      <c r="C480" s="13"/>
      <c r="F480" s="1"/>
    </row>
    <row r="481" spans="3:6" ht="13">
      <c r="C481" s="13"/>
      <c r="F481" s="1"/>
    </row>
    <row r="482" spans="3:6" ht="13">
      <c r="C482" s="13"/>
      <c r="F482" s="1"/>
    </row>
    <row r="483" spans="3:6" ht="13">
      <c r="C483" s="13"/>
      <c r="F483" s="1"/>
    </row>
    <row r="484" spans="3:6" ht="13">
      <c r="C484" s="13"/>
      <c r="F484" s="1"/>
    </row>
    <row r="485" spans="3:6" ht="13">
      <c r="C485" s="13"/>
      <c r="F485" s="1"/>
    </row>
    <row r="486" spans="3:6" ht="13">
      <c r="C486" s="13"/>
      <c r="F486" s="1"/>
    </row>
    <row r="487" spans="3:6" ht="13">
      <c r="C487" s="13"/>
      <c r="F487" s="1"/>
    </row>
    <row r="488" spans="3:6" ht="13">
      <c r="C488" s="13"/>
      <c r="F488" s="1"/>
    </row>
    <row r="489" spans="3:6" ht="13">
      <c r="C489" s="13"/>
      <c r="F489" s="1"/>
    </row>
    <row r="490" spans="3:6" ht="13">
      <c r="C490" s="13"/>
      <c r="F490" s="1"/>
    </row>
    <row r="491" spans="3:6" ht="13">
      <c r="C491" s="13"/>
      <c r="F491" s="1"/>
    </row>
    <row r="492" spans="3:6" ht="13">
      <c r="C492" s="13"/>
      <c r="F492" s="1"/>
    </row>
    <row r="493" spans="3:6" ht="13">
      <c r="C493" s="13"/>
      <c r="F493" s="1"/>
    </row>
    <row r="494" spans="3:6" ht="13">
      <c r="C494" s="13"/>
      <c r="F494" s="1"/>
    </row>
    <row r="495" spans="3:6" ht="13">
      <c r="C495" s="13"/>
      <c r="F495" s="1"/>
    </row>
    <row r="496" spans="3:6" ht="13">
      <c r="C496" s="13"/>
      <c r="F496" s="1"/>
    </row>
    <row r="497" spans="3:6" ht="13">
      <c r="C497" s="13"/>
      <c r="F497" s="1"/>
    </row>
    <row r="498" spans="3:6" ht="13">
      <c r="C498" s="13"/>
      <c r="F498" s="1"/>
    </row>
    <row r="499" spans="3:6" ht="13">
      <c r="C499" s="13"/>
      <c r="F499" s="1"/>
    </row>
    <row r="500" spans="3:6" ht="13">
      <c r="C500" s="13"/>
      <c r="F500" s="1"/>
    </row>
    <row r="501" spans="3:6" ht="13">
      <c r="C501" s="13"/>
      <c r="F501" s="1"/>
    </row>
    <row r="502" spans="3:6" ht="13">
      <c r="C502" s="13"/>
      <c r="F502" s="1"/>
    </row>
    <row r="503" spans="3:6" ht="13">
      <c r="C503" s="13"/>
      <c r="F503" s="1"/>
    </row>
    <row r="504" spans="3:6" ht="13">
      <c r="C504" s="13"/>
      <c r="F504" s="1"/>
    </row>
    <row r="505" spans="3:6" ht="13">
      <c r="C505" s="13"/>
      <c r="F505" s="1"/>
    </row>
    <row r="506" spans="3:6" ht="13">
      <c r="C506" s="13"/>
      <c r="F506" s="1"/>
    </row>
    <row r="507" spans="3:6" ht="13">
      <c r="C507" s="13"/>
      <c r="F507" s="1"/>
    </row>
    <row r="508" spans="3:6" ht="13">
      <c r="C508" s="13"/>
      <c r="F508" s="1"/>
    </row>
    <row r="509" spans="3:6" ht="13">
      <c r="C509" s="13"/>
      <c r="F509" s="1"/>
    </row>
    <row r="510" spans="3:6" ht="13">
      <c r="C510" s="13"/>
      <c r="F510" s="1"/>
    </row>
    <row r="511" spans="3:6" ht="13">
      <c r="C511" s="13"/>
      <c r="F511" s="1"/>
    </row>
    <row r="512" spans="3:6" ht="13">
      <c r="C512" s="13"/>
      <c r="F512" s="1"/>
    </row>
    <row r="513" spans="3:6" ht="13">
      <c r="C513" s="13"/>
      <c r="F513" s="1"/>
    </row>
    <row r="514" spans="3:6" ht="13">
      <c r="C514" s="13"/>
      <c r="F514" s="1"/>
    </row>
    <row r="515" spans="3:6" ht="13">
      <c r="C515" s="13"/>
      <c r="F515" s="1"/>
    </row>
    <row r="516" spans="3:6" ht="13">
      <c r="C516" s="13"/>
      <c r="F516" s="1"/>
    </row>
    <row r="517" spans="3:6" ht="13">
      <c r="C517" s="13"/>
      <c r="F517" s="1"/>
    </row>
    <row r="518" spans="3:6" ht="13">
      <c r="C518" s="13"/>
      <c r="F518" s="1"/>
    </row>
    <row r="519" spans="3:6" ht="13">
      <c r="C519" s="13"/>
      <c r="F519" s="1"/>
    </row>
    <row r="520" spans="3:6" ht="13">
      <c r="C520" s="13"/>
      <c r="F520" s="1"/>
    </row>
    <row r="521" spans="3:6" ht="13">
      <c r="C521" s="13"/>
      <c r="F521" s="1"/>
    </row>
    <row r="522" spans="3:6" ht="13">
      <c r="C522" s="13"/>
      <c r="F522" s="1"/>
    </row>
    <row r="523" spans="3:6" ht="13">
      <c r="C523" s="13"/>
      <c r="F523" s="1"/>
    </row>
    <row r="524" spans="3:6" ht="13">
      <c r="C524" s="13"/>
      <c r="F524" s="1"/>
    </row>
    <row r="525" spans="3:6" ht="13">
      <c r="C525" s="13"/>
      <c r="F525" s="1"/>
    </row>
    <row r="526" spans="3:6" ht="13">
      <c r="C526" s="13"/>
      <c r="F526" s="1"/>
    </row>
    <row r="527" spans="3:6" ht="13">
      <c r="C527" s="13"/>
      <c r="F527" s="1"/>
    </row>
    <row r="528" spans="3:6" ht="13">
      <c r="C528" s="13"/>
      <c r="F528" s="1"/>
    </row>
    <row r="529" spans="3:6" ht="13">
      <c r="C529" s="13"/>
      <c r="F529" s="1"/>
    </row>
    <row r="530" spans="3:6" ht="13">
      <c r="C530" s="13"/>
      <c r="F530" s="1"/>
    </row>
    <row r="531" spans="3:6" ht="13">
      <c r="C531" s="13"/>
      <c r="F531" s="1"/>
    </row>
    <row r="532" spans="3:6" ht="13">
      <c r="C532" s="13"/>
      <c r="F532" s="1"/>
    </row>
    <row r="533" spans="3:6" ht="13">
      <c r="C533" s="13"/>
      <c r="F533" s="1"/>
    </row>
    <row r="534" spans="3:6" ht="13">
      <c r="C534" s="13"/>
      <c r="F534" s="1"/>
    </row>
    <row r="535" spans="3:6" ht="13">
      <c r="C535" s="13"/>
      <c r="F535" s="1"/>
    </row>
    <row r="536" spans="3:6" ht="13">
      <c r="C536" s="13"/>
      <c r="F536" s="1"/>
    </row>
    <row r="537" spans="3:6" ht="13">
      <c r="C537" s="13"/>
      <c r="F537" s="1"/>
    </row>
    <row r="538" spans="3:6" ht="13">
      <c r="C538" s="13"/>
      <c r="F538" s="1"/>
    </row>
    <row r="539" spans="3:6" ht="13">
      <c r="C539" s="13"/>
      <c r="F539" s="1"/>
    </row>
    <row r="540" spans="3:6" ht="13">
      <c r="C540" s="13"/>
      <c r="F540" s="1"/>
    </row>
    <row r="541" spans="3:6" ht="13">
      <c r="C541" s="13"/>
      <c r="F541" s="1"/>
    </row>
    <row r="542" spans="3:6" ht="13">
      <c r="C542" s="13"/>
      <c r="F542" s="1"/>
    </row>
    <row r="543" spans="3:6" ht="13">
      <c r="C543" s="13"/>
      <c r="F543" s="1"/>
    </row>
    <row r="544" spans="3:6" ht="13">
      <c r="C544" s="13"/>
      <c r="F544" s="1"/>
    </row>
    <row r="545" spans="3:6" ht="13">
      <c r="C545" s="13"/>
      <c r="F545" s="1"/>
    </row>
    <row r="546" spans="3:6" ht="13">
      <c r="C546" s="13"/>
      <c r="F546" s="1"/>
    </row>
    <row r="547" spans="3:6" ht="13">
      <c r="C547" s="13"/>
      <c r="F547" s="1"/>
    </row>
    <row r="548" spans="3:6" ht="13">
      <c r="C548" s="13"/>
      <c r="F548" s="1"/>
    </row>
    <row r="549" spans="3:6" ht="13">
      <c r="C549" s="13"/>
      <c r="F549" s="1"/>
    </row>
    <row r="550" spans="3:6" ht="13">
      <c r="C550" s="13"/>
      <c r="F550" s="1"/>
    </row>
    <row r="551" spans="3:6" ht="13">
      <c r="C551" s="13"/>
      <c r="F551" s="1"/>
    </row>
    <row r="552" spans="3:6" ht="13">
      <c r="C552" s="13"/>
      <c r="F552" s="1"/>
    </row>
    <row r="553" spans="3:6" ht="13">
      <c r="C553" s="13"/>
      <c r="F553" s="1"/>
    </row>
    <row r="554" spans="3:6" ht="13">
      <c r="C554" s="13"/>
      <c r="F554" s="1"/>
    </row>
    <row r="555" spans="3:6" ht="13">
      <c r="C555" s="13"/>
      <c r="F555" s="1"/>
    </row>
    <row r="556" spans="3:6" ht="13">
      <c r="C556" s="13"/>
      <c r="F556" s="1"/>
    </row>
    <row r="557" spans="3:6" ht="13">
      <c r="C557" s="13"/>
      <c r="F557" s="1"/>
    </row>
    <row r="558" spans="3:6" ht="13">
      <c r="C558" s="13"/>
      <c r="F558" s="1"/>
    </row>
    <row r="559" spans="3:6" ht="13">
      <c r="C559" s="13"/>
      <c r="F559" s="1"/>
    </row>
    <row r="560" spans="3:6" ht="13">
      <c r="C560" s="13"/>
      <c r="F560" s="1"/>
    </row>
    <row r="561" spans="3:6" ht="13">
      <c r="C561" s="13"/>
      <c r="F561" s="1"/>
    </row>
    <row r="562" spans="3:6" ht="13">
      <c r="C562" s="13"/>
      <c r="F562" s="1"/>
    </row>
    <row r="563" spans="3:6" ht="13">
      <c r="C563" s="13"/>
      <c r="F563" s="1"/>
    </row>
    <row r="564" spans="3:6" ht="13">
      <c r="C564" s="13"/>
      <c r="F564" s="1"/>
    </row>
    <row r="565" spans="3:6" ht="13">
      <c r="C565" s="13"/>
      <c r="F565" s="1"/>
    </row>
    <row r="566" spans="3:6" ht="13">
      <c r="C566" s="13"/>
      <c r="F566" s="1"/>
    </row>
    <row r="567" spans="3:6" ht="13">
      <c r="C567" s="13"/>
      <c r="F567" s="1"/>
    </row>
    <row r="568" spans="3:6" ht="13">
      <c r="C568" s="13"/>
      <c r="F568" s="1"/>
    </row>
    <row r="569" spans="3:6" ht="13">
      <c r="C569" s="13"/>
      <c r="F569" s="1"/>
    </row>
    <row r="570" spans="3:6" ht="13">
      <c r="C570" s="13"/>
      <c r="F570" s="1"/>
    </row>
    <row r="571" spans="3:6" ht="13">
      <c r="C571" s="13"/>
      <c r="F571" s="1"/>
    </row>
    <row r="572" spans="3:6" ht="13">
      <c r="C572" s="13"/>
      <c r="F572" s="1"/>
    </row>
    <row r="573" spans="3:6" ht="13">
      <c r="C573" s="13"/>
      <c r="F573" s="1"/>
    </row>
    <row r="574" spans="3:6" ht="13">
      <c r="C574" s="13"/>
      <c r="F574" s="1"/>
    </row>
    <row r="575" spans="3:6" ht="13">
      <c r="C575" s="13"/>
      <c r="F575" s="1"/>
    </row>
    <row r="576" spans="3:6" ht="13">
      <c r="C576" s="13"/>
      <c r="F576" s="1"/>
    </row>
    <row r="577" spans="3:6" ht="13">
      <c r="C577" s="13"/>
      <c r="F577" s="1"/>
    </row>
    <row r="578" spans="3:6" ht="13">
      <c r="C578" s="13"/>
      <c r="F578" s="1"/>
    </row>
    <row r="579" spans="3:6" ht="13">
      <c r="C579" s="13"/>
      <c r="F579" s="1"/>
    </row>
    <row r="580" spans="3:6" ht="13">
      <c r="C580" s="13"/>
      <c r="F580" s="1"/>
    </row>
    <row r="581" spans="3:6" ht="13">
      <c r="C581" s="13"/>
      <c r="F581" s="1"/>
    </row>
    <row r="582" spans="3:6" ht="13">
      <c r="C582" s="13"/>
      <c r="F582" s="1"/>
    </row>
    <row r="583" spans="3:6" ht="13">
      <c r="C583" s="13"/>
      <c r="F583" s="1"/>
    </row>
    <row r="584" spans="3:6" ht="13">
      <c r="C584" s="13"/>
      <c r="F584" s="1"/>
    </row>
    <row r="585" spans="3:6" ht="13">
      <c r="C585" s="13"/>
      <c r="F585" s="1"/>
    </row>
    <row r="586" spans="3:6" ht="13">
      <c r="C586" s="13"/>
      <c r="F586" s="1"/>
    </row>
    <row r="587" spans="3:6" ht="13">
      <c r="C587" s="13"/>
      <c r="F587" s="1"/>
    </row>
    <row r="588" spans="3:6" ht="13">
      <c r="C588" s="13"/>
      <c r="F588" s="1"/>
    </row>
    <row r="589" spans="3:6" ht="13">
      <c r="C589" s="13"/>
      <c r="F589" s="1"/>
    </row>
    <row r="590" spans="3:6" ht="13">
      <c r="C590" s="13"/>
      <c r="F590" s="1"/>
    </row>
    <row r="591" spans="3:6" ht="13">
      <c r="C591" s="13"/>
      <c r="F591" s="1"/>
    </row>
    <row r="592" spans="3:6" ht="13">
      <c r="C592" s="13"/>
      <c r="F592" s="1"/>
    </row>
    <row r="593" spans="3:6" ht="13">
      <c r="C593" s="13"/>
      <c r="F593" s="1"/>
    </row>
    <row r="594" spans="3:6" ht="13">
      <c r="C594" s="13"/>
      <c r="F594" s="1"/>
    </row>
    <row r="595" spans="3:6" ht="13">
      <c r="C595" s="13"/>
      <c r="F595" s="1"/>
    </row>
    <row r="596" spans="3:6" ht="13">
      <c r="C596" s="13"/>
      <c r="F596" s="1"/>
    </row>
    <row r="597" spans="3:6" ht="13">
      <c r="C597" s="13"/>
      <c r="F597" s="1"/>
    </row>
    <row r="598" spans="3:6" ht="13">
      <c r="C598" s="13"/>
      <c r="F598" s="1"/>
    </row>
    <row r="599" spans="3:6" ht="13">
      <c r="C599" s="13"/>
      <c r="F599" s="1"/>
    </row>
    <row r="600" spans="3:6" ht="13">
      <c r="C600" s="13"/>
      <c r="F600" s="1"/>
    </row>
    <row r="601" spans="3:6" ht="13">
      <c r="C601" s="13"/>
      <c r="F601" s="1"/>
    </row>
    <row r="602" spans="3:6" ht="13">
      <c r="C602" s="13"/>
      <c r="F602" s="1"/>
    </row>
    <row r="603" spans="3:6" ht="13">
      <c r="C603" s="13"/>
      <c r="F603" s="1"/>
    </row>
    <row r="604" spans="3:6" ht="13">
      <c r="C604" s="13"/>
      <c r="F604" s="1"/>
    </row>
    <row r="605" spans="3:6" ht="13">
      <c r="C605" s="13"/>
      <c r="F605" s="1"/>
    </row>
    <row r="606" spans="3:6" ht="13">
      <c r="C606" s="13"/>
      <c r="F606" s="1"/>
    </row>
    <row r="607" spans="3:6" ht="13">
      <c r="C607" s="13"/>
      <c r="F607" s="1"/>
    </row>
    <row r="608" spans="3:6" ht="13">
      <c r="C608" s="13"/>
      <c r="F608" s="1"/>
    </row>
    <row r="609" spans="3:6" ht="13">
      <c r="C609" s="13"/>
      <c r="F609" s="1"/>
    </row>
    <row r="610" spans="3:6" ht="13">
      <c r="C610" s="13"/>
      <c r="F610" s="1"/>
    </row>
    <row r="611" spans="3:6" ht="13">
      <c r="C611" s="13"/>
      <c r="F611" s="1"/>
    </row>
    <row r="612" spans="3:6" ht="13">
      <c r="C612" s="13"/>
      <c r="F612" s="1"/>
    </row>
    <row r="613" spans="3:6" ht="13">
      <c r="C613" s="13"/>
      <c r="F613" s="1"/>
    </row>
    <row r="614" spans="3:6" ht="13">
      <c r="C614" s="13"/>
      <c r="F614" s="1"/>
    </row>
    <row r="615" spans="3:6" ht="13">
      <c r="C615" s="13"/>
      <c r="F615" s="1"/>
    </row>
    <row r="616" spans="3:6" ht="13">
      <c r="C616" s="13"/>
      <c r="F616" s="1"/>
    </row>
    <row r="617" spans="3:6" ht="13">
      <c r="C617" s="13"/>
      <c r="F617" s="1"/>
    </row>
    <row r="618" spans="3:6" ht="13">
      <c r="C618" s="13"/>
      <c r="F618" s="1"/>
    </row>
    <row r="619" spans="3:6" ht="13">
      <c r="C619" s="13"/>
      <c r="F619" s="1"/>
    </row>
    <row r="620" spans="3:6" ht="13">
      <c r="C620" s="13"/>
      <c r="F620" s="1"/>
    </row>
    <row r="621" spans="3:6" ht="13">
      <c r="C621" s="13"/>
      <c r="F621" s="1"/>
    </row>
    <row r="622" spans="3:6" ht="13">
      <c r="C622" s="13"/>
      <c r="F622" s="1"/>
    </row>
    <row r="623" spans="3:6" ht="13">
      <c r="C623" s="13"/>
      <c r="F623" s="1"/>
    </row>
    <row r="624" spans="3:6" ht="13">
      <c r="C624" s="13"/>
      <c r="F624" s="1"/>
    </row>
    <row r="625" spans="3:6" ht="13">
      <c r="C625" s="13"/>
      <c r="F625" s="1"/>
    </row>
    <row r="626" spans="3:6" ht="13">
      <c r="C626" s="13"/>
      <c r="F626" s="1"/>
    </row>
    <row r="627" spans="3:6" ht="13">
      <c r="C627" s="13"/>
      <c r="F627" s="1"/>
    </row>
    <row r="628" spans="3:6" ht="13">
      <c r="C628" s="13"/>
      <c r="F628" s="1"/>
    </row>
    <row r="629" spans="3:6" ht="13">
      <c r="C629" s="13"/>
      <c r="F629" s="1"/>
    </row>
    <row r="630" spans="3:6" ht="13">
      <c r="C630" s="13"/>
      <c r="F630" s="1"/>
    </row>
    <row r="631" spans="3:6" ht="13">
      <c r="C631" s="13"/>
      <c r="F631" s="1"/>
    </row>
    <row r="632" spans="3:6" ht="13">
      <c r="C632" s="13"/>
      <c r="F632" s="1"/>
    </row>
    <row r="633" spans="3:6" ht="13">
      <c r="C633" s="13"/>
      <c r="F633" s="1"/>
    </row>
    <row r="634" spans="3:6" ht="13">
      <c r="C634" s="13"/>
      <c r="F634" s="1"/>
    </row>
    <row r="635" spans="3:6" ht="13">
      <c r="C635" s="13"/>
      <c r="F635" s="1"/>
    </row>
    <row r="636" spans="3:6" ht="13">
      <c r="C636" s="13"/>
      <c r="F636" s="1"/>
    </row>
    <row r="637" spans="3:6" ht="13">
      <c r="C637" s="13"/>
      <c r="F637" s="1"/>
    </row>
    <row r="638" spans="3:6" ht="13">
      <c r="C638" s="13"/>
      <c r="F638" s="1"/>
    </row>
    <row r="639" spans="3:6" ht="13">
      <c r="C639" s="13"/>
      <c r="F639" s="1"/>
    </row>
    <row r="640" spans="3:6" ht="13">
      <c r="C640" s="13"/>
      <c r="F640" s="1"/>
    </row>
    <row r="641" spans="3:6" ht="13">
      <c r="C641" s="13"/>
      <c r="F641" s="1"/>
    </row>
    <row r="642" spans="3:6" ht="13">
      <c r="C642" s="13"/>
      <c r="F642" s="1"/>
    </row>
    <row r="643" spans="3:6" ht="13">
      <c r="C643" s="13"/>
      <c r="F643" s="1"/>
    </row>
    <row r="644" spans="3:6" ht="13">
      <c r="C644" s="13"/>
      <c r="F644" s="1"/>
    </row>
    <row r="645" spans="3:6" ht="13">
      <c r="C645" s="13"/>
      <c r="F645" s="1"/>
    </row>
    <row r="646" spans="3:6" ht="13">
      <c r="C646" s="13"/>
      <c r="F646" s="1"/>
    </row>
    <row r="647" spans="3:6" ht="13">
      <c r="C647" s="13"/>
      <c r="F647" s="1"/>
    </row>
    <row r="648" spans="3:6" ht="13">
      <c r="C648" s="13"/>
      <c r="F648" s="1"/>
    </row>
    <row r="649" spans="3:6" ht="13">
      <c r="C649" s="13"/>
      <c r="F649" s="1"/>
    </row>
    <row r="650" spans="3:6" ht="13">
      <c r="C650" s="13"/>
      <c r="F650" s="1"/>
    </row>
    <row r="651" spans="3:6" ht="13">
      <c r="C651" s="13"/>
      <c r="F651" s="1"/>
    </row>
    <row r="652" spans="3:6" ht="13">
      <c r="C652" s="13"/>
      <c r="F652" s="1"/>
    </row>
    <row r="653" spans="3:6" ht="13">
      <c r="C653" s="13"/>
      <c r="F653" s="1"/>
    </row>
    <row r="654" spans="3:6" ht="13">
      <c r="C654" s="13"/>
      <c r="F654" s="1"/>
    </row>
    <row r="655" spans="3:6" ht="13">
      <c r="C655" s="13"/>
      <c r="F655" s="1"/>
    </row>
    <row r="656" spans="3:6" ht="13">
      <c r="C656" s="13"/>
      <c r="F656" s="1"/>
    </row>
    <row r="657" spans="3:6" ht="13">
      <c r="C657" s="13"/>
      <c r="F657" s="1"/>
    </row>
    <row r="658" spans="3:6" ht="13">
      <c r="C658" s="13"/>
      <c r="F658" s="1"/>
    </row>
    <row r="659" spans="3:6" ht="13">
      <c r="C659" s="13"/>
      <c r="F659" s="1"/>
    </row>
    <row r="660" spans="3:6" ht="13">
      <c r="C660" s="13"/>
      <c r="F660" s="1"/>
    </row>
    <row r="661" spans="3:6" ht="13">
      <c r="C661" s="13"/>
      <c r="F661" s="1"/>
    </row>
    <row r="662" spans="3:6" ht="13">
      <c r="C662" s="13"/>
      <c r="F662" s="1"/>
    </row>
    <row r="663" spans="3:6" ht="13">
      <c r="C663" s="13"/>
      <c r="F663" s="1"/>
    </row>
    <row r="664" spans="3:6" ht="13">
      <c r="C664" s="13"/>
      <c r="F664" s="1"/>
    </row>
    <row r="665" spans="3:6" ht="13">
      <c r="C665" s="13"/>
      <c r="F665" s="1"/>
    </row>
    <row r="666" spans="3:6" ht="13">
      <c r="C666" s="13"/>
      <c r="F666" s="1"/>
    </row>
    <row r="667" spans="3:6" ht="13">
      <c r="C667" s="13"/>
      <c r="F667" s="1"/>
    </row>
    <row r="668" spans="3:6" ht="13">
      <c r="C668" s="13"/>
      <c r="F668" s="1"/>
    </row>
    <row r="669" spans="3:6" ht="13">
      <c r="C669" s="13"/>
      <c r="F669" s="1"/>
    </row>
    <row r="670" spans="3:6" ht="13">
      <c r="C670" s="13"/>
      <c r="F670" s="1"/>
    </row>
    <row r="671" spans="3:6" ht="13">
      <c r="C671" s="13"/>
      <c r="F671" s="1"/>
    </row>
    <row r="672" spans="3:6" ht="13">
      <c r="C672" s="13"/>
      <c r="F672" s="1"/>
    </row>
    <row r="673" spans="3:6" ht="13">
      <c r="C673" s="13"/>
      <c r="F673" s="1"/>
    </row>
    <row r="674" spans="3:6" ht="13">
      <c r="C674" s="13"/>
      <c r="F674" s="1"/>
    </row>
    <row r="675" spans="3:6" ht="13">
      <c r="C675" s="13"/>
      <c r="F675" s="1"/>
    </row>
    <row r="676" spans="3:6" ht="13">
      <c r="C676" s="13"/>
      <c r="F676" s="1"/>
    </row>
    <row r="677" spans="3:6" ht="13">
      <c r="C677" s="13"/>
      <c r="F677" s="1"/>
    </row>
    <row r="678" spans="3:6" ht="13">
      <c r="C678" s="13"/>
      <c r="F678" s="1"/>
    </row>
    <row r="679" spans="3:6" ht="13">
      <c r="C679" s="13"/>
      <c r="F679" s="1"/>
    </row>
    <row r="680" spans="3:6" ht="13">
      <c r="C680" s="13"/>
      <c r="F680" s="1"/>
    </row>
    <row r="681" spans="3:6" ht="13">
      <c r="C681" s="13"/>
      <c r="F681" s="1"/>
    </row>
    <row r="682" spans="3:6" ht="13">
      <c r="C682" s="13"/>
      <c r="F682" s="1"/>
    </row>
    <row r="683" spans="3:6" ht="13">
      <c r="C683" s="13"/>
      <c r="F683" s="1"/>
    </row>
    <row r="684" spans="3:6" ht="13">
      <c r="C684" s="13"/>
      <c r="F684" s="1"/>
    </row>
    <row r="685" spans="3:6" ht="13">
      <c r="C685" s="13"/>
      <c r="F685" s="1"/>
    </row>
    <row r="686" spans="3:6" ht="13">
      <c r="C686" s="13"/>
      <c r="F686" s="1"/>
    </row>
    <row r="687" spans="3:6" ht="13">
      <c r="C687" s="13"/>
      <c r="F687" s="1"/>
    </row>
    <row r="688" spans="3:6" ht="13">
      <c r="C688" s="13"/>
      <c r="F688" s="1"/>
    </row>
    <row r="689" spans="3:6" ht="13">
      <c r="C689" s="13"/>
      <c r="F689" s="1"/>
    </row>
    <row r="690" spans="3:6" ht="13">
      <c r="C690" s="13"/>
      <c r="F690" s="1"/>
    </row>
    <row r="691" spans="3:6" ht="13">
      <c r="C691" s="13"/>
      <c r="F691" s="1"/>
    </row>
    <row r="692" spans="3:6" ht="13">
      <c r="C692" s="13"/>
      <c r="F692" s="1"/>
    </row>
    <row r="693" spans="3:6" ht="13">
      <c r="C693" s="13"/>
      <c r="F693" s="1"/>
    </row>
    <row r="694" spans="3:6" ht="13">
      <c r="C694" s="13"/>
      <c r="F694" s="1"/>
    </row>
    <row r="695" spans="3:6" ht="13">
      <c r="C695" s="13"/>
      <c r="F695" s="1"/>
    </row>
    <row r="696" spans="3:6" ht="13">
      <c r="C696" s="13"/>
      <c r="F696" s="1"/>
    </row>
    <row r="697" spans="3:6" ht="13">
      <c r="C697" s="13"/>
      <c r="F697" s="1"/>
    </row>
    <row r="698" spans="3:6" ht="13">
      <c r="C698" s="13"/>
      <c r="F698" s="1"/>
    </row>
    <row r="699" spans="3:6" ht="13">
      <c r="C699" s="13"/>
      <c r="F699" s="1"/>
    </row>
    <row r="700" spans="3:6" ht="13">
      <c r="C700" s="13"/>
      <c r="F700" s="1"/>
    </row>
    <row r="701" spans="3:6" ht="13">
      <c r="C701" s="13"/>
      <c r="F701" s="1"/>
    </row>
    <row r="702" spans="3:6" ht="13">
      <c r="C702" s="13"/>
      <c r="F702" s="1"/>
    </row>
    <row r="703" spans="3:6" ht="13">
      <c r="C703" s="13"/>
      <c r="F703" s="1"/>
    </row>
    <row r="704" spans="3:6" ht="13">
      <c r="C704" s="13"/>
      <c r="F704" s="1"/>
    </row>
    <row r="705" spans="3:6" ht="13">
      <c r="C705" s="13"/>
      <c r="F705" s="1"/>
    </row>
    <row r="706" spans="3:6" ht="13">
      <c r="C706" s="13"/>
      <c r="F706" s="1"/>
    </row>
    <row r="707" spans="3:6" ht="13">
      <c r="C707" s="13"/>
      <c r="F707" s="1"/>
    </row>
    <row r="708" spans="3:6" ht="13">
      <c r="C708" s="13"/>
      <c r="F708" s="1"/>
    </row>
    <row r="709" spans="3:6" ht="13">
      <c r="C709" s="13"/>
      <c r="F709" s="1"/>
    </row>
    <row r="710" spans="3:6" ht="13">
      <c r="C710" s="13"/>
      <c r="F710" s="1"/>
    </row>
    <row r="711" spans="3:6" ht="13">
      <c r="C711" s="13"/>
      <c r="F711" s="1"/>
    </row>
    <row r="712" spans="3:6" ht="13">
      <c r="C712" s="13"/>
      <c r="F712" s="1"/>
    </row>
    <row r="713" spans="3:6" ht="13">
      <c r="C713" s="13"/>
      <c r="F713" s="1"/>
    </row>
    <row r="714" spans="3:6" ht="13">
      <c r="C714" s="13"/>
      <c r="F714" s="1"/>
    </row>
    <row r="715" spans="3:6" ht="13">
      <c r="C715" s="13"/>
      <c r="F715" s="1"/>
    </row>
    <row r="716" spans="3:6" ht="13">
      <c r="C716" s="13"/>
      <c r="F716" s="1"/>
    </row>
    <row r="717" spans="3:6" ht="13">
      <c r="C717" s="13"/>
      <c r="F717" s="1"/>
    </row>
    <row r="718" spans="3:6" ht="13">
      <c r="C718" s="13"/>
      <c r="F718" s="1"/>
    </row>
    <row r="719" spans="3:6" ht="13">
      <c r="C719" s="13"/>
      <c r="F719" s="1"/>
    </row>
    <row r="720" spans="3:6" ht="13">
      <c r="C720" s="13"/>
      <c r="F720" s="1"/>
    </row>
    <row r="721" spans="3:6" ht="13">
      <c r="C721" s="13"/>
      <c r="F721" s="1"/>
    </row>
    <row r="722" spans="3:6" ht="13">
      <c r="C722" s="13"/>
      <c r="F722" s="1"/>
    </row>
    <row r="723" spans="3:6" ht="13">
      <c r="C723" s="13"/>
      <c r="F723" s="1"/>
    </row>
    <row r="724" spans="3:6" ht="13">
      <c r="C724" s="13"/>
      <c r="F724" s="1"/>
    </row>
    <row r="725" spans="3:6" ht="13">
      <c r="C725" s="13"/>
      <c r="F725" s="1"/>
    </row>
    <row r="726" spans="3:6" ht="13">
      <c r="C726" s="13"/>
      <c r="F726" s="1"/>
    </row>
    <row r="727" spans="3:6" ht="13">
      <c r="C727" s="13"/>
      <c r="F727" s="1"/>
    </row>
    <row r="728" spans="3:6" ht="13">
      <c r="C728" s="13"/>
      <c r="F728" s="1"/>
    </row>
    <row r="729" spans="3:6" ht="13">
      <c r="C729" s="13"/>
      <c r="F729" s="1"/>
    </row>
    <row r="730" spans="3:6" ht="13">
      <c r="C730" s="13"/>
      <c r="F730" s="1"/>
    </row>
    <row r="731" spans="3:6" ht="13">
      <c r="C731" s="13"/>
      <c r="F731" s="1"/>
    </row>
    <row r="732" spans="3:6" ht="13">
      <c r="C732" s="13"/>
      <c r="F732" s="1"/>
    </row>
    <row r="733" spans="3:6" ht="13">
      <c r="C733" s="13"/>
      <c r="F733" s="1"/>
    </row>
    <row r="734" spans="3:6" ht="13">
      <c r="C734" s="13"/>
      <c r="F734" s="1"/>
    </row>
    <row r="735" spans="3:6" ht="13">
      <c r="C735" s="13"/>
      <c r="F735" s="1"/>
    </row>
    <row r="736" spans="3:6" ht="13">
      <c r="C736" s="13"/>
      <c r="F736" s="1"/>
    </row>
    <row r="737" spans="3:6" ht="13">
      <c r="C737" s="13"/>
      <c r="F737" s="1"/>
    </row>
    <row r="738" spans="3:6" ht="13">
      <c r="C738" s="13"/>
      <c r="F738" s="1"/>
    </row>
    <row r="739" spans="3:6" ht="13">
      <c r="C739" s="13"/>
      <c r="F739" s="1"/>
    </row>
    <row r="740" spans="3:6" ht="13">
      <c r="C740" s="13"/>
      <c r="F740" s="1"/>
    </row>
    <row r="741" spans="3:6" ht="13">
      <c r="C741" s="13"/>
      <c r="F741" s="1"/>
    </row>
    <row r="742" spans="3:6" ht="13">
      <c r="C742" s="13"/>
      <c r="F742" s="1"/>
    </row>
    <row r="743" spans="3:6" ht="13">
      <c r="C743" s="13"/>
      <c r="F743" s="1"/>
    </row>
    <row r="744" spans="3:6" ht="13">
      <c r="C744" s="13"/>
      <c r="F744" s="1"/>
    </row>
    <row r="745" spans="3:6" ht="13">
      <c r="C745" s="13"/>
      <c r="F745" s="1"/>
    </row>
    <row r="746" spans="3:6" ht="13">
      <c r="C746" s="13"/>
      <c r="F746" s="1"/>
    </row>
    <row r="747" spans="3:6" ht="13">
      <c r="C747" s="13"/>
      <c r="F747" s="1"/>
    </row>
    <row r="748" spans="3:6" ht="13">
      <c r="C748" s="13"/>
      <c r="F748" s="1"/>
    </row>
    <row r="749" spans="3:6" ht="13">
      <c r="C749" s="13"/>
      <c r="F749" s="1"/>
    </row>
    <row r="750" spans="3:6" ht="13">
      <c r="C750" s="13"/>
      <c r="F750" s="1"/>
    </row>
    <row r="751" spans="3:6" ht="13">
      <c r="C751" s="13"/>
      <c r="F751" s="1"/>
    </row>
    <row r="752" spans="3:6" ht="13">
      <c r="C752" s="13"/>
      <c r="F752" s="1"/>
    </row>
    <row r="753" spans="3:6" ht="13">
      <c r="C753" s="13"/>
      <c r="F753" s="1"/>
    </row>
    <row r="754" spans="3:6" ht="13">
      <c r="C754" s="13"/>
      <c r="F754" s="1"/>
    </row>
    <row r="755" spans="3:6" ht="13">
      <c r="C755" s="13"/>
      <c r="F755" s="1"/>
    </row>
    <row r="756" spans="3:6" ht="13">
      <c r="C756" s="13"/>
      <c r="F756" s="1"/>
    </row>
    <row r="757" spans="3:6" ht="13">
      <c r="C757" s="13"/>
      <c r="F757" s="1"/>
    </row>
    <row r="758" spans="3:6" ht="13">
      <c r="C758" s="13"/>
      <c r="F758" s="1"/>
    </row>
    <row r="759" spans="3:6" ht="13">
      <c r="C759" s="13"/>
      <c r="F759" s="1"/>
    </row>
    <row r="760" spans="3:6" ht="13">
      <c r="C760" s="13"/>
      <c r="F760" s="1"/>
    </row>
    <row r="761" spans="3:6" ht="13">
      <c r="C761" s="13"/>
      <c r="F761" s="1"/>
    </row>
    <row r="762" spans="3:6" ht="13">
      <c r="C762" s="13"/>
      <c r="F762" s="1"/>
    </row>
    <row r="763" spans="3:6" ht="13">
      <c r="C763" s="13"/>
      <c r="F763" s="1"/>
    </row>
    <row r="764" spans="3:6" ht="13">
      <c r="C764" s="13"/>
      <c r="F764" s="1"/>
    </row>
    <row r="765" spans="3:6" ht="13">
      <c r="C765" s="13"/>
      <c r="F765" s="1"/>
    </row>
    <row r="766" spans="3:6" ht="13">
      <c r="C766" s="13"/>
      <c r="F766" s="1"/>
    </row>
    <row r="767" spans="3:6" ht="13">
      <c r="C767" s="13"/>
      <c r="F767" s="1"/>
    </row>
    <row r="768" spans="3:6" ht="13">
      <c r="C768" s="13"/>
      <c r="F768" s="1"/>
    </row>
    <row r="769" spans="3:6" ht="13">
      <c r="C769" s="13"/>
      <c r="F769" s="1"/>
    </row>
    <row r="770" spans="3:6" ht="13">
      <c r="C770" s="13"/>
      <c r="F770" s="1"/>
    </row>
    <row r="771" spans="3:6" ht="13">
      <c r="C771" s="13"/>
      <c r="F771" s="1"/>
    </row>
    <row r="772" spans="3:6" ht="13">
      <c r="C772" s="13"/>
      <c r="F772" s="1"/>
    </row>
    <row r="773" spans="3:6" ht="13">
      <c r="C773" s="13"/>
      <c r="F773" s="1"/>
    </row>
    <row r="774" spans="3:6" ht="13">
      <c r="C774" s="13"/>
      <c r="F774" s="1"/>
    </row>
    <row r="775" spans="3:6" ht="13">
      <c r="C775" s="13"/>
      <c r="F775" s="1"/>
    </row>
    <row r="776" spans="3:6" ht="13">
      <c r="C776" s="13"/>
      <c r="F776" s="1"/>
    </row>
    <row r="777" spans="3:6" ht="13">
      <c r="C777" s="13"/>
      <c r="F777" s="1"/>
    </row>
    <row r="778" spans="3:6" ht="13">
      <c r="C778" s="13"/>
      <c r="F778" s="1"/>
    </row>
    <row r="779" spans="3:6" ht="13">
      <c r="C779" s="13"/>
      <c r="F779" s="1"/>
    </row>
    <row r="780" spans="3:6" ht="13">
      <c r="C780" s="13"/>
      <c r="F780" s="1"/>
    </row>
    <row r="781" spans="3:6" ht="13">
      <c r="C781" s="13"/>
      <c r="F781" s="1"/>
    </row>
    <row r="782" spans="3:6" ht="13">
      <c r="C782" s="13"/>
      <c r="F782" s="1"/>
    </row>
    <row r="783" spans="3:6" ht="13">
      <c r="C783" s="13"/>
      <c r="F783" s="1"/>
    </row>
    <row r="784" spans="3:6" ht="13">
      <c r="C784" s="13"/>
      <c r="F784" s="1"/>
    </row>
    <row r="785" spans="3:6" ht="13">
      <c r="C785" s="13"/>
      <c r="F785" s="1"/>
    </row>
    <row r="786" spans="3:6" ht="13">
      <c r="C786" s="13"/>
      <c r="F786" s="1"/>
    </row>
    <row r="787" spans="3:6" ht="13">
      <c r="C787" s="13"/>
      <c r="F787" s="1"/>
    </row>
    <row r="788" spans="3:6" ht="13">
      <c r="C788" s="13"/>
      <c r="F788" s="1"/>
    </row>
    <row r="789" spans="3:6" ht="13">
      <c r="C789" s="13"/>
      <c r="F789" s="1"/>
    </row>
    <row r="790" spans="3:6" ht="13">
      <c r="C790" s="13"/>
      <c r="F790" s="1"/>
    </row>
    <row r="791" spans="3:6" ht="13">
      <c r="C791" s="13"/>
      <c r="F791" s="1"/>
    </row>
    <row r="792" spans="3:6" ht="13">
      <c r="C792" s="13"/>
      <c r="F792" s="1"/>
    </row>
    <row r="793" spans="3:6" ht="13">
      <c r="C793" s="13"/>
      <c r="F793" s="1"/>
    </row>
    <row r="794" spans="3:6" ht="13">
      <c r="C794" s="13"/>
      <c r="F794" s="1"/>
    </row>
    <row r="795" spans="3:6" ht="13">
      <c r="C795" s="13"/>
      <c r="F795" s="1"/>
    </row>
    <row r="796" spans="3:6" ht="13">
      <c r="C796" s="13"/>
      <c r="F796" s="1"/>
    </row>
    <row r="797" spans="3:6" ht="13">
      <c r="C797" s="13"/>
      <c r="F797" s="1"/>
    </row>
    <row r="798" spans="3:6" ht="13">
      <c r="C798" s="13"/>
      <c r="F798" s="1"/>
    </row>
    <row r="799" spans="3:6" ht="13">
      <c r="C799" s="13"/>
      <c r="F799" s="1"/>
    </row>
    <row r="800" spans="3:6" ht="13">
      <c r="C800" s="13"/>
      <c r="F800" s="1"/>
    </row>
    <row r="801" spans="3:6" ht="13">
      <c r="C801" s="13"/>
      <c r="F801" s="1"/>
    </row>
    <row r="802" spans="3:6" ht="13">
      <c r="C802" s="13"/>
      <c r="F802" s="1"/>
    </row>
    <row r="803" spans="3:6" ht="13">
      <c r="C803" s="13"/>
      <c r="F803" s="1"/>
    </row>
    <row r="804" spans="3:6" ht="13">
      <c r="C804" s="13"/>
      <c r="F804" s="1"/>
    </row>
    <row r="805" spans="3:6" ht="13">
      <c r="C805" s="13"/>
      <c r="F805" s="1"/>
    </row>
    <row r="806" spans="3:6" ht="13">
      <c r="C806" s="13"/>
      <c r="F806" s="1"/>
    </row>
    <row r="807" spans="3:6" ht="13">
      <c r="C807" s="13"/>
      <c r="F807" s="1"/>
    </row>
    <row r="808" spans="3:6" ht="13">
      <c r="C808" s="13"/>
      <c r="F808" s="1"/>
    </row>
    <row r="809" spans="3:6" ht="13">
      <c r="C809" s="13"/>
      <c r="F809" s="1"/>
    </row>
    <row r="810" spans="3:6" ht="13">
      <c r="C810" s="13"/>
      <c r="F810" s="1"/>
    </row>
    <row r="811" spans="3:6" ht="13">
      <c r="C811" s="13"/>
      <c r="F811" s="1"/>
    </row>
    <row r="812" spans="3:6" ht="13">
      <c r="C812" s="13"/>
      <c r="F812" s="1"/>
    </row>
    <row r="813" spans="3:6" ht="13">
      <c r="C813" s="13"/>
      <c r="F813" s="1"/>
    </row>
    <row r="814" spans="3:6" ht="13">
      <c r="C814" s="13"/>
      <c r="F814" s="1"/>
    </row>
    <row r="815" spans="3:6" ht="13">
      <c r="C815" s="13"/>
      <c r="F815" s="1"/>
    </row>
    <row r="816" spans="3:6" ht="13">
      <c r="C816" s="13"/>
      <c r="F816" s="1"/>
    </row>
    <row r="817" spans="3:6" ht="13">
      <c r="C817" s="13"/>
      <c r="F817" s="1"/>
    </row>
    <row r="818" spans="3:6" ht="13">
      <c r="C818" s="13"/>
      <c r="F818" s="1"/>
    </row>
    <row r="819" spans="3:6" ht="13">
      <c r="C819" s="13"/>
      <c r="F819" s="1"/>
    </row>
    <row r="820" spans="3:6" ht="13">
      <c r="C820" s="13"/>
      <c r="F820" s="1"/>
    </row>
    <row r="821" spans="3:6" ht="13">
      <c r="C821" s="13"/>
      <c r="F821" s="1"/>
    </row>
    <row r="822" spans="3:6" ht="13">
      <c r="C822" s="13"/>
      <c r="F822" s="1"/>
    </row>
    <row r="823" spans="3:6" ht="13">
      <c r="C823" s="13"/>
      <c r="F823" s="1"/>
    </row>
    <row r="824" spans="3:6" ht="13">
      <c r="C824" s="13"/>
      <c r="F824" s="1"/>
    </row>
    <row r="825" spans="3:6" ht="13">
      <c r="C825" s="13"/>
      <c r="F825" s="1"/>
    </row>
    <row r="826" spans="3:6" ht="13">
      <c r="C826" s="13"/>
      <c r="F826" s="1"/>
    </row>
    <row r="827" spans="3:6" ht="13">
      <c r="C827" s="13"/>
      <c r="F827" s="1"/>
    </row>
    <row r="828" spans="3:6" ht="13">
      <c r="C828" s="13"/>
      <c r="F828" s="1"/>
    </row>
    <row r="829" spans="3:6" ht="13">
      <c r="C829" s="13"/>
      <c r="F829" s="1"/>
    </row>
    <row r="830" spans="3:6" ht="13">
      <c r="C830" s="13"/>
      <c r="F830" s="1"/>
    </row>
    <row r="831" spans="3:6" ht="13">
      <c r="C831" s="13"/>
      <c r="F831" s="1"/>
    </row>
    <row r="832" spans="3:6" ht="13">
      <c r="C832" s="13"/>
      <c r="F832" s="1"/>
    </row>
    <row r="833" spans="3:6" ht="13">
      <c r="C833" s="13"/>
      <c r="F833" s="1"/>
    </row>
    <row r="834" spans="3:6" ht="13">
      <c r="C834" s="13"/>
      <c r="F834" s="1"/>
    </row>
    <row r="835" spans="3:6" ht="13">
      <c r="C835" s="13"/>
      <c r="F835" s="1"/>
    </row>
    <row r="836" spans="3:6" ht="13">
      <c r="C836" s="13"/>
      <c r="F836" s="1"/>
    </row>
    <row r="837" spans="3:6" ht="13">
      <c r="C837" s="13"/>
      <c r="F837" s="1"/>
    </row>
    <row r="838" spans="3:6" ht="13">
      <c r="C838" s="13"/>
      <c r="F838" s="1"/>
    </row>
    <row r="839" spans="3:6" ht="13">
      <c r="C839" s="13"/>
      <c r="F839" s="1"/>
    </row>
    <row r="840" spans="3:6" ht="13">
      <c r="C840" s="13"/>
      <c r="F840" s="1"/>
    </row>
    <row r="841" spans="3:6" ht="13">
      <c r="C841" s="13"/>
      <c r="F841" s="1"/>
    </row>
    <row r="842" spans="3:6" ht="13">
      <c r="C842" s="13"/>
      <c r="F842" s="1"/>
    </row>
    <row r="843" spans="3:6" ht="13">
      <c r="C843" s="13"/>
      <c r="F843" s="1"/>
    </row>
    <row r="844" spans="3:6" ht="13">
      <c r="C844" s="13"/>
      <c r="F844" s="1"/>
    </row>
    <row r="845" spans="3:6" ht="13">
      <c r="C845" s="13"/>
      <c r="F845" s="1"/>
    </row>
    <row r="846" spans="3:6" ht="13">
      <c r="C846" s="13"/>
      <c r="F846" s="1"/>
    </row>
    <row r="847" spans="3:6" ht="13">
      <c r="C847" s="13"/>
      <c r="F847" s="1"/>
    </row>
    <row r="848" spans="3:6" ht="13">
      <c r="C848" s="13"/>
      <c r="F848" s="1"/>
    </row>
    <row r="849" spans="3:6" ht="13">
      <c r="C849" s="13"/>
      <c r="F849" s="1"/>
    </row>
    <row r="850" spans="3:6" ht="13">
      <c r="C850" s="13"/>
      <c r="F850" s="1"/>
    </row>
    <row r="851" spans="3:6" ht="13">
      <c r="C851" s="13"/>
      <c r="F851" s="1"/>
    </row>
    <row r="852" spans="3:6" ht="13">
      <c r="C852" s="13"/>
      <c r="F852" s="1"/>
    </row>
    <row r="853" spans="3:6" ht="13">
      <c r="C853" s="13"/>
      <c r="F853" s="1"/>
    </row>
    <row r="854" spans="3:6" ht="13">
      <c r="C854" s="13"/>
      <c r="F854" s="1"/>
    </row>
    <row r="855" spans="3:6" ht="13">
      <c r="C855" s="13"/>
      <c r="F855" s="1"/>
    </row>
    <row r="856" spans="3:6" ht="13">
      <c r="C856" s="13"/>
      <c r="F856" s="1"/>
    </row>
    <row r="857" spans="3:6" ht="13">
      <c r="C857" s="13"/>
      <c r="F857" s="1"/>
    </row>
    <row r="858" spans="3:6" ht="13">
      <c r="C858" s="13"/>
      <c r="F858" s="1"/>
    </row>
    <row r="859" spans="3:6" ht="13">
      <c r="C859" s="13"/>
      <c r="F859" s="1"/>
    </row>
    <row r="860" spans="3:6" ht="13">
      <c r="C860" s="13"/>
      <c r="F860" s="1"/>
    </row>
    <row r="861" spans="3:6" ht="13">
      <c r="C861" s="13"/>
      <c r="F861" s="1"/>
    </row>
    <row r="862" spans="3:6" ht="13">
      <c r="C862" s="13"/>
      <c r="F862" s="1"/>
    </row>
    <row r="863" spans="3:6" ht="13">
      <c r="C863" s="13"/>
      <c r="F863" s="1"/>
    </row>
    <row r="864" spans="3:6" ht="13">
      <c r="C864" s="13"/>
      <c r="F864" s="1"/>
    </row>
    <row r="865" spans="3:6" ht="13">
      <c r="C865" s="13"/>
      <c r="F865" s="1"/>
    </row>
    <row r="866" spans="3:6" ht="13">
      <c r="C866" s="13"/>
      <c r="F866" s="1"/>
    </row>
    <row r="867" spans="3:6" ht="13">
      <c r="C867" s="13"/>
      <c r="F867" s="1"/>
    </row>
    <row r="868" spans="3:6" ht="13">
      <c r="C868" s="13"/>
      <c r="F868" s="1"/>
    </row>
    <row r="869" spans="3:6" ht="13">
      <c r="C869" s="13"/>
      <c r="F869" s="1"/>
    </row>
    <row r="870" spans="3:6" ht="13">
      <c r="C870" s="13"/>
      <c r="F870" s="1"/>
    </row>
    <row r="871" spans="3:6" ht="13">
      <c r="C871" s="13"/>
      <c r="F871" s="1"/>
    </row>
    <row r="872" spans="3:6" ht="13">
      <c r="C872" s="13"/>
      <c r="F872" s="1"/>
    </row>
    <row r="873" spans="3:6" ht="13">
      <c r="C873" s="13"/>
      <c r="F873" s="1"/>
    </row>
    <row r="874" spans="3:6" ht="13">
      <c r="C874" s="13"/>
      <c r="F874" s="1"/>
    </row>
    <row r="875" spans="3:6" ht="13">
      <c r="C875" s="13"/>
      <c r="F875" s="1"/>
    </row>
    <row r="876" spans="3:6" ht="13">
      <c r="C876" s="13"/>
      <c r="F876" s="1"/>
    </row>
    <row r="877" spans="3:6" ht="13">
      <c r="C877" s="13"/>
      <c r="F877" s="1"/>
    </row>
    <row r="878" spans="3:6" ht="13">
      <c r="C878" s="13"/>
      <c r="F878" s="1"/>
    </row>
    <row r="879" spans="3:6" ht="13">
      <c r="C879" s="13"/>
      <c r="F879" s="1"/>
    </row>
    <row r="880" spans="3:6" ht="13">
      <c r="C880" s="13"/>
      <c r="F880" s="1"/>
    </row>
    <row r="881" spans="3:6" ht="13">
      <c r="C881" s="13"/>
      <c r="F881" s="1"/>
    </row>
    <row r="882" spans="3:6" ht="13">
      <c r="C882" s="13"/>
      <c r="F882" s="1"/>
    </row>
    <row r="883" spans="3:6" ht="13">
      <c r="C883" s="13"/>
      <c r="F883" s="1"/>
    </row>
    <row r="884" spans="3:6" ht="13">
      <c r="C884" s="13"/>
      <c r="F884" s="1"/>
    </row>
    <row r="885" spans="3:6" ht="13">
      <c r="C885" s="13"/>
      <c r="F885" s="1"/>
    </row>
    <row r="886" spans="3:6" ht="13">
      <c r="C886" s="13"/>
      <c r="F886" s="1"/>
    </row>
    <row r="887" spans="3:6" ht="13">
      <c r="C887" s="13"/>
      <c r="F887" s="1"/>
    </row>
    <row r="888" spans="3:6" ht="13">
      <c r="C888" s="13"/>
      <c r="F888" s="1"/>
    </row>
    <row r="889" spans="3:6" ht="13">
      <c r="C889" s="13"/>
      <c r="F889" s="1"/>
    </row>
    <row r="890" spans="3:6" ht="13">
      <c r="C890" s="13"/>
      <c r="F890" s="1"/>
    </row>
    <row r="891" spans="3:6" ht="13">
      <c r="C891" s="13"/>
      <c r="F891" s="1"/>
    </row>
    <row r="892" spans="3:6" ht="13">
      <c r="C892" s="13"/>
      <c r="F892" s="1"/>
    </row>
    <row r="893" spans="3:6" ht="13">
      <c r="C893" s="13"/>
      <c r="F893" s="1"/>
    </row>
    <row r="894" spans="3:6" ht="13">
      <c r="C894" s="13"/>
      <c r="F894" s="1"/>
    </row>
    <row r="895" spans="3:6" ht="13">
      <c r="C895" s="13"/>
      <c r="F895" s="1"/>
    </row>
    <row r="896" spans="3:6" ht="13">
      <c r="C896" s="13"/>
      <c r="F896" s="1"/>
    </row>
    <row r="897" spans="3:6" ht="13">
      <c r="C897" s="13"/>
      <c r="F897" s="1"/>
    </row>
    <row r="898" spans="3:6" ht="13">
      <c r="C898" s="13"/>
      <c r="F898" s="1"/>
    </row>
    <row r="899" spans="3:6" ht="13">
      <c r="C899" s="13"/>
      <c r="F899" s="1"/>
    </row>
    <row r="900" spans="3:6" ht="13">
      <c r="C900" s="13"/>
      <c r="F900" s="1"/>
    </row>
    <row r="901" spans="3:6" ht="13">
      <c r="C901" s="13"/>
      <c r="F901" s="1"/>
    </row>
    <row r="902" spans="3:6" ht="13">
      <c r="C902" s="13"/>
      <c r="F902" s="1"/>
    </row>
    <row r="903" spans="3:6" ht="13">
      <c r="C903" s="13"/>
      <c r="F903" s="1"/>
    </row>
    <row r="904" spans="3:6" ht="13">
      <c r="C904" s="13"/>
      <c r="F904" s="1"/>
    </row>
    <row r="905" spans="3:6" ht="13">
      <c r="C905" s="13"/>
      <c r="F905" s="1"/>
    </row>
    <row r="906" spans="3:6" ht="13">
      <c r="C906" s="13"/>
      <c r="F906" s="1"/>
    </row>
    <row r="907" spans="3:6" ht="13">
      <c r="C907" s="13"/>
      <c r="F907" s="1"/>
    </row>
    <row r="908" spans="3:6" ht="13">
      <c r="C908" s="13"/>
      <c r="F908" s="1"/>
    </row>
    <row r="909" spans="3:6" ht="13">
      <c r="C909" s="13"/>
      <c r="F909" s="1"/>
    </row>
    <row r="910" spans="3:6" ht="13">
      <c r="C910" s="13"/>
      <c r="F910" s="1"/>
    </row>
    <row r="911" spans="3:6" ht="13">
      <c r="C911" s="13"/>
      <c r="F911" s="1"/>
    </row>
    <row r="912" spans="3:6" ht="13">
      <c r="C912" s="13"/>
      <c r="F912" s="1"/>
    </row>
    <row r="913" spans="3:6" ht="13">
      <c r="C913" s="13"/>
      <c r="F913" s="1"/>
    </row>
    <row r="914" spans="3:6" ht="13">
      <c r="C914" s="13"/>
      <c r="F914" s="1"/>
    </row>
    <row r="915" spans="3:6" ht="13">
      <c r="C915" s="13"/>
      <c r="F915" s="1"/>
    </row>
    <row r="916" spans="3:6" ht="13">
      <c r="C916" s="13"/>
      <c r="F916" s="1"/>
    </row>
    <row r="917" spans="3:6" ht="13">
      <c r="C917" s="13"/>
      <c r="F917" s="1"/>
    </row>
    <row r="918" spans="3:6" ht="13">
      <c r="C918" s="13"/>
      <c r="F918" s="1"/>
    </row>
    <row r="919" spans="3:6" ht="13">
      <c r="C919" s="13"/>
      <c r="F919" s="1"/>
    </row>
    <row r="920" spans="3:6" ht="13">
      <c r="C920" s="13"/>
      <c r="F920" s="1"/>
    </row>
    <row r="921" spans="3:6" ht="13">
      <c r="C921" s="13"/>
      <c r="F921" s="1"/>
    </row>
    <row r="922" spans="3:6" ht="13">
      <c r="C922" s="13"/>
      <c r="F922" s="1"/>
    </row>
    <row r="923" spans="3:6" ht="13">
      <c r="C923" s="13"/>
      <c r="F923" s="1"/>
    </row>
    <row r="924" spans="3:6" ht="13">
      <c r="C924" s="13"/>
      <c r="F924" s="1"/>
    </row>
    <row r="925" spans="3:6" ht="13">
      <c r="C925" s="13"/>
      <c r="F925" s="1"/>
    </row>
    <row r="926" spans="3:6" ht="13">
      <c r="C926" s="13"/>
      <c r="F926" s="1"/>
    </row>
    <row r="927" spans="3:6" ht="13">
      <c r="C927" s="13"/>
      <c r="F927" s="1"/>
    </row>
    <row r="928" spans="3:6" ht="13">
      <c r="C928" s="13"/>
      <c r="F928" s="1"/>
    </row>
    <row r="929" spans="3:6" ht="13">
      <c r="C929" s="13"/>
      <c r="F929" s="1"/>
    </row>
    <row r="930" spans="3:6" ht="13">
      <c r="C930" s="13"/>
      <c r="F930" s="1"/>
    </row>
    <row r="931" spans="3:6" ht="13">
      <c r="C931" s="13"/>
      <c r="F931" s="1"/>
    </row>
    <row r="932" spans="3:6" ht="13">
      <c r="C932" s="13"/>
      <c r="F932" s="1"/>
    </row>
    <row r="933" spans="3:6" ht="13">
      <c r="C933" s="13"/>
      <c r="F933" s="1"/>
    </row>
    <row r="934" spans="3:6" ht="13">
      <c r="C934" s="13"/>
      <c r="F934" s="1"/>
    </row>
    <row r="935" spans="3:6" ht="13">
      <c r="C935" s="13"/>
      <c r="F935" s="1"/>
    </row>
    <row r="936" spans="3:6" ht="13">
      <c r="C936" s="13"/>
      <c r="F936" s="1"/>
    </row>
    <row r="937" spans="3:6" ht="13">
      <c r="C937" s="13"/>
      <c r="F937" s="1"/>
    </row>
    <row r="938" spans="3:6" ht="13">
      <c r="C938" s="13"/>
      <c r="F938" s="1"/>
    </row>
    <row r="939" spans="3:6" ht="13">
      <c r="C939" s="13"/>
      <c r="F939" s="1"/>
    </row>
    <row r="940" spans="3:6" ht="13">
      <c r="C940" s="13"/>
      <c r="F940" s="1"/>
    </row>
    <row r="941" spans="3:6" ht="13">
      <c r="C941" s="13"/>
      <c r="F941" s="1"/>
    </row>
    <row r="942" spans="3:6" ht="13">
      <c r="C942" s="13"/>
      <c r="F942" s="1"/>
    </row>
    <row r="943" spans="3:6" ht="13">
      <c r="C943" s="13"/>
      <c r="F943" s="1"/>
    </row>
    <row r="944" spans="3:6" ht="13">
      <c r="C944" s="13"/>
      <c r="F944" s="1"/>
    </row>
    <row r="945" spans="3:6" ht="13">
      <c r="C945" s="13"/>
      <c r="F945" s="1"/>
    </row>
    <row r="946" spans="3:6" ht="13">
      <c r="C946" s="13"/>
      <c r="F946" s="1"/>
    </row>
    <row r="947" spans="3:6" ht="13">
      <c r="C947" s="13"/>
      <c r="F947" s="1"/>
    </row>
    <row r="948" spans="3:6" ht="13">
      <c r="C948" s="13"/>
      <c r="F948" s="1"/>
    </row>
    <row r="949" spans="3:6" ht="13">
      <c r="C949" s="13"/>
      <c r="F949" s="1"/>
    </row>
    <row r="950" spans="3:6" ht="13">
      <c r="C950" s="13"/>
      <c r="F950" s="1"/>
    </row>
    <row r="951" spans="3:6" ht="13">
      <c r="C951" s="13"/>
      <c r="F951" s="1"/>
    </row>
    <row r="952" spans="3:6" ht="13">
      <c r="C952" s="13"/>
      <c r="F952" s="1"/>
    </row>
    <row r="953" spans="3:6" ht="13">
      <c r="C953" s="13"/>
      <c r="F953" s="1"/>
    </row>
    <row r="954" spans="3:6" ht="13">
      <c r="C954" s="13"/>
      <c r="F954" s="1"/>
    </row>
    <row r="955" spans="3:6" ht="13">
      <c r="C955" s="13"/>
      <c r="F955" s="1"/>
    </row>
    <row r="956" spans="3:6" ht="13">
      <c r="C956" s="13"/>
      <c r="F956" s="1"/>
    </row>
    <row r="957" spans="3:6" ht="13">
      <c r="C957" s="13"/>
      <c r="F957" s="1"/>
    </row>
    <row r="958" spans="3:6" ht="13">
      <c r="C958" s="13"/>
      <c r="F958" s="1"/>
    </row>
    <row r="959" spans="3:6" ht="13">
      <c r="C959" s="13"/>
      <c r="F959" s="1"/>
    </row>
    <row r="960" spans="3:6" ht="13">
      <c r="C960" s="13"/>
      <c r="F960" s="1"/>
    </row>
    <row r="961" spans="3:6" ht="13">
      <c r="C961" s="13"/>
      <c r="F961" s="1"/>
    </row>
    <row r="962" spans="3:6" ht="13">
      <c r="C962" s="13"/>
      <c r="F962" s="1"/>
    </row>
    <row r="963" spans="3:6" ht="13">
      <c r="C963" s="13"/>
      <c r="F963" s="1"/>
    </row>
    <row r="964" spans="3:6" ht="13">
      <c r="C964" s="13"/>
      <c r="F964" s="1"/>
    </row>
    <row r="965" spans="3:6" ht="13">
      <c r="C965" s="13"/>
      <c r="F965" s="1"/>
    </row>
    <row r="966" spans="3:6" ht="13">
      <c r="C966" s="13"/>
      <c r="F966" s="1"/>
    </row>
    <row r="967" spans="3:6" ht="13">
      <c r="C967" s="13"/>
      <c r="F967" s="1"/>
    </row>
    <row r="968" spans="3:6" ht="13">
      <c r="C968" s="13"/>
      <c r="F968" s="1"/>
    </row>
    <row r="969" spans="3:6" ht="13">
      <c r="C969" s="13"/>
      <c r="F969" s="1"/>
    </row>
    <row r="970" spans="3:6" ht="13">
      <c r="C970" s="13"/>
      <c r="F970" s="1"/>
    </row>
    <row r="971" spans="3:6" ht="13">
      <c r="C971" s="13"/>
      <c r="F971" s="1"/>
    </row>
    <row r="972" spans="3:6" ht="13">
      <c r="C972" s="13"/>
      <c r="F972" s="1"/>
    </row>
    <row r="973" spans="3:6" ht="13">
      <c r="C973" s="13"/>
      <c r="F973" s="1"/>
    </row>
    <row r="974" spans="3:6" ht="13">
      <c r="C974" s="13"/>
      <c r="F974" s="1"/>
    </row>
    <row r="975" spans="3:6" ht="13">
      <c r="C975" s="13"/>
      <c r="F975" s="1"/>
    </row>
    <row r="976" spans="3:6" ht="13">
      <c r="C976" s="13"/>
      <c r="F976" s="1"/>
    </row>
    <row r="977" spans="3:6" ht="13">
      <c r="C977" s="13"/>
      <c r="F977" s="1"/>
    </row>
    <row r="978" spans="3:6" ht="13">
      <c r="C978" s="13"/>
      <c r="F978" s="1"/>
    </row>
    <row r="979" spans="3:6" ht="13">
      <c r="C979" s="13"/>
      <c r="F979" s="1"/>
    </row>
    <row r="980" spans="3:6" ht="13">
      <c r="C980" s="13"/>
      <c r="F980" s="1"/>
    </row>
    <row r="981" spans="3:6" ht="13">
      <c r="C981" s="13"/>
      <c r="F981" s="1"/>
    </row>
    <row r="982" spans="3:6" ht="13">
      <c r="C982" s="13"/>
      <c r="F982" s="1"/>
    </row>
    <row r="983" spans="3:6" ht="13">
      <c r="C983" s="13"/>
      <c r="F983" s="1"/>
    </row>
    <row r="984" spans="3:6" ht="13">
      <c r="C984" s="13"/>
      <c r="F984" s="1"/>
    </row>
    <row r="985" spans="3:6" ht="13">
      <c r="C985" s="13"/>
      <c r="F985" s="1"/>
    </row>
    <row r="986" spans="3:6" ht="13">
      <c r="C986" s="13"/>
      <c r="F986" s="1"/>
    </row>
    <row r="987" spans="3:6" ht="13">
      <c r="C987" s="13"/>
      <c r="F987" s="1"/>
    </row>
    <row r="988" spans="3:6" ht="13">
      <c r="C988" s="13"/>
      <c r="F988" s="1"/>
    </row>
    <row r="989" spans="3:6" ht="13">
      <c r="C989" s="13"/>
      <c r="F989" s="1"/>
    </row>
    <row r="990" spans="3:6" ht="13">
      <c r="C990" s="13"/>
      <c r="F990" s="1"/>
    </row>
    <row r="991" spans="3:6" ht="13">
      <c r="C991" s="13"/>
      <c r="F991" s="1"/>
    </row>
    <row r="992" spans="3:6" ht="13">
      <c r="C992" s="13"/>
      <c r="F992" s="1"/>
    </row>
    <row r="993" spans="3:6" ht="13">
      <c r="C993" s="13"/>
      <c r="F993" s="1"/>
    </row>
    <row r="994" spans="3:6" ht="13">
      <c r="C994" s="13"/>
      <c r="F994" s="1"/>
    </row>
    <row r="995" spans="3:6" ht="13">
      <c r="C995" s="13"/>
      <c r="F995" s="1"/>
    </row>
    <row r="996" spans="3:6" ht="13">
      <c r="C996" s="13"/>
      <c r="F996" s="1"/>
    </row>
    <row r="997" spans="3:6" ht="13">
      <c r="C997" s="13"/>
      <c r="F997" s="1"/>
    </row>
    <row r="998" spans="3:6" ht="13">
      <c r="C998" s="13"/>
      <c r="F998" s="1"/>
    </row>
    <row r="999" spans="3:6" ht="13">
      <c r="C999" s="13"/>
      <c r="F999" s="1"/>
    </row>
    <row r="1000" spans="3:6" ht="13">
      <c r="C1000" s="13"/>
      <c r="F1000" s="1"/>
    </row>
    <row r="1001" spans="3:6" ht="13">
      <c r="C1001" s="13"/>
      <c r="F1001" s="1"/>
    </row>
    <row r="1002" spans="3:6" ht="13">
      <c r="C1002" s="13"/>
      <c r="F1002" s="1"/>
    </row>
    <row r="1003" spans="3:6" ht="13">
      <c r="C1003" s="13"/>
      <c r="F1003" s="1"/>
    </row>
    <row r="1004" spans="3:6" ht="13">
      <c r="C1004" s="13"/>
      <c r="F1004" s="1"/>
    </row>
    <row r="1005" spans="3:6" ht="13">
      <c r="C1005" s="13"/>
      <c r="F1005" s="1"/>
    </row>
    <row r="1006" spans="3:6" ht="13">
      <c r="C1006" s="13"/>
      <c r="F1006" s="1"/>
    </row>
    <row r="1007" spans="3:6" ht="13">
      <c r="C1007" s="13"/>
      <c r="F1007" s="1"/>
    </row>
    <row r="1008" spans="3:6" ht="13">
      <c r="C1008" s="13"/>
      <c r="F1008" s="1"/>
    </row>
    <row r="1009" spans="3:6" ht="13">
      <c r="C1009" s="13"/>
      <c r="F1009" s="1"/>
    </row>
  </sheetData>
  <hyperlinks>
    <hyperlink ref="F2" r:id="rId1" location="discussion_r1235578860" xr:uid="{00000000-0004-0000-0100-000000000000}"/>
    <hyperlink ref="F3" r:id="rId2" location="discussion_r1353282723" xr:uid="{00000000-0004-0000-0100-000001000000}"/>
    <hyperlink ref="F4" r:id="rId3" location="issuecomment-1742286490" xr:uid="{00000000-0004-0000-0100-000002000000}"/>
    <hyperlink ref="F5" r:id="rId4" location="discussion_r1340538359" xr:uid="{00000000-0004-0000-0100-000003000000}"/>
    <hyperlink ref="F6" r:id="rId5" location="issuecomment-1689687365" xr:uid="{00000000-0004-0000-0100-000004000000}"/>
    <hyperlink ref="F7" r:id="rId6" location="issuecomment-1592913792" xr:uid="{00000000-0004-0000-0100-000005000000}"/>
    <hyperlink ref="F9" r:id="rId7" location="discussion_r1352670564" xr:uid="{00000000-0004-0000-0100-000006000000}"/>
    <hyperlink ref="F10" r:id="rId8" location="discussion_r1316979869" xr:uid="{00000000-0004-0000-0100-000007000000}"/>
    <hyperlink ref="F11" r:id="rId9" location="discussion_r1220919789" xr:uid="{00000000-0004-0000-0100-000008000000}"/>
    <hyperlink ref="F12" r:id="rId10" location="issuecomment-1589121644" xr:uid="{00000000-0004-0000-0100-000009000000}"/>
    <hyperlink ref="F13" r:id="rId11" location="discussion_r1350628753" xr:uid="{00000000-0004-0000-0100-00000A000000}"/>
    <hyperlink ref="F14" r:id="rId12" location="discussion_r1231396472" xr:uid="{00000000-0004-0000-0100-00000B000000}"/>
    <hyperlink ref="F15" r:id="rId13" location="discussion_r1224635775" xr:uid="{00000000-0004-0000-0100-00000C000000}"/>
    <hyperlink ref="F16" r:id="rId14" location="discussion_r1330423747" xr:uid="{00000000-0004-0000-0100-00000D000000}"/>
    <hyperlink ref="F18" r:id="rId15" location="discussion_r1311161413" xr:uid="{00000000-0004-0000-0100-00000E000000}"/>
    <hyperlink ref="F19" r:id="rId16" location="issuecomment-1595122865" xr:uid="{00000000-0004-0000-0100-00000F000000}"/>
    <hyperlink ref="F20" r:id="rId17" location="discussion_r1249738353" xr:uid="{00000000-0004-0000-0100-000010000000}"/>
    <hyperlink ref="F21" r:id="rId18" location="issuecomment-1719988066" xr:uid="{00000000-0004-0000-0100-000011000000}"/>
    <hyperlink ref="F22" r:id="rId19" location="discussion_r1304017280" xr:uid="{00000000-0004-0000-0100-000012000000}"/>
    <hyperlink ref="F23" r:id="rId20" location="issuecomment-1648183442" xr:uid="{00000000-0004-0000-0100-000013000000}"/>
    <hyperlink ref="F25" r:id="rId21" location="issuecomment-1725685097" xr:uid="{00000000-0004-0000-0100-000014000000}"/>
    <hyperlink ref="F26" r:id="rId22" location="issuecomment-1643969353" xr:uid="{00000000-0004-0000-0100-000015000000}"/>
    <hyperlink ref="F27" r:id="rId23" location="issuecomment-1687163074" xr:uid="{00000000-0004-0000-0100-000016000000}"/>
    <hyperlink ref="F28" r:id="rId24" location="discussion_r1258630855" xr:uid="{00000000-0004-0000-0100-000017000000}"/>
    <hyperlink ref="F29" r:id="rId25" location="discussion_r1246880026" xr:uid="{00000000-0004-0000-0100-000018000000}"/>
    <hyperlink ref="F30" r:id="rId26" location="discussion_r1341693430" xr:uid="{00000000-0004-0000-0100-000019000000}"/>
    <hyperlink ref="F31" r:id="rId27" location="discussion_r1303683136" xr:uid="{00000000-0004-0000-0100-00001A000000}"/>
    <hyperlink ref="F32" r:id="rId28" location="discussion_r1236770242" xr:uid="{00000000-0004-0000-0100-00001B000000}"/>
    <hyperlink ref="F33" r:id="rId29" location="discussion_r1243266447" xr:uid="{00000000-0004-0000-0100-00001C000000}"/>
    <hyperlink ref="F34" r:id="rId30" location="issuecomment-1648399736" xr:uid="{00000000-0004-0000-0100-00001D000000}"/>
    <hyperlink ref="F35" r:id="rId31" location="discussion_r1300941200" xr:uid="{00000000-0004-0000-0100-00001E000000}"/>
    <hyperlink ref="F36" r:id="rId32" location="issuecomment-1585817943" xr:uid="{00000000-0004-0000-0100-00001F000000}"/>
    <hyperlink ref="F37" r:id="rId33" location="issuecomment-1586554971" xr:uid="{00000000-0004-0000-0100-000020000000}"/>
    <hyperlink ref="F38" r:id="rId34" location="discussion_r1290794291" xr:uid="{00000000-0004-0000-0100-000021000000}"/>
    <hyperlink ref="F39" r:id="rId35" location="issuecomment-1585648505" xr:uid="{00000000-0004-0000-0100-000022000000}"/>
    <hyperlink ref="F40" r:id="rId36" location="issuecomment-1585814548" xr:uid="{00000000-0004-0000-0100-000023000000}"/>
    <hyperlink ref="F41" r:id="rId37" location="discussion_r1315278678" xr:uid="{00000000-0004-0000-0100-000024000000}"/>
    <hyperlink ref="F42" r:id="rId38" location="issuecomment-1650244437" xr:uid="{00000000-0004-0000-0100-000025000000}"/>
    <hyperlink ref="F43" r:id="rId39" location="issuecomment-1738733725" xr:uid="{00000000-0004-0000-0100-000026000000}"/>
    <hyperlink ref="A59" r:id="rId40" location="discussion_r1346777741" xr:uid="{00000000-0004-0000-0100-000027000000}"/>
    <hyperlink ref="A60" r:id="rId41" location="discussion_r1340538359" xr:uid="{00000000-0004-0000-0100-000028000000}"/>
    <hyperlink ref="A61" r:id="rId42" location="discussion_r1340773007" xr:uid="{00000000-0004-0000-0100-000029000000}"/>
    <hyperlink ref="A62" r:id="rId43" location="discussion_r1350628753" xr:uid="{00000000-0004-0000-0100-00002A000000}"/>
    <hyperlink ref="A63" r:id="rId44" location="discussion_r1352670564" xr:uid="{00000000-0004-0000-0100-00002B000000}"/>
    <hyperlink ref="A65" r:id="rId45" location="discussion_r1352670564" xr:uid="{00000000-0004-0000-0100-00002C000000}"/>
    <hyperlink ref="B66" r:id="rId46" location="discussion_r1226844793" xr:uid="{00000000-0004-0000-0100-00002D000000}"/>
    <hyperlink ref="A72" r:id="rId47" xr:uid="{00000000-0004-0000-0100-00002E000000}"/>
    <hyperlink ref="B73" r:id="rId48" location="discussion_r1327179733" xr:uid="{00000000-0004-0000-0100-00002F000000}"/>
    <hyperlink ref="B74" r:id="rId49" location="issuecomment-1624143946" xr:uid="{00000000-0004-0000-0100-000030000000}"/>
    <hyperlink ref="B75" r:id="rId50" location="discussion_r1271847864" xr:uid="{00000000-0004-0000-0100-000031000000}"/>
    <hyperlink ref="A77" r:id="rId51" xr:uid="{00000000-0004-0000-0100-000032000000}"/>
    <hyperlink ref="A78" r:id="rId52" xr:uid="{00000000-0004-0000-0100-000033000000}"/>
    <hyperlink ref="A80" r:id="rId53" location="discussion_r1231396472" xr:uid="{00000000-0004-0000-0100-000034000000}"/>
    <hyperlink ref="B83" r:id="rId54" location="discussion_r1208450760" xr:uid="{00000000-0004-0000-0100-000035000000}"/>
    <hyperlink ref="B87" r:id="rId55" location="discussion_r1285029357" xr:uid="{00000000-0004-0000-0100-000036000000}"/>
    <hyperlink ref="A90" r:id="rId56" xr:uid="{00000000-0004-0000-0100-000037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
  <sheetViews>
    <sheetView workbookViewId="0"/>
  </sheetViews>
  <sheetFormatPr baseColWidth="10" defaultColWidth="12.6640625" defaultRowHeight="15.75" customHeight="1"/>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J12"/>
  <sheetViews>
    <sheetView workbookViewId="0"/>
  </sheetViews>
  <sheetFormatPr baseColWidth="10" defaultColWidth="12.6640625" defaultRowHeight="15.75" customHeight="1"/>
  <cols>
    <col min="6" max="6" width="63" customWidth="1"/>
  </cols>
  <sheetData>
    <row r="1" spans="1:10" ht="15.75" customHeight="1">
      <c r="A1" s="1" t="s">
        <v>904</v>
      </c>
      <c r="C1" s="1" t="s">
        <v>905</v>
      </c>
      <c r="E1" s="1" t="s">
        <v>906</v>
      </c>
      <c r="G1" s="1" t="s">
        <v>907</v>
      </c>
      <c r="H1" s="1" t="s">
        <v>908</v>
      </c>
      <c r="I1" s="1" t="s">
        <v>909</v>
      </c>
      <c r="J1" s="1" t="s">
        <v>910</v>
      </c>
    </row>
    <row r="2" spans="1:10" ht="15.75" customHeight="1">
      <c r="A2" s="1" t="s">
        <v>35</v>
      </c>
      <c r="C2" s="1">
        <f>COUNTIF(pr_commit_list!P:P,A2)</f>
        <v>43</v>
      </c>
    </row>
    <row r="3" spans="1:10" ht="15.75" customHeight="1">
      <c r="A3" s="1" t="s">
        <v>25</v>
      </c>
      <c r="C3" s="1">
        <f>COUNTIF(pr_commit_list!P:P,A3)</f>
        <v>14</v>
      </c>
      <c r="E3" s="1" t="s">
        <v>911</v>
      </c>
      <c r="F3" s="1" t="s">
        <v>133</v>
      </c>
      <c r="G3" s="1">
        <f>COUNTIF(pr_commit_list!Q:Q,F3)</f>
        <v>5</v>
      </c>
      <c r="H3" s="1">
        <f>COUNTIF(pr_commit_list!K:K,F3)</f>
        <v>3</v>
      </c>
      <c r="I3" s="1">
        <f>COUNTIF(pr_commit_list!N:N,F3)</f>
        <v>5</v>
      </c>
      <c r="J3" s="1" t="e">
        <f>COUNTIF(pr_commit_list!#REF!,F3)</f>
        <v>#REF!</v>
      </c>
    </row>
    <row r="4" spans="1:10" ht="15.75" customHeight="1">
      <c r="A4" s="1" t="s">
        <v>370</v>
      </c>
      <c r="C4" s="1">
        <f>COUNTIF(pr_commit_list!P:P,A4)</f>
        <v>4</v>
      </c>
      <c r="F4" s="32" t="s">
        <v>589</v>
      </c>
      <c r="G4" s="1">
        <f>COUNTIF(pr_commit_list!Q:Q,F4)</f>
        <v>1</v>
      </c>
      <c r="H4" s="1">
        <f>COUNTIF(pr_commit_list!K:K,F4)</f>
        <v>1</v>
      </c>
      <c r="I4" s="1">
        <f>COUNTIF(pr_commit_list!N:N,F4)</f>
        <v>1</v>
      </c>
      <c r="J4" s="1" t="e">
        <f>COUNTIF(pr_commit_list!#REF!,F4)</f>
        <v>#REF!</v>
      </c>
    </row>
    <row r="5" spans="1:10" ht="15.75" customHeight="1">
      <c r="A5" s="1" t="s">
        <v>15</v>
      </c>
      <c r="B5" s="1" t="s">
        <v>912</v>
      </c>
      <c r="C5" s="1">
        <f>COUNTIF(pr_commit_list!P:P,A5)</f>
        <v>50</v>
      </c>
      <c r="F5" s="32" t="s">
        <v>701</v>
      </c>
      <c r="G5" s="1">
        <f>COUNTIF(pr_commit_list!Q:Q,F5)</f>
        <v>2</v>
      </c>
      <c r="H5" s="1">
        <f>COUNTIF(pr_commit_list!K:K,F5)</f>
        <v>2</v>
      </c>
      <c r="I5" s="1">
        <f>COUNTIF(pr_commit_list!N:N,F5)</f>
        <v>2</v>
      </c>
      <c r="J5" s="1" t="e">
        <f>COUNTIF(pr_commit_list!#REF!,F5)</f>
        <v>#REF!</v>
      </c>
    </row>
    <row r="6" spans="1:10" ht="15.75" customHeight="1">
      <c r="A6" s="1" t="s">
        <v>50</v>
      </c>
      <c r="C6" s="1">
        <f>COUNTIF(pr_commit_list!P:P,A6)</f>
        <v>10</v>
      </c>
      <c r="F6" s="1" t="s">
        <v>569</v>
      </c>
      <c r="G6" s="1">
        <f>COUNTIF(pr_commit_list!Q:Q,F6)</f>
        <v>1</v>
      </c>
      <c r="H6" s="1">
        <f>COUNTIF(pr_commit_list!K:K,F6)</f>
        <v>2</v>
      </c>
      <c r="I6" s="1">
        <f>COUNTIF(pr_commit_list!N:N,F6)</f>
        <v>1</v>
      </c>
      <c r="J6" s="1" t="e">
        <f>COUNTIF(pr_commit_list!#REF!,F6)</f>
        <v>#REF!</v>
      </c>
    </row>
    <row r="7" spans="1:10" ht="15.75" customHeight="1">
      <c r="A7" s="1" t="s">
        <v>377</v>
      </c>
      <c r="C7" s="1">
        <f>COUNTIF(pr_commit_list!P:P,A7)</f>
        <v>1</v>
      </c>
      <c r="E7" s="1" t="s">
        <v>913</v>
      </c>
      <c r="F7" s="1" t="s">
        <v>269</v>
      </c>
      <c r="G7" s="1">
        <f>COUNTIF(pr_commit_list!Q:Q,F7)</f>
        <v>2</v>
      </c>
      <c r="H7" s="1">
        <f>COUNTIF(pr_commit_list!K:K,F7)</f>
        <v>3</v>
      </c>
      <c r="I7" s="1">
        <f>COUNTIF(pr_commit_list!N:N,F7)</f>
        <v>2</v>
      </c>
      <c r="J7" s="1" t="e">
        <f>COUNTIF(pr_commit_list!#REF!,F7)</f>
        <v>#REF!</v>
      </c>
    </row>
    <row r="8" spans="1:10" ht="15.75" customHeight="1">
      <c r="A8" s="1" t="s">
        <v>226</v>
      </c>
      <c r="B8" s="1" t="s">
        <v>914</v>
      </c>
      <c r="C8" s="1">
        <f>COUNTIF(pr_commit_list!P:P,A8)</f>
        <v>11</v>
      </c>
      <c r="F8" s="1" t="s">
        <v>785</v>
      </c>
      <c r="G8" s="1">
        <f>COUNTIF(pr_commit_list!Q:Q,F8)</f>
        <v>1</v>
      </c>
      <c r="H8" s="1">
        <f>COUNTIF(pr_commit_list!K:K,F8)</f>
        <v>1</v>
      </c>
      <c r="I8" s="1">
        <f>COUNTIF(pr_commit_list!N:N,F8)</f>
        <v>1</v>
      </c>
      <c r="J8" s="1" t="e">
        <f>COUNTIF(pr_commit_list!#REF!,F8)</f>
        <v>#REF!</v>
      </c>
    </row>
    <row r="9" spans="1:10" ht="15.75" customHeight="1">
      <c r="C9" s="1">
        <f>SUM(C2:C8)</f>
        <v>133</v>
      </c>
      <c r="E9" s="1" t="s">
        <v>915</v>
      </c>
      <c r="F9" s="1" t="s">
        <v>815</v>
      </c>
      <c r="G9" s="1">
        <f>COUNTIF(pr_commit_list!Q:Q,F9)</f>
        <v>1</v>
      </c>
      <c r="H9" s="1">
        <f>COUNTIF(pr_commit_list!K:K,F9)</f>
        <v>1</v>
      </c>
      <c r="I9" s="1">
        <f>COUNTIF(pr_commit_list!N:N,F9)</f>
        <v>0</v>
      </c>
      <c r="J9" s="1" t="e">
        <f>COUNTIF(pr_commit_list!#REF!,F9)</f>
        <v>#REF!</v>
      </c>
    </row>
    <row r="10" spans="1:10" ht="15.75" customHeight="1">
      <c r="F10" s="1" t="s">
        <v>26</v>
      </c>
      <c r="G10" s="1">
        <f>COUNTIF(pr_commit_list!Q:Q,F10)</f>
        <v>1</v>
      </c>
      <c r="H10" s="1">
        <f>COUNTIF(pr_commit_list!K:K,F10)</f>
        <v>1</v>
      </c>
      <c r="I10" s="1">
        <f>COUNTIF(pr_commit_list!N:N,F10)</f>
        <v>1</v>
      </c>
      <c r="J10" s="1" t="e">
        <f>COUNTIF(pr_commit_list!#REF!,F10)</f>
        <v>#REF!</v>
      </c>
    </row>
    <row r="11" spans="1:10" ht="15.75" customHeight="1">
      <c r="F11" s="1" t="s">
        <v>816</v>
      </c>
      <c r="G11" s="1">
        <f>COUNTIF(pr_commit_list!Q:Q,F11)</f>
        <v>0</v>
      </c>
      <c r="H11" s="1">
        <f>COUNTIF(pr_commit_list!K:K,F11)</f>
        <v>0</v>
      </c>
      <c r="I11" s="1">
        <f>COUNTIF(pr_commit_list!N:N,F11)</f>
        <v>1</v>
      </c>
      <c r="J11" s="1" t="e">
        <f>COUNTIF(pr_commit_list!#REF!,F11)</f>
        <v>#REF!</v>
      </c>
    </row>
    <row r="12" spans="1:10" ht="15.75" customHeight="1">
      <c r="H12" s="1">
        <f t="shared" ref="H12:J12" si="0">SUM(H2:H11)</f>
        <v>14</v>
      </c>
      <c r="I12" s="1">
        <f t="shared" si="0"/>
        <v>14</v>
      </c>
      <c r="J12" s="1" t="e">
        <f t="shared" si="0"/>
        <v>#REF!</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O33"/>
  <sheetViews>
    <sheetView workbookViewId="0"/>
  </sheetViews>
  <sheetFormatPr baseColWidth="10" defaultColWidth="12.6640625" defaultRowHeight="15.75" customHeight="1"/>
  <cols>
    <col min="1" max="1" width="17.83203125" customWidth="1"/>
    <col min="4" max="4" width="25" customWidth="1"/>
    <col min="5" max="5" width="18.5" customWidth="1"/>
    <col min="6" max="6" width="17.5" customWidth="1"/>
  </cols>
  <sheetData>
    <row r="1" spans="1:15" ht="15.75" customHeight="1">
      <c r="A1" s="1" t="s">
        <v>916</v>
      </c>
      <c r="D1" s="1" t="s">
        <v>917</v>
      </c>
    </row>
    <row r="2" spans="1:15" ht="15.75" customHeight="1">
      <c r="A2" s="1" t="s">
        <v>904</v>
      </c>
      <c r="B2" s="1" t="s">
        <v>918</v>
      </c>
      <c r="C2" s="1" t="s">
        <v>919</v>
      </c>
      <c r="D2" s="1" t="s">
        <v>904</v>
      </c>
      <c r="E2" s="1" t="s">
        <v>918</v>
      </c>
      <c r="F2" s="1" t="s">
        <v>919</v>
      </c>
    </row>
    <row r="3" spans="1:15" ht="15.75" customHeight="1">
      <c r="A3" s="19" t="e">
        <f>SUM(pr_commit_list!#REF!)/(COUNTA(pr_commit_list!#REF!)-1)</f>
        <v>#REF!</v>
      </c>
      <c r="B3" s="19" t="e">
        <f>SUM(pr_commit_list!#REF!)/(COUNTA(pr_commit_list!#REF!)-1)</f>
        <v>#REF!</v>
      </c>
      <c r="C3" s="19" t="e">
        <f>SUM(pr_commit_list!#REF!)/(COUNTA(pr_commit_list!#REF!)-1)</f>
        <v>#REF!</v>
      </c>
      <c r="D3" s="1">
        <v>0.8</v>
      </c>
    </row>
    <row r="7" spans="1:15" ht="15.75" customHeight="1">
      <c r="G7" s="33"/>
      <c r="H7" s="36" t="s">
        <v>909</v>
      </c>
      <c r="I7" s="37"/>
      <c r="J7" s="37"/>
    </row>
    <row r="8" spans="1:15" ht="15.75" customHeight="1">
      <c r="C8" s="1" t="s">
        <v>920</v>
      </c>
      <c r="D8" s="1" t="s">
        <v>909</v>
      </c>
      <c r="H8" s="1" t="s">
        <v>921</v>
      </c>
      <c r="I8" s="1" t="s">
        <v>922</v>
      </c>
      <c r="J8" s="1" t="s">
        <v>50</v>
      </c>
      <c r="K8" s="1" t="s">
        <v>15</v>
      </c>
      <c r="L8" s="1" t="s">
        <v>226</v>
      </c>
      <c r="M8" s="1" t="s">
        <v>923</v>
      </c>
      <c r="N8" s="1" t="s">
        <v>377</v>
      </c>
      <c r="O8" s="1" t="s">
        <v>838</v>
      </c>
    </row>
    <row r="9" spans="1:15" ht="15.75" customHeight="1">
      <c r="A9" s="1" t="s">
        <v>16</v>
      </c>
      <c r="B9" s="1">
        <f>COUNTIFS(pr_commit_list!R:R,"Reference&gt;Refactoring")</f>
        <v>17</v>
      </c>
      <c r="C9" s="1">
        <f>COUNTIFS(pr_commit_list!L:L,"Reference&gt;Refactoring")</f>
        <v>16</v>
      </c>
      <c r="D9" s="1">
        <f>COUNTIFS(pr_commit_list!O:O,"Reference&gt;Refactoring")</f>
        <v>18</v>
      </c>
      <c r="F9" s="36" t="s">
        <v>920</v>
      </c>
      <c r="G9" s="1" t="s">
        <v>921</v>
      </c>
      <c r="H9" s="1">
        <f>COUNTIFS(pr_commit_list!J:J,"POSITIVE",pr_commit_list!M:M,"POSITIVE")</f>
        <v>41</v>
      </c>
      <c r="I9" s="1">
        <f>COUNTIFS(pr_commit_list!J:J,"POSITIVE",pr_commit_list!M:M,"NEGATIVE")</f>
        <v>1</v>
      </c>
      <c r="J9" s="1">
        <f>COUNTIFS(pr_commit_list!J:J,"POSITIVE",pr_commit_list!M:M,"FP")</f>
        <v>0</v>
      </c>
      <c r="K9" s="1">
        <f>COUNTIFS(pr_commit_list!J:J,"POSITIVE",pr_commit_list!M:M,"NONE")</f>
        <v>0</v>
      </c>
      <c r="L9" s="1">
        <f>COUNTIFS(pr_commit_list!J:J,"POSITIVE",pr_commit_list!M:M,"IGNORE")</f>
        <v>1</v>
      </c>
      <c r="M9" s="1">
        <f>COUNTIFS(pr_commit_list!J:J,"POSITIVE",pr_commit_list!M:M,"NEUTRAL")</f>
        <v>3</v>
      </c>
      <c r="N9" s="1" t="e">
        <f>COUNTIFS(pr_commit_list!N:N,"POSITIVE",pr_commit_list!#REF!,"NOT ENOUGH INFO")</f>
        <v>#REF!</v>
      </c>
      <c r="O9" s="1" t="e">
        <f t="shared" ref="O9:O15" si="0">SUM(H9:N9)</f>
        <v>#REF!</v>
      </c>
    </row>
    <row r="10" spans="1:15" ht="15.75" customHeight="1">
      <c r="A10" s="1" t="s">
        <v>176</v>
      </c>
      <c r="B10" s="34">
        <f>COUNTIFS(pr_commit_list!R:R,"Reference&gt;Tasks")</f>
        <v>5</v>
      </c>
      <c r="C10" s="34">
        <f>COUNTIFS(pr_commit_list!L:L,"Reference&gt;Tasks")</f>
        <v>5</v>
      </c>
      <c r="D10" s="34">
        <f>COUNTIFS(pr_commit_list!O:O,"Reference&gt;Tasks")</f>
        <v>4</v>
      </c>
      <c r="F10" s="37"/>
      <c r="G10" s="1" t="s">
        <v>922</v>
      </c>
      <c r="H10" s="1">
        <f>COUNTIFS(pr_commit_list!J:J,"NEGATIVE",pr_commit_list!M:M,"POSITIVE")</f>
        <v>2</v>
      </c>
      <c r="I10" s="1">
        <f>COUNTIFS(pr_commit_list!J:J,"NEGATIVE",pr_commit_list!M:M,"NEGATIVE")</f>
        <v>13</v>
      </c>
      <c r="J10" s="34">
        <f>COUNTIFS(pr_commit_list!J:J,"NEGATIVE",pr_commit_list!M:M,"FP")</f>
        <v>1</v>
      </c>
      <c r="K10" s="1">
        <f>COUNTIFS(pr_commit_list!J:J,"NEGATIVE",pr_commit_list!M:M,"NONE")</f>
        <v>0</v>
      </c>
      <c r="L10" s="1">
        <f>COUNTIFS(pr_commit_list!J:J,"NEGATIVE",pr_commit_list!M:M,"IGNORE")</f>
        <v>0</v>
      </c>
      <c r="M10" s="1">
        <f>COUNTIFS(pr_commit_list!J:J,"NEGATIVE",pr_commit_list!M:M,"NEUTRAL")</f>
        <v>0</v>
      </c>
      <c r="N10" s="1">
        <f>COUNTIFS(pr_commit_list!J:J,"NEGATIVE",pr_commit_list!M:M,"NOT ENOUGH INFO")</f>
        <v>0</v>
      </c>
      <c r="O10" s="1">
        <f t="shared" si="0"/>
        <v>16</v>
      </c>
    </row>
    <row r="11" spans="1:15" ht="15.75" customHeight="1">
      <c r="A11" s="1" t="s">
        <v>95</v>
      </c>
      <c r="B11" s="34">
        <f>COUNTIFS(pr_commit_list!R:R,"Reference&gt;Implement")</f>
        <v>22</v>
      </c>
      <c r="C11" s="34">
        <f>COUNTIFS(pr_commit_list!L:L,"Reference&gt;Implement")</f>
        <v>20</v>
      </c>
      <c r="D11" s="34">
        <f>COUNTIFS(pr_commit_list!O:O,"Reference&gt;Implement")</f>
        <v>22</v>
      </c>
      <c r="F11" s="37"/>
      <c r="G11" s="1" t="s">
        <v>50</v>
      </c>
      <c r="H11" s="1">
        <f>COUNTIFS(pr_commit_list!J:J,"FP",pr_commit_list!M:M,"POSITIVE")</f>
        <v>0</v>
      </c>
      <c r="I11" s="1">
        <f>COUNTIFS(pr_commit_list!J:J,"FP",pr_commit_list!M:M,"NEGATIVE")</f>
        <v>0</v>
      </c>
      <c r="J11" s="1">
        <f>COUNTIFS(pr_commit_list!J:J,"FP",pr_commit_list!M:M,"FP")</f>
        <v>9</v>
      </c>
      <c r="K11" s="1">
        <f>COUNTIFS(pr_commit_list!J:J,"FP",pr_commit_list!M:M,"NONE")</f>
        <v>0</v>
      </c>
      <c r="L11" s="1">
        <f>COUNTIFS(pr_commit_list!J:J,"FP",pr_commit_list!M:M,"IGNORE")</f>
        <v>0</v>
      </c>
      <c r="M11" s="1">
        <f>COUNTIFS(pr_commit_list!J:J,"FP",pr_commit_list!M:M,"NEUTRAL")</f>
        <v>0</v>
      </c>
      <c r="N11" s="1">
        <f>COUNTIFS(pr_commit_list!J:J,"FP",pr_commit_list!M:M,"NOT ENOUGH INFO")</f>
        <v>0</v>
      </c>
      <c r="O11" s="1">
        <f t="shared" si="0"/>
        <v>9</v>
      </c>
    </row>
    <row r="12" spans="1:15" ht="15.75" customHeight="1">
      <c r="A12" s="1" t="s">
        <v>851</v>
      </c>
      <c r="B12" s="34">
        <f>COUNTIFS(pr_commit_list!R:R,"Reference&gt;Bug Fix")</f>
        <v>0</v>
      </c>
      <c r="C12" s="34">
        <f>COUNTIFS(pr_commit_list!L:L,"Reference&gt;Bug Fix")</f>
        <v>0</v>
      </c>
      <c r="D12" s="34">
        <f>COUNTIFS(pr_commit_list!O:O,"Reference&gt;Bug Fix")</f>
        <v>0</v>
      </c>
      <c r="G12" s="1" t="s">
        <v>15</v>
      </c>
      <c r="H12" s="1">
        <f>COUNTIFS(pr_commit_list!J:J,"NONE",pr_commit_list!M:M,"POSITIVE")</f>
        <v>0</v>
      </c>
      <c r="I12" s="1">
        <f>COUNTIFS(pr_commit_list!J:J,"NONE",pr_commit_list!M:M,"NEGATIVE")</f>
        <v>0</v>
      </c>
      <c r="J12" s="1">
        <f>COUNTIFS(pr_commit_list!J:J,"NONE",pr_commit_list!M:M,"FP")</f>
        <v>0</v>
      </c>
      <c r="K12" s="1">
        <f>COUNTIFS(pr_commit_list!J:J,"NONE",pr_commit_list!M:M,"NONE")</f>
        <v>48</v>
      </c>
      <c r="L12" s="1">
        <f>COUNTIFS(pr_commit_list!J:J,"NONE",pr_commit_list!M:M,"IGNORE")</f>
        <v>0</v>
      </c>
      <c r="M12" s="1">
        <f>COUNTIFS(pr_commit_list!J:J,"NONE",pr_commit_list!M:M,"NEUTRAL")</f>
        <v>0</v>
      </c>
      <c r="N12" s="1">
        <f>COUNTIFS(pr_commit_list!J:J,"NONE",pr_commit_list!M:M,"NOT ENOUGH INFO")</f>
        <v>0</v>
      </c>
      <c r="O12" s="1">
        <f t="shared" si="0"/>
        <v>48</v>
      </c>
    </row>
    <row r="13" spans="1:15" ht="15.75" customHeight="1">
      <c r="A13" s="1" t="s">
        <v>853</v>
      </c>
      <c r="B13" s="34">
        <f>COUNTIFS(pr_commit_list!R:R,"Reference&gt;API Specification")</f>
        <v>0</v>
      </c>
      <c r="C13" s="34">
        <f>COUNTIFS(pr_commit_list!L:L,"Reference&gt;API Specification")</f>
        <v>0</v>
      </c>
      <c r="D13" s="34">
        <f>COUNTIFS(pr_commit_list!O:O,"Reference&gt;API Specification")</f>
        <v>0</v>
      </c>
      <c r="G13" s="1" t="s">
        <v>226</v>
      </c>
      <c r="H13" s="1">
        <f>COUNTIFS(pr_commit_list!J:J,"IGNORE",pr_commit_list!M:M,"POSITIVE")</f>
        <v>0</v>
      </c>
      <c r="I13" s="1">
        <f>COUNTIFS(pr_commit_list!J:J,"IGNORE",pr_commit_list!M:M,"NEGATIVE")</f>
        <v>0</v>
      </c>
      <c r="J13" s="1">
        <f>COUNTIFS(pr_commit_list!J:J,"IGNORE",pr_commit_list!M:M,"FP")</f>
        <v>0</v>
      </c>
      <c r="K13" s="1">
        <f>COUNTIFS(pr_commit_list!J:J,"IGNORE",pr_commit_list!M:M,"NONE")</f>
        <v>1</v>
      </c>
      <c r="L13" s="1">
        <f>COUNTIFS(pr_commit_list!J:J,"IGNORE",pr_commit_list!M:M,"IGNORE")</f>
        <v>9</v>
      </c>
      <c r="M13" s="1">
        <f>COUNTIFS(pr_commit_list!J:J,"IGNORE",pr_commit_list!M:M,"NEUTRAL")</f>
        <v>0</v>
      </c>
      <c r="N13" s="1">
        <f>COUNTIFS(pr_commit_list!J:J,"IGNORE",pr_commit_list!M:M,"NOT ENOUGH INFO")</f>
        <v>0</v>
      </c>
      <c r="O13" s="1">
        <f t="shared" si="0"/>
        <v>10</v>
      </c>
    </row>
    <row r="14" spans="1:15" ht="15.75" customHeight="1">
      <c r="A14" s="1" t="s">
        <v>535</v>
      </c>
      <c r="B14" s="34">
        <f>COUNTIFS(pr_commit_list!R:R,"Reference&gt;Design")</f>
        <v>3</v>
      </c>
      <c r="C14" s="34">
        <f>COUNTIFS(pr_commit_list!L:L,"Reference&gt;Design")</f>
        <v>1</v>
      </c>
      <c r="D14" s="34">
        <f>COUNTIFS(pr_commit_list!O:O,"Reference&gt;Design")</f>
        <v>1</v>
      </c>
      <c r="G14" s="1" t="s">
        <v>923</v>
      </c>
      <c r="H14" s="1">
        <f>COUNTIFS(pr_commit_list!J:J,"NEUTRAL",pr_commit_list!M:M,"POSITIVE")</f>
        <v>0</v>
      </c>
      <c r="I14" s="1">
        <f>COUNTIFS(pr_commit_list!J:J,"NEUTRAL",pr_commit_list!M:M,"NEGATIVE")</f>
        <v>1</v>
      </c>
      <c r="J14" s="1">
        <f>COUNTIFS(pr_commit_list!J:J,"NEUTRAL",pr_commit_list!M:M,"FP")</f>
        <v>0</v>
      </c>
      <c r="K14" s="1">
        <f>COUNTIFS(pr_commit_list!J:J,"NEUTRAL",pr_commit_list!M:M,"NONE")</f>
        <v>0</v>
      </c>
      <c r="L14" s="1">
        <f>COUNTIFS(pr_commit_list!J:J,"NEUTRAL",pr_commit_list!M:M,"IGNORE")</f>
        <v>0</v>
      </c>
      <c r="M14" s="1">
        <f>COUNTIFS(pr_commit_list!J:J,"NEUTRAL",pr_commit_list!M:M,"NEUTRAL")</f>
        <v>2</v>
      </c>
      <c r="N14" s="1">
        <f>COUNTIFS(pr_commit_list!J:J,"NEUTRAL",pr_commit_list!M:M,"NOT ENOUGH INFO")</f>
        <v>0</v>
      </c>
      <c r="O14" s="1">
        <f t="shared" si="0"/>
        <v>3</v>
      </c>
    </row>
    <row r="15" spans="1:15" ht="15.75" customHeight="1">
      <c r="A15" s="1" t="s">
        <v>234</v>
      </c>
      <c r="B15" s="34">
        <f>COUNTIFS(pr_commit_list!R:R,"Referenece&gt;Document")</f>
        <v>3</v>
      </c>
      <c r="C15" s="34">
        <f>COUNTIFS(pr_commit_list!L:L,"Referenece&gt;Document")</f>
        <v>3</v>
      </c>
      <c r="D15" s="34">
        <f>COUNTIFS(pr_commit_list!O:O,"Referenece&gt;Document")</f>
        <v>3</v>
      </c>
      <c r="G15" s="1" t="s">
        <v>377</v>
      </c>
      <c r="H15" s="1">
        <f>COUNTIFS(pr_commit_list!J:J,"NOT ENOUGH INFO",pr_commit_list!M:M,"POSITIVE")</f>
        <v>0</v>
      </c>
      <c r="I15" s="1">
        <f>COUNTIFS(pr_commit_list!J:J,"NOT ENOUGH INFO",pr_commit_list!M:M,"NEGATIVE")</f>
        <v>0</v>
      </c>
      <c r="J15" s="1">
        <f>COUNTIFS(pr_commit_list!J:J,"NOT ENOUGH INFO",pr_commit_list!M:M,"FP")</f>
        <v>0</v>
      </c>
      <c r="K15" s="1">
        <f>COUNTIFS(pr_commit_list!J:J,"NOT ENOUGH INFO",pr_commit_list!M:M,"NONE")</f>
        <v>0</v>
      </c>
      <c r="L15" s="1">
        <f>COUNTIFS(pr_commit_list!J:J,"NOT ENOUGH INFO",pr_commit_list!M:M,"IGNORE")</f>
        <v>0</v>
      </c>
      <c r="M15" s="34">
        <f>COUNTIFS(pr_commit_list!J:J,"NOT ENOUGH INFO",pr_commit_list!M:M,"NEUTRAL")</f>
        <v>0</v>
      </c>
      <c r="N15" s="1">
        <f>COUNTIFS(pr_commit_list!J:J,"NOT ENOUGH INFO",pr_commit_list!M:M,"NOT ENOUGH INFO")</f>
        <v>1</v>
      </c>
      <c r="O15" s="1">
        <f t="shared" si="0"/>
        <v>1</v>
      </c>
    </row>
    <row r="16" spans="1:15" ht="15.75" customHeight="1">
      <c r="A16" s="1" t="s">
        <v>257</v>
      </c>
      <c r="B16" s="34">
        <f>COUNTIFS(pr_commit_list!R:R,"Reference&gt;Info")</f>
        <v>0</v>
      </c>
      <c r="C16" s="34">
        <f>COUNTIFS(pr_commit_list!L:L,"Reference&gt;Info")</f>
        <v>0</v>
      </c>
      <c r="D16" s="34">
        <f>COUNTIFS(pr_commit_list!O:O,"Reference&gt;Info")</f>
        <v>0</v>
      </c>
      <c r="G16" s="1" t="s">
        <v>838</v>
      </c>
      <c r="O16" s="1" t="e">
        <f>SUM(O9:O15)</f>
        <v>#REF!</v>
      </c>
    </row>
    <row r="17" spans="1:11" ht="15.75" customHeight="1">
      <c r="A17" s="1" t="s">
        <v>50</v>
      </c>
      <c r="B17" s="1">
        <f>COUNTIFS(pr_commit_list!R:R,"FP")</f>
        <v>8</v>
      </c>
      <c r="C17" s="1">
        <f>COUNTIFS(pr_commit_list!L:L,"FP")</f>
        <v>9</v>
      </c>
      <c r="D17" s="1">
        <f>COUNTIFS(pr_commit_list!O:O,"FP")</f>
        <v>10</v>
      </c>
      <c r="G17" s="1" t="s">
        <v>904</v>
      </c>
      <c r="H17" s="1" t="s">
        <v>924</v>
      </c>
    </row>
    <row r="18" spans="1:11" ht="15.75" customHeight="1">
      <c r="A18" s="1" t="s">
        <v>58</v>
      </c>
      <c r="B18" s="34">
        <f>COUNTIFS(pr_commit_list!R:R,"Outsource&gt;Design")</f>
        <v>7</v>
      </c>
      <c r="C18" s="34">
        <f>COUNTIFS(pr_commit_list!L:L,"Outsource&gt;Design")</f>
        <v>9</v>
      </c>
      <c r="D18" s="34">
        <f>COUNTIFS(pr_commit_list!O:O,"Outsource&gt;Design")</f>
        <v>9</v>
      </c>
      <c r="F18" s="1" t="s">
        <v>916</v>
      </c>
      <c r="G18" s="1" t="e">
        <f>SUM(H9+I10)/SUM(O9:O10)</f>
        <v>#REF!</v>
      </c>
    </row>
    <row r="19" spans="1:11" ht="15.75" customHeight="1">
      <c r="A19" s="1" t="s">
        <v>36</v>
      </c>
      <c r="B19" s="34">
        <f>COUNTIFS(pr_commit_list!R:R,"Outsource&gt;Implement")</f>
        <v>15</v>
      </c>
      <c r="C19" s="34">
        <f>COUNTIFS(pr_commit_list!L:L,"Outsource&gt;Implement")</f>
        <v>14</v>
      </c>
      <c r="D19" s="34">
        <f>COUNTIFS(pr_commit_list!O:O,"Outsource&gt;Implement")</f>
        <v>16</v>
      </c>
      <c r="F19" s="1" t="s">
        <v>925</v>
      </c>
      <c r="G19" s="1" t="e">
        <f>(SUM(H9:I9)/SUM(O9:O10))*(SUM(H9:H10)/SUM(O9:O10))</f>
        <v>#REF!</v>
      </c>
    </row>
    <row r="20" spans="1:11" ht="15.75" customHeight="1">
      <c r="A20" s="1" t="s">
        <v>118</v>
      </c>
      <c r="B20" s="34">
        <f>COUNTIFS(pr_commit_list!R:R,"Outsource&gt;Test")</f>
        <v>6</v>
      </c>
      <c r="C20" s="34">
        <f>COUNTIFS(pr_commit_list!L:L,"Outsource&gt;Test")</f>
        <v>7</v>
      </c>
      <c r="D20" s="34">
        <f>COUNTIFS(pr_commit_list!O:O,"Outsource&gt;Test")</f>
        <v>6</v>
      </c>
      <c r="F20" s="1" t="s">
        <v>926</v>
      </c>
      <c r="G20" s="1" t="e">
        <f>SUM(H10:I10)/SUM(O9:O10)*SUM(I9:I10)/SUM(O9:O10)</f>
        <v>#REF!</v>
      </c>
    </row>
    <row r="21" spans="1:11" ht="15.75" customHeight="1">
      <c r="A21" s="1" t="s">
        <v>81</v>
      </c>
      <c r="B21" s="34">
        <f>COUNTIFS(pr_commit_list!R:R,"Outsource&gt;Review")</f>
        <v>10</v>
      </c>
      <c r="C21" s="34">
        <f>COUNTIFS(pr_commit_list!L:L,"Outsource&gt;Review")</f>
        <v>12</v>
      </c>
      <c r="D21" s="34">
        <f>COUNTIFS(pr_commit_list!O:O,"Outsource&gt;Review")</f>
        <v>10</v>
      </c>
      <c r="F21" s="1" t="s">
        <v>927</v>
      </c>
      <c r="G21" s="1" t="e">
        <f>G19+G20</f>
        <v>#REF!</v>
      </c>
    </row>
    <row r="22" spans="1:11" ht="15.75" customHeight="1">
      <c r="A22" s="1" t="s">
        <v>184</v>
      </c>
      <c r="B22" s="34">
        <f>COUNTIFS(pr_commit_list!R:R,"Outsource&gt;Document")</f>
        <v>4</v>
      </c>
      <c r="C22" s="34">
        <f>COUNTIFS(pr_commit_list!L:L,"Outsource&gt;Document")</f>
        <v>6</v>
      </c>
      <c r="D22" s="34">
        <f>COUNTIFS(pr_commit_list!O:O,"Outsource&gt;Document")</f>
        <v>4</v>
      </c>
      <c r="F22" s="1" t="s">
        <v>928</v>
      </c>
      <c r="G22" s="1" t="e">
        <f>(G18-G21)/(1-G21)</f>
        <v>#REF!</v>
      </c>
    </row>
    <row r="23" spans="1:11" ht="15.75" customHeight="1">
      <c r="A23" s="1" t="s">
        <v>198</v>
      </c>
      <c r="B23" s="34">
        <f>COUNTIFS(pr_commit_list!R:R,"Outsource&gt;Task")</f>
        <v>1</v>
      </c>
      <c r="C23" s="34">
        <f>COUNTIFS(pr_commit_list!L:L,"Outsource&gt;Task")</f>
        <v>2</v>
      </c>
      <c r="D23" s="34">
        <f>COUNTIFS(pr_commit_list!O:O,"Outsource&gt;Task")</f>
        <v>2</v>
      </c>
    </row>
    <row r="24" spans="1:11" ht="15.75" customHeight="1">
      <c r="A24" s="1" t="s">
        <v>119</v>
      </c>
      <c r="B24" s="34">
        <f>COUNTIFS(pr_commit_list!R:R,"Outsource&gt;Debug")</f>
        <v>6</v>
      </c>
      <c r="C24" s="34">
        <f>COUNTIFS(pr_commit_list!L:L,"Outsource&gt;Debug")</f>
        <v>4</v>
      </c>
      <c r="D24" s="34">
        <f>COUNTIFS(pr_commit_list!O:O,"Outsource&gt;Debug")</f>
        <v>5</v>
      </c>
    </row>
    <row r="25" spans="1:11" ht="15.75" customHeight="1">
      <c r="A25" s="1" t="s">
        <v>73</v>
      </c>
      <c r="B25" s="34">
        <f>COUNTIFS(pr_commit_list!R:R,"Outsource&gt;Refactoring")</f>
        <v>12</v>
      </c>
      <c r="C25" s="34">
        <f>COUNTIFS(pr_commit_list!L:L,"Outsource&gt;Refactoring")</f>
        <v>14</v>
      </c>
      <c r="D25" s="34">
        <f>COUNTIFS(pr_commit_list!O:O,"Outsource&gt;Refactoring")</f>
        <v>12</v>
      </c>
    </row>
    <row r="26" spans="1:11" ht="15.75" customHeight="1">
      <c r="A26" s="1" t="s">
        <v>451</v>
      </c>
      <c r="B26" s="34">
        <f>COUNTIFS(pr_commit_list!R:R,"Outsource-&gt;Info")</f>
        <v>0</v>
      </c>
      <c r="C26" s="34">
        <f>COUNTIFS(pr_commit_list!L:L,"Outsource-&gt;Info")</f>
        <v>0</v>
      </c>
      <c r="D26" s="34">
        <f>COUNTIFS(pr_commit_list!O:O,"Outsource-&gt;Info")</f>
        <v>0</v>
      </c>
      <c r="F26" s="1" t="s">
        <v>920</v>
      </c>
      <c r="G26" s="1" t="s">
        <v>921</v>
      </c>
      <c r="H26" s="1">
        <f>COUNTIFS(pr_commit_list!J:J,"POSITIVE")</f>
        <v>46</v>
      </c>
      <c r="J26" s="1" t="s">
        <v>909</v>
      </c>
      <c r="K26" s="1">
        <f>COUNTIFS(pr_commit_list!M:M,"POSITIVE")</f>
        <v>43</v>
      </c>
    </row>
    <row r="27" spans="1:11" ht="15.75" customHeight="1">
      <c r="A27" s="35" t="s">
        <v>377</v>
      </c>
      <c r="B27" s="1">
        <f>COUNTIFS(pr_commit_list!R:R,"NOT ENOUGH INFO")</f>
        <v>6</v>
      </c>
      <c r="C27" s="1">
        <f>COUNTIFS(pr_commit_list!L:L,"NOT ENOUGH INFO")</f>
        <v>6</v>
      </c>
      <c r="D27" s="1">
        <f>COUNTIFS(pr_commit_list!O:O,"NOT ENOUGH INFO")</f>
        <v>6</v>
      </c>
      <c r="G27" s="1" t="s">
        <v>922</v>
      </c>
      <c r="H27" s="1">
        <f>COUNTIFS(pr_commit_list!J:J,"NEGATIVE")</f>
        <v>16</v>
      </c>
      <c r="K27" s="1">
        <f>COUNTIFS(pr_commit_list!M:M,"NEGATIVE")</f>
        <v>15</v>
      </c>
    </row>
    <row r="28" spans="1:11" ht="15.75" customHeight="1">
      <c r="B28" s="1">
        <f t="shared" ref="B28:D28" si="1">SUM(B9:B27)</f>
        <v>125</v>
      </c>
      <c r="C28" s="1">
        <f t="shared" si="1"/>
        <v>128</v>
      </c>
      <c r="D28" s="1">
        <f t="shared" si="1"/>
        <v>128</v>
      </c>
      <c r="G28" s="1" t="s">
        <v>50</v>
      </c>
      <c r="H28" s="1">
        <f>COUNTIFS(pr_commit_list!J:J,"FP")</f>
        <v>9</v>
      </c>
      <c r="K28" s="1">
        <f>COUNTIFS(pr_commit_list!M:M,"FP")</f>
        <v>10</v>
      </c>
    </row>
    <row r="29" spans="1:11" ht="15.75" customHeight="1">
      <c r="G29" s="1" t="s">
        <v>15</v>
      </c>
      <c r="H29" s="1">
        <f>COUNTIFS(pr_commit_list!J:J,"NONE")</f>
        <v>48</v>
      </c>
      <c r="K29" s="1">
        <f>COUNTIFS(pr_commit_list!M:M,"NONE")</f>
        <v>49</v>
      </c>
    </row>
    <row r="30" spans="1:11" ht="15.75" customHeight="1">
      <c r="G30" s="1" t="s">
        <v>226</v>
      </c>
      <c r="H30" s="1">
        <f>COUNTIFS(pr_commit_list!J:J,"IGNORE")</f>
        <v>10</v>
      </c>
      <c r="K30" s="1">
        <f>COUNTIFS(pr_commit_list!M:M,"IGNORE")</f>
        <v>10</v>
      </c>
    </row>
    <row r="31" spans="1:11" ht="15.75" customHeight="1">
      <c r="G31" s="1" t="s">
        <v>923</v>
      </c>
      <c r="H31" s="1">
        <f>COUNTIFS(pr_commit_list!J:J,"NEUTRAL")</f>
        <v>3</v>
      </c>
      <c r="K31" s="1">
        <f>COUNTIFS(pr_commit_list!M:M,"NEUTRAL")</f>
        <v>5</v>
      </c>
    </row>
    <row r="32" spans="1:11" ht="15.75" customHeight="1">
      <c r="G32" s="1" t="s">
        <v>377</v>
      </c>
      <c r="H32" s="1">
        <f>COUNTIFS(pr_commit_list!J:J,"NOT ENOUGH INFO")</f>
        <v>1</v>
      </c>
      <c r="K32" s="1">
        <f>COUNTIFS(pr_commit_list!M:M,"NOT ENOUGH INFO")</f>
        <v>1</v>
      </c>
    </row>
    <row r="33" spans="7:11" ht="15.75" customHeight="1">
      <c r="G33" s="1" t="s">
        <v>838</v>
      </c>
      <c r="H33" s="1">
        <f>SUM(H26:H32)</f>
        <v>133</v>
      </c>
      <c r="K33" s="1">
        <f>SUM(K26:K32)</f>
        <v>133</v>
      </c>
    </row>
  </sheetData>
  <mergeCells count="2">
    <mergeCell ref="H7:J7"/>
    <mergeCell ref="F9:F1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H11"/>
  <sheetViews>
    <sheetView workbookViewId="0"/>
  </sheetViews>
  <sheetFormatPr baseColWidth="10" defaultColWidth="12.6640625" defaultRowHeight="15.75" customHeight="1"/>
  <cols>
    <col min="1" max="1" width="14.1640625" customWidth="1"/>
    <col min="2" max="2" width="55.6640625" customWidth="1"/>
  </cols>
  <sheetData>
    <row r="1" spans="1:8" ht="15.75" customHeight="1">
      <c r="A1" s="1" t="s">
        <v>906</v>
      </c>
    </row>
    <row r="2" spans="1:8" ht="15.75" customHeight="1">
      <c r="A2" s="1" t="s">
        <v>929</v>
      </c>
      <c r="B2" s="6" t="s">
        <v>930</v>
      </c>
      <c r="C2" s="1" t="s">
        <v>931</v>
      </c>
      <c r="D2" s="1" t="s">
        <v>932</v>
      </c>
      <c r="E2" s="1" t="s">
        <v>933</v>
      </c>
      <c r="F2" s="1" t="s">
        <v>934</v>
      </c>
      <c r="G2" s="1" t="s">
        <v>935</v>
      </c>
    </row>
    <row r="3" spans="1:8" ht="15.75" customHeight="1">
      <c r="B3" s="1" t="s">
        <v>936</v>
      </c>
      <c r="C3" s="1" t="s">
        <v>937</v>
      </c>
    </row>
    <row r="4" spans="1:8" ht="15.75" customHeight="1">
      <c r="A4" s="1" t="s">
        <v>911</v>
      </c>
      <c r="B4" s="6" t="s">
        <v>938</v>
      </c>
    </row>
    <row r="5" spans="1:8" ht="15.75" customHeight="1">
      <c r="A5" s="1" t="s">
        <v>939</v>
      </c>
      <c r="B5" s="6" t="s">
        <v>940</v>
      </c>
      <c r="C5" s="1" t="s">
        <v>941</v>
      </c>
      <c r="D5" s="1" t="s">
        <v>942</v>
      </c>
      <c r="E5" s="1" t="s">
        <v>943</v>
      </c>
      <c r="F5" s="1" t="s">
        <v>944</v>
      </c>
      <c r="G5" s="1" t="s">
        <v>943</v>
      </c>
      <c r="H5" s="1" t="s">
        <v>945</v>
      </c>
    </row>
    <row r="6" spans="1:8" ht="15.75" customHeight="1">
      <c r="A6" s="1" t="s">
        <v>915</v>
      </c>
      <c r="B6" s="6" t="s">
        <v>946</v>
      </c>
    </row>
    <row r="7" spans="1:8" ht="15.75" customHeight="1">
      <c r="B7" s="6" t="s">
        <v>947</v>
      </c>
    </row>
    <row r="8" spans="1:8" ht="15.75" customHeight="1">
      <c r="B8" s="6" t="s">
        <v>26</v>
      </c>
    </row>
    <row r="10" spans="1:8" ht="15.75" customHeight="1">
      <c r="A10" s="1" t="s">
        <v>948</v>
      </c>
      <c r="B10" s="6" t="s">
        <v>949</v>
      </c>
    </row>
    <row r="11" spans="1:8" ht="15.75" customHeight="1">
      <c r="B11" s="1" t="s">
        <v>950</v>
      </c>
      <c r="C11" s="1" t="s">
        <v>951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pr_commit_list</vt:lpstr>
      <vt:lpstr>カテゴリ</vt:lpstr>
      <vt:lpstr>シート6</vt:lpstr>
      <vt:lpstr>Negativeボタン</vt:lpstr>
      <vt:lpstr>一致率</vt:lpstr>
      <vt:lpstr>Negative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Kashiwa Yutaro</cp:lastModifiedBy>
  <dcterms:created xsi:type="dcterms:W3CDTF">2023-12-10T10:33:23Z</dcterms:created>
  <dcterms:modified xsi:type="dcterms:W3CDTF">2023-12-10T10:38:46Z</dcterms:modified>
</cp:coreProperties>
</file>