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watanabemiku/Documents/MSRchallenge/"/>
    </mc:Choice>
  </mc:AlternateContent>
  <xr:revisionPtr revIDLastSave="0" documentId="8_{CDE8D17D-E044-284F-A699-AAF27FAEB709}" xr6:coauthVersionLast="47" xr6:coauthVersionMax="47" xr10:uidLastSave="{00000000-0000-0000-0000-000000000000}"/>
  <bookViews>
    <workbookView xWindow="0" yWindow="760" windowWidth="30240" windowHeight="17840" xr2:uid="{00000000-000D-0000-FFFF-FFFF00000000}"/>
  </bookViews>
  <sheets>
    <sheet name="pr_commit_list" sheetId="1" r:id="rId1"/>
    <sheet name="カテゴリ" sheetId="2" state="hidden" r:id="rId2"/>
    <sheet name="シート6" sheetId="3" state="hidden" r:id="rId3"/>
    <sheet name="Negativeボタン" sheetId="4" state="hidden" r:id="rId4"/>
    <sheet name="一致率" sheetId="5" state="hidden" r:id="rId5"/>
    <sheet name="Negative" sheetId="6" state="hidden" r:id="rId6"/>
  </sheets>
  <definedNames>
    <definedName name="_xlnm._FilterDatabase" localSheetId="0" hidden="1">pr_commit_list!$A$1:$R$134</definedName>
    <definedName name="Z_1B23EA19_4B2E_459E_8E2F_B488844C4524_.wvu.FilterData" localSheetId="0" hidden="1">pr_commit_list!#REF!</definedName>
    <definedName name="Z_34783C47_5027_4483_9748_0C3DACE02878_.wvu.FilterData" localSheetId="0" hidden="1">pr_commit_list!$A$1:$R$134</definedName>
    <definedName name="Z_3C4A8D2B_E658_4B90_8CB6_C36544C7A866_.wvu.FilterData" localSheetId="0" hidden="1">pr_commit_list!$A$1:$R$134</definedName>
    <definedName name="Z_9CACEAEC_7D9D_4B6D_831E_849D8B69B36C_.wvu.FilterData" localSheetId="0" hidden="1">pr_commit_list!$A$1:$R$134</definedName>
    <definedName name="Z_9FFBE662_E8CD_496C_B2DA_2AE4282241BD_.wvu.FilterData" localSheetId="0" hidden="1">pr_commit_list!$A$1:$R$134</definedName>
  </definedNames>
  <calcPr calcId="191029"/>
  <customWorkbookViews>
    <customWorkbookView name="フィルタ 3" guid="{3C4A8D2B-E658-4B90-8CB6-C36544C7A866}" maximized="1" windowWidth="0" windowHeight="0" activeSheetId="0"/>
    <customWorkbookView name="フィルタ 2" guid="{34783C47-5027-4483-9748-0C3DACE02878}" maximized="1" windowWidth="0" windowHeight="0" activeSheetId="0"/>
    <customWorkbookView name="フィルタ 5" guid="{9FFBE662-E8CD-496C-B2DA-2AE4282241BD}" maximized="1" windowWidth="0" windowHeight="0" activeSheetId="0"/>
    <customWorkbookView name="フィルタ 4" guid="{9CACEAEC-7D9D-4B6D-831E-849D8B69B36C}" maximized="1" windowWidth="0" windowHeight="0" activeSheetId="0"/>
    <customWorkbookView name="フィルタ 1" guid="{1B23EA19-4B2E-459E-8E2F-B488844C4524}"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2" i="5" l="1"/>
  <c r="H32" i="5"/>
  <c r="K31" i="5"/>
  <c r="H31" i="5"/>
  <c r="K30" i="5"/>
  <c r="H30" i="5"/>
  <c r="K29" i="5"/>
  <c r="H29" i="5"/>
  <c r="K28" i="5"/>
  <c r="H28" i="5"/>
  <c r="D28" i="5"/>
  <c r="C28" i="5"/>
  <c r="B28" i="5"/>
  <c r="K27" i="5"/>
  <c r="H27" i="5"/>
  <c r="D27" i="5"/>
  <c r="C27" i="5"/>
  <c r="B27" i="5"/>
  <c r="K26" i="5"/>
  <c r="H26" i="5"/>
  <c r="D26" i="5"/>
  <c r="C26" i="5"/>
  <c r="B26" i="5"/>
  <c r="D25" i="5"/>
  <c r="C25" i="5"/>
  <c r="B25" i="5"/>
  <c r="D24" i="5"/>
  <c r="C24" i="5"/>
  <c r="B24" i="5"/>
  <c r="D23" i="5"/>
  <c r="C23" i="5"/>
  <c r="B23" i="5"/>
  <c r="D22" i="5"/>
  <c r="C22" i="5"/>
  <c r="B22" i="5"/>
  <c r="D21" i="5"/>
  <c r="C21" i="5"/>
  <c r="B21" i="5"/>
  <c r="D20" i="5"/>
  <c r="C20" i="5"/>
  <c r="B20" i="5"/>
  <c r="D19" i="5"/>
  <c r="C19" i="5"/>
  <c r="B19" i="5"/>
  <c r="D18" i="5"/>
  <c r="C18" i="5"/>
  <c r="B18" i="5"/>
  <c r="D17" i="5"/>
  <c r="C17" i="5"/>
  <c r="B17" i="5"/>
  <c r="D16" i="5"/>
  <c r="C16" i="5"/>
  <c r="B16" i="5"/>
  <c r="N15" i="5"/>
  <c r="M15" i="5"/>
  <c r="L15" i="5"/>
  <c r="K15" i="5"/>
  <c r="J15" i="5"/>
  <c r="I15" i="5"/>
  <c r="H15" i="5"/>
  <c r="D15" i="5"/>
  <c r="C15" i="5"/>
  <c r="B15" i="5"/>
  <c r="N14" i="5"/>
  <c r="M14" i="5"/>
  <c r="L14" i="5"/>
  <c r="K14" i="5"/>
  <c r="J14" i="5"/>
  <c r="I14" i="5"/>
  <c r="H14" i="5"/>
  <c r="D14" i="5"/>
  <c r="C14" i="5"/>
  <c r="B14" i="5"/>
  <c r="N13" i="5"/>
  <c r="M13" i="5"/>
  <c r="L13" i="5"/>
  <c r="K13" i="5"/>
  <c r="J13" i="5"/>
  <c r="I13" i="5"/>
  <c r="H13" i="5"/>
  <c r="D13" i="5"/>
  <c r="C13" i="5"/>
  <c r="B13" i="5"/>
  <c r="N12" i="5"/>
  <c r="M12" i="5"/>
  <c r="L12" i="5"/>
  <c r="K12" i="5"/>
  <c r="J12" i="5"/>
  <c r="I12" i="5"/>
  <c r="H12" i="5"/>
  <c r="D12" i="5"/>
  <c r="C12" i="5"/>
  <c r="B12" i="5"/>
  <c r="N11" i="5"/>
  <c r="M11" i="5"/>
  <c r="L11" i="5"/>
  <c r="K11" i="5"/>
  <c r="J11" i="5"/>
  <c r="I11" i="5"/>
  <c r="H11" i="5"/>
  <c r="D11" i="5"/>
  <c r="C11" i="5"/>
  <c r="B11" i="5"/>
  <c r="N10" i="5"/>
  <c r="M10" i="5"/>
  <c r="L10" i="5"/>
  <c r="K10" i="5"/>
  <c r="J10" i="5"/>
  <c r="I10" i="5"/>
  <c r="H10" i="5"/>
  <c r="D10" i="5"/>
  <c r="C10" i="5"/>
  <c r="B10" i="5"/>
  <c r="N9" i="5"/>
  <c r="M9" i="5"/>
  <c r="L9" i="5"/>
  <c r="K9" i="5"/>
  <c r="J9" i="5"/>
  <c r="I9" i="5"/>
  <c r="H9" i="5"/>
  <c r="D9" i="5"/>
  <c r="C9" i="5"/>
  <c r="B9" i="5"/>
  <c r="J11" i="4"/>
  <c r="I11" i="4"/>
  <c r="H11" i="4"/>
  <c r="G11" i="4"/>
  <c r="J10" i="4"/>
  <c r="I10" i="4"/>
  <c r="H10" i="4"/>
  <c r="G10" i="4"/>
  <c r="J9" i="4"/>
  <c r="I9" i="4"/>
  <c r="H9" i="4"/>
  <c r="G9" i="4"/>
  <c r="J8" i="4"/>
  <c r="I8" i="4"/>
  <c r="H8" i="4"/>
  <c r="G8" i="4"/>
  <c r="C8" i="4"/>
  <c r="J7" i="4"/>
  <c r="I7" i="4"/>
  <c r="H7" i="4"/>
  <c r="G7" i="4"/>
  <c r="C7" i="4"/>
  <c r="J6" i="4"/>
  <c r="I6" i="4"/>
  <c r="H6" i="4"/>
  <c r="G6" i="4"/>
  <c r="C6" i="4"/>
  <c r="J5" i="4"/>
  <c r="I5" i="4"/>
  <c r="H5" i="4"/>
  <c r="G5" i="4"/>
  <c r="C5" i="4"/>
  <c r="J4" i="4"/>
  <c r="I4" i="4"/>
  <c r="H4" i="4"/>
  <c r="G4" i="4"/>
  <c r="C4" i="4"/>
  <c r="J3" i="4"/>
  <c r="I3" i="4"/>
  <c r="H3" i="4"/>
  <c r="G3" i="4"/>
  <c r="C3" i="4"/>
  <c r="C2" i="4"/>
  <c r="I50" i="2"/>
  <c r="I49" i="2"/>
  <c r="I43" i="2"/>
  <c r="I38" i="2"/>
  <c r="I35" i="2"/>
  <c r="I34" i="2"/>
  <c r="I33" i="2"/>
  <c r="I30" i="2"/>
  <c r="I25" i="2"/>
  <c r="I23" i="2"/>
  <c r="I19" i="2"/>
  <c r="I18" i="2"/>
  <c r="I17" i="2"/>
  <c r="I16" i="2"/>
  <c r="I14" i="2"/>
  <c r="I13" i="2"/>
  <c r="I8" i="2"/>
  <c r="I6" i="2"/>
  <c r="I2" i="2"/>
  <c r="K33" i="5" l="1"/>
  <c r="O12" i="5"/>
  <c r="B3" i="5"/>
  <c r="C9" i="4"/>
  <c r="O14" i="5"/>
  <c r="O15" i="5"/>
  <c r="H33" i="5"/>
  <c r="O13" i="5"/>
  <c r="C3" i="5"/>
  <c r="I12" i="4"/>
  <c r="O10" i="5"/>
  <c r="J1" i="2"/>
  <c r="J5" i="2" s="1"/>
  <c r="H12" i="4"/>
  <c r="B29" i="5"/>
  <c r="I51" i="2"/>
  <c r="C29" i="5"/>
  <c r="O11" i="5"/>
  <c r="A3" i="5"/>
  <c r="K2" i="2"/>
  <c r="O9" i="5"/>
  <c r="J12" i="4"/>
  <c r="D29" i="5"/>
  <c r="K19" i="2"/>
  <c r="G18" i="5" l="1"/>
  <c r="J4" i="2"/>
  <c r="J41" i="2"/>
  <c r="J12" i="2"/>
  <c r="J10" i="2"/>
  <c r="J24" i="2"/>
  <c r="J17" i="2"/>
  <c r="J37" i="2"/>
  <c r="J7" i="2"/>
  <c r="J35" i="2"/>
  <c r="J27" i="2"/>
  <c r="J28" i="2"/>
  <c r="J19" i="2"/>
  <c r="J14" i="2"/>
  <c r="J34" i="2"/>
  <c r="J13" i="2"/>
  <c r="J48" i="2"/>
  <c r="J45" i="2"/>
  <c r="J40" i="2"/>
  <c r="J3" i="2"/>
  <c r="J42" i="2"/>
  <c r="J15" i="2"/>
  <c r="J16" i="2"/>
  <c r="J23" i="2"/>
  <c r="J9" i="2"/>
  <c r="J44" i="2"/>
  <c r="J21" i="2"/>
  <c r="J30" i="2"/>
  <c r="J8" i="2"/>
  <c r="J6" i="2"/>
  <c r="J29" i="2"/>
  <c r="J25" i="2"/>
  <c r="J22" i="2"/>
  <c r="J11" i="2"/>
  <c r="J32" i="2"/>
  <c r="J2" i="2"/>
  <c r="J36" i="2"/>
  <c r="J31" i="2"/>
  <c r="J38" i="2"/>
  <c r="J46" i="2"/>
  <c r="J39" i="2"/>
  <c r="J18" i="2"/>
  <c r="J43" i="2"/>
  <c r="G19" i="5"/>
  <c r="J47" i="2"/>
  <c r="J33" i="2"/>
  <c r="J26" i="2"/>
  <c r="J20" i="2"/>
  <c r="O16" i="5"/>
  <c r="G20" i="5"/>
  <c r="G21" i="5" l="1"/>
  <c r="G22" i="5" s="1"/>
</calcChain>
</file>

<file path=xl/sharedStrings.xml><?xml version="1.0" encoding="utf-8"?>
<sst xmlns="http://schemas.openxmlformats.org/spreadsheetml/2006/main" count="2183" uniqueCount="960">
  <si>
    <t>URL</t>
  </si>
  <si>
    <t>SHOWCASE DATASET NAME</t>
  </si>
  <si>
    <t>AUTHOR</t>
  </si>
  <si>
    <t>PR DATE</t>
  </si>
  <si>
    <t>REVIEW DATE</t>
  </si>
  <si>
    <t>REVIEWER</t>
  </si>
  <si>
    <t>PR COMMENT</t>
  </si>
  <si>
    <t>REVIEWER COMMENT</t>
  </si>
  <si>
    <t>POSTIVE/NEGATIVE/NEUTRAL/NONE</t>
  </si>
  <si>
    <t>Negative Classification1</t>
  </si>
  <si>
    <t>Positive/Negative</t>
  </si>
  <si>
    <t>https://github.com/magnifiq/js-practice-vention/pull/9#discussion_r1353282723</t>
  </si>
  <si>
    <t>snapshot_20231012/20231012_233628_pr_sharings.json</t>
  </si>
  <si>
    <t>magnifiq</t>
  </si>
  <si>
    <t>2023-10-10T13:51:48Z</t>
  </si>
  <si>
    <t>October 10 2023</t>
  </si>
  <si>
    <t>igorTT</t>
  </si>
  <si>
    <t xml:space="preserve">Too imperative.
Read the explanation -&gt; https://chat.openai.com/share/9cd8e06b-6f9b-474d-bedb-c6723e3a7b16
</t>
  </si>
  <si>
    <t>NONE</t>
  </si>
  <si>
    <t>Reference&gt;Refactoring</t>
  </si>
  <si>
    <t>保守性</t>
  </si>
  <si>
    <t>https://github.com/rom-py/rompy/pull/40#issuecomment-1742286490</t>
  </si>
  <si>
    <t>rafa-guedes</t>
  </si>
  <si>
    <t>2023-09-22T06:01:20Z</t>
  </si>
  <si>
    <t>October 2 2023</t>
  </si>
  <si>
    <t>benjaminleighton</t>
  </si>
  <si>
    <t>@benjaminleighton I have implemented the changes to `SourceFile` we have discussed today. This object now has a `reader` optional field defaulting to `"xarray.open_dataset"` where you can define the reader function you want to use to open a file or file-like object into a Dataset. Some example using `"xarray.open_mfdataset"` is defined [here](https://github.com/rom-py/rompy/blob/flixible-souce-file/tests/test_data.py#L141-L147).
The approach you have implemented in https://github.com/rom-py/rompy/pull/34 is also perfectly valid and would work fine. My personal preference though would be generalising `SourceFile` a bit as implemented here, and having less of these `Source` objects which should really only handle a few specific corner cases - for most cases we should be able to abstract other complexities using `intake` (I agree for example with the good suggestion from @pbranson in https://github.com/rom-py/rompy/issues/33).
The new [reader](https://github.com/rom-py/rompy/blob/fl</t>
  </si>
  <si>
    <t>Hi @rafa-guedes  sorry for not getting to this last week. This looks good except that it might be a security risk depending on our threat model for serialized pydantic objects because allowing the user to execute many things by importing functions from standard python libraries see https://chat.openai.com/share/1d61a6e1-06ca-49dd-980f-b9d1d68dbaca</t>
  </si>
  <si>
    <t>NEGATIVE</t>
  </si>
  <si>
    <t>The reference is not needed anymore</t>
  </si>
  <si>
    <t>セキュリティ</t>
  </si>
  <si>
    <t>https://github.com/whatwg/whatwg.org/pull/427#discussion_r1346777741</t>
  </si>
  <si>
    <t>sisidovski</t>
  </si>
  <si>
    <t>2023-10-05T04:42:46Z</t>
  </si>
  <si>
    <t>October 5 2023</t>
  </si>
  <si>
    <t>domenic</t>
  </si>
  <si>
    <t>Adding logo files for the URLPattern API based on the checklist in https://github.com/whatwg/meta/blob/main/NEW-STANDARD.md. The new API is proposed in https://github.com/whatwg/sg/issues/215.</t>
  </si>
  <si>
    <t>```suggestion
&lt;path stroke="#3c790a" stroke-width="8" d="M50 34v32M36 40l28 20M64 40L36 60"/&gt;
```
(via https://chat.openai.com/share/7f5fafa5-25cd-4cfd-85e8-dea9a0772d2b )</t>
  </si>
  <si>
    <t>POSITIVE</t>
  </si>
  <si>
    <t>Outsource&gt;Implementation</t>
  </si>
  <si>
    <t>https://github.com/expresstechsoftware/product-questions-answers-for-woocommerce/pull/25#discussion_r1350722241</t>
  </si>
  <si>
    <t>ruchitamalviya</t>
  </si>
  <si>
    <t>2023-10-04T12:35:37Z</t>
  </si>
  <si>
    <t>October 9 2023</t>
  </si>
  <si>
    <t>geek92sunny</t>
  </si>
  <si>
    <t>We created this shortcode, and we are internally using it internally, it does not make sense. Sometimes we may have to use third party shortcode in our code with `do_shortcode` but registering and using the shortcode within the same plugin does not make sense.
Check this: https://chat.openai.com/share/436ae660-af14-4c8c-9cfb-a5654d15a8be
Create a function to do all the common stuff and use the same function inside the method `display_qa_listing_shortcode`</t>
  </si>
  <si>
    <t>https://github.com/polywrap/evo.ninja/pull/206#issuecomment-1733527785</t>
  </si>
  <si>
    <t>krisbitney</t>
  </si>
  <si>
    <t>2023-09-25T11:08:34Z</t>
  </si>
  <si>
    <t>September 25 2023</t>
  </si>
  <si>
    <t>dOrgJelli</t>
  </si>
  <si>
    <t>Closes https://github.com/polywrap/evo.ninja/issues/130
Tested using ChatGPT: https://chat.openai.com/share/e1f297bd-e6fb-491a-97f5-7754e2f3ca12</t>
  </si>
  <si>
    <t>Verified this myself, explicitly asking ChatGPT to utilize recursion to implement the factorial script.
Here's a log showing the bug (without the added clause Kris has here):
https://chat.openai.com/share/0c657c43-1aa3-4035-9f0c-cc7259c873f9
And here is the correct response (with the added clause):
https://chat.openai.com/share/f59d66c4-fe99-4ad3-83cf-cf4ffab427bd</t>
  </si>
  <si>
    <t>FP</t>
  </si>
  <si>
    <t>DuplicateLink</t>
  </si>
  <si>
    <t>https://github.com/pwncollege/dojo/pull/219#issuecomment-1719988066</t>
  </si>
  <si>
    <t>adamdoupe</t>
  </si>
  <si>
    <t>2023-09-14T05:56:49Z</t>
  </si>
  <si>
    <t>September 14 2023</t>
  </si>
  <si>
    <t>ConnorNelson</t>
  </si>
  <si>
    <t>Do you have any ideas about our retention policy for backups? Here are some quick stats:
- On September 14, a backup is 40MB
- On May 18, a backup was 32MB
- This puts our backup growth rate at about 0.05MB/day (if we pretend it's linear)
- 24 backups/day
- sum((40 + 0.05 * i) * 24 for i in range(365)) = 430116.0, or we will have about 430GB of backups in the cloud in 1 year.
Obviously, the majority of data from one backup to the next is redundant.
We should not be able to delete data from the pwn.college server.
I think S3 lets us tag our uploads, and then we can have different "transitions" dependent on the tag.
Probably something like this makes sense:
- We always keep the first backup of the month. (Transition it to Glacier Deep Archive after a year)
- We keep the first backup of the week for 6 months.
- We keep the first backup of the day for 30 days.
- We keep everything for 5 days.
More likely than not, if theres a massive data issue, we'll probably kno</t>
  </si>
  <si>
    <t>Outsource&gt;Design</t>
  </si>
  <si>
    <t>保守方法</t>
  </si>
  <si>
    <t>https://github.com/Maagan-Michael/mm-portal/pull/1#issuecomment-1711069283</t>
  </si>
  <si>
    <t>inbarbarkai</t>
  </si>
  <si>
    <t>2023-09-05T17:25:50Z</t>
  </si>
  <si>
    <t>Yaron Shahrabani•September 8 2023</t>
  </si>
  <si>
    <t>yarons</t>
  </si>
  <si>
    <t>OK So we're looking at options 1 or 2.
The link in option 1 explaining the separation assuming we're choosing this path.
Option number 2 creates an additional folder for the generated SVG files and links the relevant sections in the MD to this SVG image as an external resource.
Those 2 links explain everything we need to do to make it work, I'll just need to adjust it for some tests and possibly set your branch to the documentation branch instead of the `main` one.
The official GitHub Pages offering focuses on Jekyll, which is pretty neat and also has a [plugin](https://github.com/yegor256/jekyll-plantuml) that supports PlantUML.
This is my ChatGPT about this subject (I narrowed down the option and for some reason the implementation transformed drastically): https://chat.openai.com/share/47acfe3b-be0d-4bc5-94df-d9a891805262</t>
  </si>
  <si>
    <t>https://github.com/sablier-labs/v2-periphery/pull/191#discussion_r1340538359</t>
  </si>
  <si>
    <t>andreivladbrg</t>
  </si>
  <si>
    <t>2023-09-28T10:14:50Z</t>
  </si>
  <si>
    <t>September 28 2023</t>
  </si>
  <si>
    <t>PaulRBerg</t>
  </si>
  <si>
    <t>Update the `v2-core` branch to main and add the `transferable` parameter from this [PR](https://github.com/sablier-labs/v2-core/pull/668).
Notes:
1. I have not changed yet the `package.json` file for the new `v2-core` version because it's not released on npm. Installing it as a github package would not work due to [prepack](https://github.com/sablier-labs/v2-core/blob/e626e6f9f9c460a8b42b3501de71debb684965b3/package.json#L60) from core. It would fail as seen [here](https://app.warp.dev/block/dfG3EBwso2os6NbedCqQuh).
2. At the moment we are deploying the core contracts in the fork tests because using the old version of them would not work due to the new boolean added.</t>
  </si>
  <si>
    <t>Update: it is not true that storage variables are tightly packed like struct fields.
- https://chat.openai.com/share/67619484-f686-4d11-8cac-cb9e8d4ca1ce
- https://ethereum.stackexchange.com/q/155029/24693</t>
  </si>
  <si>
    <t>Outsource&gt;Refactoring</t>
  </si>
  <si>
    <t>https://github.com/TurboWarp/extensions/pull/1035#issuecomment-1721002419</t>
  </si>
  <si>
    <t>GarboMuffin</t>
  </si>
  <si>
    <t>2023-09-14T03:39:24Z</t>
  </si>
  <si>
    <t>September 15 2023</t>
  </si>
  <si>
    <t>BunkerStriker</t>
  </si>
  <si>
    <t>Example of why you shouldn't use ChatGPT: https://chat.openai.com/share/245724e7-0a3c-4001-9fef-fb72c4a4acc6
Everything except the last code block is hallucinated garbage, and even the code block is still worse than useless as it uses ScratchX so it can never be accepted here.</t>
  </si>
  <si>
    <t>That is why in the prompt you got to include a real TurboWarp extension for the ChatGPT to try to replicate it
https://chat.openai.com/share/2d46a624-5dca-4e66-b159-4bd1d0a92a07
Custom TurboWarp extensions have appeared after the august of 2021 therefore ChatGPT does not have any info on it
ChatGPT would make proper extensions once it knows how to
![Screenshot_520](https://github.com/TurboWarp/extensions/assets/130099468/9cf24180-f447-411d-b5f1-e7e1bf0c1903)</t>
  </si>
  <si>
    <t>Outsource&gt;Review</t>
  </si>
  <si>
    <t>https://github.com/cataclysmbnteam/Cataclysm-BN/pull/3130#issuecomment-1713996428</t>
  </si>
  <si>
    <t>scarf005</t>
  </si>
  <si>
    <t>2023-09-11T00:23:53Z</t>
  </si>
  <si>
    <t>September 11 2023</t>
  </si>
  <si>
    <t>olanti-p</t>
  </si>
  <si>
    <t xml:space="preserve">
#### Summary
SUMMARY: Bugfixes "Made 'Submit a bug report on Github debug' work correctly on windows"
#### Purpose of change
- fixes #3128
#### Describe the solution
https://chat.openai.com/share/af7046b4-832d-467f-a1d9-700546554c31
#### Testing
manually typing the command on CMD.exe worked
https://github.com/cataclysmbnteam/Cataclysm-BN/issues/3128#issuecomment-1712982005
</t>
  </si>
  <si>
    <t>&gt; https://chat.openai.com/share/af7046b4-832d-467f-a1d9-700546554c31
That link is dead or private.
Also, LLMs are not always correct when it comes to code, their results should be double-checked.</t>
  </si>
  <si>
    <t>https://github.com/sCrypt-Inc/scryptTS-docs/pull/209#discussion_r1340773007</t>
  </si>
  <si>
    <t>yusufidimaina9989</t>
  </si>
  <si>
    <t>2023-09-25T13:33:44Z</t>
  </si>
  <si>
    <t>September 29 2023</t>
  </si>
  <si>
    <t>xhliu</t>
  </si>
  <si>
    <t>Just read the json file https://chat.openai.com/share/79885c38-345b-4d2f-9f4f-d947562490b8. fetchArtifactFromFile does not exist.</t>
  </si>
  <si>
    <t>Reference&gt;Implementation</t>
  </si>
  <si>
    <t>https://github.com/darklang/dark/pull/5087#discussion_r1332099336</t>
  </si>
  <si>
    <t>pbiggar</t>
  </si>
  <si>
    <t>2023-09-20T05:57:23Z</t>
  </si>
  <si>
    <t>September 20 2023</t>
  </si>
  <si>
    <t>StachuDotNet</t>
  </si>
  <si>
    <t>The goal here was to remove Errors.fs, and replace it with the new error handling. I went through each place that used it and replaced it with either:
- inlining the string value (for user-facing Results)
- using an `Exception.raiseInternal` (if the type checker should have caught it)
- adding `TypeChecker.raiseFnValResultNotExpectedType` for `Interpreter.applyFnVal` calls where the type is wrong (I don't have a good sense of how the error should look here, maybe as we use it, it will become clearer)
I also extended error-stringifying in some cases as needed, with some minor error message upgrades.
While I was there, I ended up greatly simplifying some builtin functions (List, String, and Dict) which had been made really unpleasant as a result of trying to thread DErrors through them, they're much nicer now.</t>
  </si>
  <si>
    <t>Seems to differ in different worlds. I'm just really used to the .NET and F# world where it's generally expected first. That's also what I've seen in Elm and OCaml, according to ChatGPT. https://chat.openai.com/share/91365a6c-3f59-4d2a-8b51-b710f1921415 for reference</t>
  </si>
  <si>
    <t>可読性</t>
  </si>
  <si>
    <t>https://github.com/bogpad/docs/pull/2#issuecomment-1724074254</t>
  </si>
  <si>
    <t>davidcabuay</t>
  </si>
  <si>
    <t>2023-09-18T16:43:00Z</t>
  </si>
  <si>
    <t>September 18 2023</t>
  </si>
  <si>
    <t>beacoding</t>
  </si>
  <si>
    <t>Added chat integration docs for whatsapp and instagram</t>
  </si>
  <si>
    <t>remove `.DS_STORE` from this.
https://chat.openai.com/share/acb17a1b-ae68-4927-93ec-ee15e887333d</t>
  </si>
  <si>
    <t>https://github.com/amidaware/community-scripts/pull/182#issuecomment-1725685097</t>
  </si>
  <si>
    <t>somzoli</t>
  </si>
  <si>
    <t>2023-09-19T11:08:39Z</t>
  </si>
  <si>
    <t>September 19 2023</t>
  </si>
  <si>
    <t>silversword411</t>
  </si>
  <si>
    <t>Added foreach to upgrade option for use multiple software upgrade</t>
  </si>
  <si>
    <t>After it didn't work with `;` I did some chatgpt
https://chat.openai.com/share/a0e8905e-95be-492a-ac00-730acf993ce3
and then tested with comma and it worked :)</t>
  </si>
  <si>
    <t>Outsource&gt;Testing</t>
  </si>
  <si>
    <t>Outsource&gt;Bug-fix</t>
  </si>
  <si>
    <t>https://github.com/sleepyRias/BetterSteam/pull/76#issuecomment-1648183442</t>
  </si>
  <si>
    <t>Multi538</t>
  </si>
  <si>
    <t>2023-07-24T15:04:07Z</t>
  </si>
  <si>
    <t>July 24 2023</t>
  </si>
  <si>
    <t>rhaetscher</t>
  </si>
  <si>
    <t>Nächste Woche mal rüberschauen: https://chat.openai.com/share/d2809bdd-7f19-4a03-9621-da1908e8e639</t>
  </si>
  <si>
    <t>https://github.com/c4dt/dela/pull/4#discussion_r1345719323</t>
  </si>
  <si>
    <t>ineiti</t>
  </si>
  <si>
    <t>2023-10-03T16:07:43Z</t>
  </si>
  <si>
    <t>October 4 2023</t>
  </si>
  <si>
    <t>lanterno</t>
  </si>
  <si>
    <t>With the changes in fix-notls, the protocol becomes part of the node-ID, because it is needed to make the correct connection and verify or not the certificate.
This change makes sure that the full name is used wherever necessary, and makes the tests pass again.
There might still be things lingering which are not happy with the new node-ID.
Locally the tests with 'run_local.sh' pass.</t>
  </si>
  <si>
    <t>In python, I would do this using a "dispatch table", but it doesn't look good in golang 
https://chat.openai.com/share/e24fcf2d-a14b-4198-83e8-2910e17c7cd9</t>
  </si>
  <si>
    <t>The provided solution does not bring extra benefits</t>
  </si>
  <si>
    <t>https://github.com/pyspark-ai/pyspark-ai/pull/157#discussion_r1350628753</t>
  </si>
  <si>
    <t>asl3</t>
  </si>
  <si>
    <t>2023-10-08T14:32:14Z</t>
  </si>
  <si>
    <t>gengliangwang</t>
  </si>
  <si>
    <t>Implement an LRU vector store policy which evicts disk-stored vector files once the vector store directory exceeds a set maximum size
### Tests
Added tests to `tests/test_ai_tools.py`</t>
  </si>
  <si>
    <t>We need to load the existing index files under the file path into the OrderedDict. The files under vector_file_dir can be reused after restarting PySparkAI.
(You can also refer some of the code from https://chat.openai.com/share/2bd66613-5dc1-427e-9277-fb45b317438a)</t>
  </si>
  <si>
    <t>https://github.com/BenGriffith/cryptocurrency/pull/52#discussion_r1352670564</t>
  </si>
  <si>
    <t>BenGriffith</t>
  </si>
  <si>
    <t>2023-10-09T13:48:02Z</t>
  </si>
  <si>
    <t>bbelderbos</t>
  </si>
  <si>
    <t>Minor updates to project structure and started writing unit tests for transform module helper methods</t>
  </si>
  <si>
    <t>Let's add it  ...
&gt; By using the @freeze_time decorator, you ensure that the datetime is frozen for the duration of both the fixture and the test, making them consistent and reproducible.
https://chat.openai.com/share/f4b64624-21ed-47f1-a708-f82f21a5579c</t>
  </si>
  <si>
    <t>https://github.com/transloadit/uppy/pull/4110#issuecomment-1709589496</t>
  </si>
  <si>
    <t>S0c5</t>
  </si>
  <si>
    <t>2022-09-14T15:15:08Z</t>
  </si>
  <si>
    <t>September 4 2023</t>
  </si>
  <si>
    <t>Murderlon</t>
  </si>
  <si>
    <t>Hello guys!
This PR solves #4107,
when users have Instagram installed on android and get redirected to authorize, the app is opened and after this, the app opens the browser to the authorization url, it provokes a lost of context for window.opener, meaning that the token is not sent to the client via postMessage
this PR sends the uppyAuthToken via WSS using a token reference for wss.
It was tested locally and added the tests to callbac.js in the companion package.</t>
  </si>
  <si>
    <t>here are GPT's thoughts on handling the Instagram auth token problem:
https://chat.openai.com/share/ac97acff-bfab-49c3-8997-e9d6a111bdc2</t>
  </si>
  <si>
    <t>https://github.com/erobitschek/med-ml/pull/5#discussion_r1346318811</t>
  </si>
  <si>
    <t>erobitschek</t>
  </si>
  <si>
    <t>2023-10-03T07:16:12Z</t>
  </si>
  <si>
    <t>Simsso</t>
  </si>
  <si>
    <t>FYI: For `Callable` you can specify the types like this: https://chat.openai.com/share/da465ac3-4b5d-456b-95f9-3565b7b4cdb2</t>
  </si>
  <si>
    <t>https://github.com/bancaditalia/black-it/pull/58#discussion_r1298585008</t>
  </si>
  <si>
    <t>JLDC</t>
  </si>
  <si>
    <t>2023-07-10T13:57:17Z</t>
  </si>
  <si>
    <t>August 18 2023</t>
  </si>
  <si>
    <t>marcofavoritobi</t>
  </si>
  <si>
    <t>## Proposed changes
Add a simple example of how a neural network (temporal convolutional network) could be used to construct the moments of a given underlying model.
## Types of changes
- [ ] Bugfix (non-breaking change which fixes an issue)
- [x] New feature (non-breaking change which adds functionality)
- [ ] Breaking change (fix or feature that would cause existing functionality to not work as expected)
## Checklist
- [x] I have read the [CONTRIBUTING](../blob/master/CONTRIBUTING.md) doc
- [x] I am making a pull request against the `main` branch (left side). Also you should start your branch off our `main`.
- [ ] Lint and unit tests pass locally with my changes
- [ ] I have added tests that prove my fix is effective or that my feature works
## Further comments
This is really a minimal working example somewhat outside of the package structure. It should be integrated in the package structure and the PR is being created as discussed with @AldoGl. He will make</t>
  </si>
  <si>
    <t>an idea to solve it from ChatGPT:
https://chat.openai.com/share/43b7067f-9a6c-47a5-b2a2-9bf64b0ebd8e</t>
  </si>
  <si>
    <t>https://github.com/aepaysinger/code-challenges/pull/65#issuecomment-1753175242</t>
  </si>
  <si>
    <t>aepaysinger</t>
  </si>
  <si>
    <t>2022-10-27T15:35:02Z</t>
  </si>
  <si>
    <t>W-Ely</t>
  </si>
  <si>
    <t>i got the code to work, but it takes too long to run.......</t>
  </si>
  <si>
    <t xml:space="preserve">I wrote this:
```python
def max_sequence(nums):
    if len(nums) &lt;= 1:
        return max(0, sum(nums)) 
    max_sum = 0
    starting_points = []
    ending_points = []
    last_index = len(nums) - 1
    if nums[0] &gt;= 0:
        starting_points.append(0)
    for i in range(1, last_index):
        if nums[i] &gt;= 0 and nums[i - 1] &lt; 0:
            starting_points.append(i)
        if nums[i] &gt;= 0 and nums[i + 1] &lt; 0:
            ending_points.append(i)
    if nums[-1] &gt;= 0:
        ending_points.append(last_index)
        if nums[-2] &lt; 0:
            starting_points.append(last_index)
    for i in starting_points:
        for j in ending_points:
            if j &gt;= i:
                max_sum = max(max_sum, sum(nums[i:j + 1]))
    return max_sum
```
It works but times out.
Here is the solution ChatGPT came up with which stretches the brain on how it even works:
```python
def max_sequence(arr):
    max_sum = 0
    current_sum = 0
    for num in arr:
</t>
  </si>
  <si>
    <t>https://github.com/Siv3D/OpenSiv3D/pull/1097#issuecomment-1724099603</t>
  </si>
  <si>
    <t>comefrombottom</t>
  </si>
  <si>
    <t>2023-09-18T13:23:15Z</t>
  </si>
  <si>
    <t>Reputeless</t>
  </si>
  <si>
    <t>以前のプルリクエスト # 1090 に対しては Squash Merge が行われ、ブランチ上の全てのコミットを 1 つのコミットにまとめて、その 1 つのコミットだけをターゲットブランチ（`v6_develop`）にマージしました。この操作により、元のブランチ上のコミット履歴はターゲットブランチと一致しなくなります。
この状態で元のブランチでさらに作業をして新しいプルリクエストを作成すると、前回マージされたはずのコミットが新たな変更として再度表示されてしまいます。
この問題を解消する簡単な方法は、元のブランチを破棄し、新しいブランチを最新の `v6_develop` から作成して、その後で新しい変更を加えることです。お手数ですが、改めて今回の差分のみを含むプルリクエストを作成してください。
- ヒント: https://chat.openai.com/share/3c59d0ed-8861-4ee7-9d35-abe80b7f6b97</t>
  </si>
  <si>
    <t>Reference&gt;Tasks</t>
  </si>
  <si>
    <t>https://github.com/hyprwm/Hyprland/pull/3393#issuecomment-1730987456</t>
  </si>
  <si>
    <t>EIREXE</t>
  </si>
  <si>
    <t>2023-09-22T00:46:14Z</t>
  </si>
  <si>
    <t>September 22 2023</t>
  </si>
  <si>
    <t>Kreyren</t>
  </si>
  <si>
    <t>I replaced the code of conduct with a more suitable text, i think that should improve things around
please let me know what you think, I can be reached at eirexe (at) eirteam.moe</t>
  </si>
  <si>
    <t>Just saying.. https://chat.openai.com/share/39f35dbd-57cf-4e1a-8b09-9161af605b65</t>
  </si>
  <si>
    <t>Outsource&gt;Documentation</t>
  </si>
  <si>
    <t>https://github.com/esag-swiss/iDig-Webapp/pull/105#discussion_r1316979869</t>
  </si>
  <si>
    <t>AlZorba</t>
  </si>
  <si>
    <t>2023-09-04T06:25:05Z</t>
  </si>
  <si>
    <t>September 6 2023</t>
  </si>
  <si>
    <t>dev-francois</t>
  </si>
  <si>
    <t>**Issue** :  `https://github.com/esag-swiss/iDig-Webapp/issues/104`
**Description** :    
This PR add a PDF format export/report as requested by ESAG. 
THis PR also refactors the catch error when preference.json of the project is invalid.</t>
  </si>
  <si>
    <t xml:space="preserve">@AlZorba ok c'est vachement mega mieux. Par contre c'est vrai qu'on rajoute 1,3 mb au bundle, même si l'utilisateur n'utilise jamais cet export. 
Quand on voudra ameliorer ça :
- soit on regarde ensemble comment inserer ça comme une font classique, dans public.
- soit utiliser le lazy loading, ça à l'air assez facile : https://chat.openai.com/share/7bbcf2d4-1a64-46f2-97a3-103985367c1e
Ca peut-être fait plus tard, et notons qu'il y a aussi d'autres point où on pourrait reduire la taille de l'app.
Note pour debugger/ameliorer :  on peut regarder dans la console, dans la tab network, à quelle moment cette font est loadée
</t>
  </si>
  <si>
    <t>https://github.com/chitalian/gptask/pull/2#issuecomment-1648399736</t>
  </si>
  <si>
    <t>calum-bird</t>
  </si>
  <si>
    <t>2023-07-24T18:09:25Z</t>
  </si>
  <si>
    <t>chitalian</t>
  </si>
  <si>
    <t>Changes:
`-r` is now a flag, not an argument
`file` argument changed to `path`, a string that can be either a file path, directory, or glob pattern
Logic to support the above in a natural way
This isn't quite ready for merging. Needs some testing</t>
  </si>
  <si>
    <t>@calum-bird 
https://chat.openai.com/share/902cd378-3ebc-4e35-99ed-e63c7150c6ad</t>
  </si>
  <si>
    <t>https://github.com/tsenart/vegeta/pull/638#issuecomment-1650244437</t>
  </si>
  <si>
    <t>fabiorush</t>
  </si>
  <si>
    <t>2023-07-25T15:54:41Z</t>
  </si>
  <si>
    <t>July 25 2023</t>
  </si>
  <si>
    <t>tsenart</t>
  </si>
  <si>
    <t>#### Background
Add an optional parameter to set the SO_REUSEADDR option on the TCP socket before binding
it (default false). Can reduce the amount of "bind: address already in use" errors when doing many
connections with the same address and port combination, like the ones that happened on https://github.com/tsenart/vegeta/issues/583.
#### Checklist
- [x] Git commit messages conform to [community standards](http://tbaggery.com/2008/04/19/a-note-about-git-commit-messages.html).
- [x] Each Git commit represents meaningful milestones or atomic units of work.
- [ ] Changed or added code is covered by appropriate tests.</t>
  </si>
  <si>
    <t>Here's what GPT4 had to say about this: https://chat.openai.com/share/b515e3dc-6193-4550-8d5d-3ecaa8088755</t>
  </si>
  <si>
    <t>https://github.com/millwheel/delivery-application/pull/1#discussion_r1300941200</t>
  </si>
  <si>
    <t>wooyounggggg</t>
  </si>
  <si>
    <t>2023-08-21T05:22:57Z</t>
  </si>
  <si>
    <t>August 22 2023</t>
  </si>
  <si>
    <t>millwheel</t>
  </si>
  <si>
    <t>리뷰의 의미
(A): Approve - 가볍게 참고해주세요
(C): Comment - 반영하면 좋겠지만, 참고하고 넘어가셔도 좋습니다
(R): Recommend - 반영하시기를 적극 권장 드립니다
(Q): Question - 질문</t>
  </si>
  <si>
    <t>네 동일한 변수명으로 처리했지만, custom deserializer를 사용하지 않으면 다음과 같은 에러가 발생합니다. 
_Cannot construct instance of `org.springframework.data.geo.Point` (no Creators, like default constructor, exist): cannot deserialize from Object value (no delegate- or property-based Creator)_
Point라는 객체를 objectMapper가 모르기 때문에 발생한 일이라고 하더군요. 아래는 chat GPT를 통해 얻은 답변입니다.
https://chat.openai.com/share/fe6258ed-93d6-446b-a39b-6b9c9d1ac0b1
다만 제가 했던 것처럼 StoreSqsDto의 모든 property를 custom deserialize 할 필요 없이 Point만 custom으로 등록하면 되겠군요.</t>
  </si>
  <si>
    <t>https://github.com/rhysmorgan134/node-CarPlay/pull/70#issuecomment-1751879482</t>
  </si>
  <si>
    <t>gozmanyoni</t>
  </si>
  <si>
    <t>2023-10-06T12:09:50Z</t>
  </si>
  <si>
    <t>[]</t>
  </si>
  <si>
    <t>steelbrain</t>
  </si>
  <si>
    <t>Optimizing example - removed unneeded transformations and methods and further simplified code.
From testing on Pi 4 60FPS its usable with 40-65% cpu, before these changes CPU was 50-80%
@steelbrain @rhysmorgan134 curious if you have a similar experience on this branch?</t>
  </si>
  <si>
    <t xml:space="preserve">&gt; Added more renderers - particularly interested in WebGPU (supposed to be faster than WebGL), which we need Vulkan for - planning to try and enable Vulkan on the pi following - https://qengineering.eu/install-vulkan-on-raspberry-pi.html
The referenced blog post seems very heavy weight just to try Vulkan, here’s something from ChatGPT https://chat.openai.com/share/bbaefbb3-9115-41c1-9cf9-0d4f3086dc53
Looks like it’s bundled in raspi repositories now? </t>
  </si>
  <si>
    <t>https://github.com/lfortran/lfortran/pull/2446#issuecomment-1723550953</t>
  </si>
  <si>
    <t>Pranavchiku</t>
  </si>
  <si>
    <t>2023-09-18T08:01:05Z</t>
  </si>
  <si>
    <t>certik</t>
  </si>
  <si>
    <t>Fixes #2443.</t>
  </si>
  <si>
    <t>How about `--legacy-array-sections`? More ideas suggested at https://chat.openai.com/share/4125d435-8002-4656-9edd-85fd4f745cb2.</t>
  </si>
  <si>
    <t>IGNORE</t>
  </si>
  <si>
    <t>https://github.com/konfuzio-ai/konfuzio-sdk/pull/296#discussion_r1243260047</t>
  </si>
  <si>
    <t>samuel500</t>
  </si>
  <si>
    <t>2023-05-16T21:33:38Z</t>
  </si>
  <si>
    <t>June 27 2023</t>
  </si>
  <si>
    <t>atraining</t>
  </si>
  <si>
    <t>This improves the documentation for the Paragraph and Sentence Tokenizers to make it easier to understand and changes the structure of the tutorials.</t>
  </si>
  <si>
    <t>https://chat.openai.com/share/065c4563-3e52-4520-a8f2-c9b494023f4e
I think the "Available" word is not needed</t>
  </si>
  <si>
    <t>Referenece&gt;Documentation</t>
  </si>
  <si>
    <t>https://github.com/konfuzio-ai/konfuzio-sdk/pull/296#discussion_r1243266447</t>
  </si>
  <si>
    <t>https://chat.openai.com/share/c4f7579e-1e94-46e6-90cd-710999562a09</t>
  </si>
  <si>
    <t>https://github.com/mongo-express/mongo-express-docker/pull/93#discussion_r1341693430</t>
  </si>
  <si>
    <t>LaurentGoderre</t>
  </si>
  <si>
    <t>2023-09-28T18:09:08Z</t>
  </si>
  <si>
    <t>John Steel•September 29 2023</t>
  </si>
  <si>
    <t>BlackthornYugen</t>
  </si>
  <si>
    <t xml:space="preserve">TODO
* [x] Update the stackbrew script
* [x] Reimplement version update script for multi-variant </t>
  </si>
  <si>
    <t>Neat, I haven't seen something like this before. I had chatgpt help me out a bit to understand this too: 
https://chat.openai.com/share/eca50d54-a1f4-4771-94fe-a8c3063f7676</t>
  </si>
  <si>
    <t>https://github.com/darklang/dark/pull/5068#discussion_r1321927695</t>
  </si>
  <si>
    <t>OceanOak</t>
  </si>
  <si>
    <t>2023-09-11T12:24:24Z</t>
  </si>
  <si>
    <t xml:space="preserve">Changelog:
```
Standard library
- Add new Option and Result functions to the standard library
```
This PR introduces new Option and Result functions to the standard library, along with some tests.
Result :
- [x] isOK
- [x] isError
- [x] map3
- [x] map4
- [x] map5
- [x] mapWithDefault
- [x] or
- [x] and
- [x] toList
- [x] join
- [x] combine
- [x] values
Option: 
- [x] isSome
- [x] isNone
- [x] mapWithDefault
- [x] map3
- [x] map4
- [x] map5
- [x] join
- [x] toResult
- [x] or
- [x] and
- [x] toList
- [x]  andThen2
- [x]  andThen3
- [x]  andThen4
- [x] combine
- [x] values
</t>
  </si>
  <si>
    <t>I think appending it to the front and then reversing should do it.
(ChatGPT agrees: https://chat.openai.com/share/7fe27ca4-5c0e-431b-953b-7f6e23710b5c)</t>
  </si>
  <si>
    <t>パフォーマンス</t>
  </si>
  <si>
    <t>https://github.com/rajatkantinandi/quizmaster/pull/75#discussion_r1311161413</t>
  </si>
  <si>
    <t>govind007</t>
  </si>
  <si>
    <t>2023-08-24T09:44:10Z</t>
  </si>
  <si>
    <t>August 31 2023</t>
  </si>
  <si>
    <t>rajatkantinandi</t>
  </si>
  <si>
    <t xml:space="preserve">- [x] To improve correction option functionality, Error check if more than one options are same 
- [x] Allow image-only option 
- [x] Setting max. size feature for image 
- [x] Save the last activity of the user- When the user are editing the question and if switch to a different section/question, it automatically deletes </t>
  </si>
  <si>
    <t>These are the valid image mime types as per chatGPT: https://chat.openai.com/share/d44b7044-8482-471e-94f1-fe5d2d4b6407</t>
  </si>
  <si>
    <t>Reference&gt;Others</t>
  </si>
  <si>
    <t>https://github.com/huseyinbagator/react-demo-todo-app/pull/8#discussion_r1264647535</t>
  </si>
  <si>
    <t>huseyinbagator</t>
  </si>
  <si>
    <t>2023-07-15T11:29:09Z</t>
  </si>
  <si>
    <t>July 16 2023</t>
  </si>
  <si>
    <t>isarota</t>
  </si>
  <si>
    <t>We need to use `a` before `To Do`.
The message should be "Please enter a To Do...".
Here is an explanation: https://chat.openai.com/share/0282ace9-252b-4af5-84f4-c0ed7f802f4f</t>
  </si>
  <si>
    <t>https://github.com/polywrap/evo.ninja/pull/167#discussion_r1327179733</t>
  </si>
  <si>
    <t>nerfZael</t>
  </si>
  <si>
    <t>2023-09-14T17:08:19Z</t>
  </si>
  <si>
    <t>Like the title says core lib has been refactored into 'agent-utils', 'evo-agent' and 'script-writer-agent' libs.
The core lib itself I did not delete to not break everything with merge conflicts if another PR gets merge first</t>
  </si>
  <si>
    <t xml:space="preserve">Can we do away with the `I` prefix for interfaces? I think it is redundant, isn't consistent with the rest of the codebase, and is something that is not very common in modern typescript. GPT response: https://chat.openai.com/share/fe121cf1-d304-4aad-a223-151ae99ec458 </t>
  </si>
  <si>
    <t>The developer prefers another coding style/design choice</t>
  </si>
  <si>
    <t>https://github.com/code-in-design/pass-frontend/pull/21#discussion_r1250294512</t>
  </si>
  <si>
    <t>stnqls</t>
  </si>
  <si>
    <t>2023-06-30T07:27:54Z</t>
  </si>
  <si>
    <t>July 3 2023</t>
  </si>
  <si>
    <t>simsimjae</t>
  </si>
  <si>
    <t xml:space="preserve"># 배경설명
대학찾기 - /university api연동위해 model 정의하기
# 작업내역
대학,학과,실기,지역으로 구분해서 model정의하기
# 레퍼런스
# 주의사항 
1. **PR의 단위는 최대한 작게** 유지해주세요. (300~400라인, File Change 10개 이하 권장)
2. 리뷰어가 빠르게 리뷰할 수 있도록 **배경설명**을 상세하게해주세요 (링크, 스크린샷, 영상등을 포함하면 더 좋습니다.)
3. 특별히 **리뷰가 필요한 코드라인에 코멘트**를 남겨주세요
4. 작업이 완료되기 전 미리 PR을 올려놓고 작업시 발생한 이슈를 해당 PR에 쌓아놨다가 작업이 완료되면 리뷰어에게 리뷰를 요청하셔도 됩니다.
</t>
  </si>
  <si>
    <t>https://chat.openai.com/share/649753dd-dc9f-40c0-86f4-a84a06f163ad
이 내용 참고해서 수정해주시고 이번주 발표주제로 잡아서 발표도 같이 부탁드릴게요</t>
  </si>
  <si>
    <t>https://github.com/code-in-design/pass-frontend/pull/21#discussion_r1250295514</t>
  </si>
  <si>
    <t>https://chat.openai.com/share/8f5078e7-8152-4890-804e-6bbb58715338
타입정의는 파스칼케이스로 하는걸로 하시죠</t>
  </si>
  <si>
    <t>https://github.com/darklang/dark/pull/5063#discussion_r1321923082</t>
  </si>
  <si>
    <t>2023-09-06T18:27:59Z</t>
  </si>
  <si>
    <t xml:space="preserve">
No changelog
This implements the requested changes on #5060 
</t>
  </si>
  <si>
    <t>While this works, it feels like overkill. I asked chatgpt about how best to do this, and it suggested `(int)c`. That seems to me like it would work.
Conversation here: https://chat.openai.com/share/2a6f10f0-d45d-4e71-ac57-584570baeda8</t>
  </si>
  <si>
    <t>https://github.com/MERLCenter/MERL-Center-public/pull/112#issuecomment-1624143946</t>
  </si>
  <si>
    <t>mutsacc</t>
  </si>
  <si>
    <t>2023-05-10T18:24:27Z</t>
  </si>
  <si>
    <t>July 6 2023</t>
  </si>
  <si>
    <t>MattPereira</t>
  </si>
  <si>
    <t>Fixes https://github.com/MERLCenter/merl-center/issues/104
 Patricia Rogers' depiction of the Real-Time Evaluation process for the Unstructured Data Collection methods article</t>
  </si>
  <si>
    <t>@Rabia2219 
with markdown syntax you either have to add a `\` or a `&lt;br&gt;` to force space after a block-quote
adding extra newlines with the return key has no effect on spacing in this scenario
https://chat.openai.com/share/a71e01f2-ff5b-4a2d-9b84-83be556b3184
I think the image issue has to do with the name of the file not matching. There are three versions of the same image and some of them contain a space which is probably not allowed for jekyll build process. Once the space is removed and the name of the image file precisely matches it will show the image
&lt;details&gt;&lt;summary&gt;See screenshot&lt;/summary&gt;
![image](https://github.com/MERLTech/MERL-Center-public/assets/73561520/1f5feaff-6f99-4d94-bd1f-272f1bca1afe)
&lt;/details&gt;</t>
  </si>
  <si>
    <t>https://github.com/MERLCenter/MERL-Center-public/pull/112#issuecomment-1624175034</t>
  </si>
  <si>
    <t>Rabia2219</t>
  </si>
  <si>
    <t>&gt; @Rabia2219
&gt; 
&gt; with markdown syntax you either have to add a `\` or a `&lt;br&gt;` to force space after a block-quote
&gt; 
&gt; adding extra newlines with the return key has no effect on spacing in this scenario
&gt; 
&gt; https://chat.openai.com/share/a71e01f2-ff5b-4a2d-9b84-83be556b3184
&gt; 
&gt; I think the image issue has to do with the name of the file not matching. There are three versions of the same image and some of them contain a space which is probably not allowed for jekyll build process. Once the space is removed and the name of the image file precisely matches it will show the image
&gt; 
&gt; See screenshot
&gt; ![image](https://user-images.githubusercontent.com/73561520/251546717-1f5feaff-6f99-4d94-bd1f-272f1bca1afe.png)
Thank you, Matt. I'll have Mutsa redo the changes by following your feedback.</t>
  </si>
  <si>
    <t>https://github.com/KilianFt/Adaptive-HCI/pull/3#discussion_r1301899073</t>
  </si>
  <si>
    <t>KilianFt</t>
  </si>
  <si>
    <t>2023-08-22T11:49:07Z</t>
  </si>
  <si>
    <t>manuel-delverme</t>
  </si>
  <si>
    <t>Implement 2D fetch environment for training.
For now no option to change amount of DOF.</t>
  </si>
  <si>
    <t>https://chat.openai.com/share/ea0acac8-6f59-4762-9fc0-764acbbd4119</t>
  </si>
  <si>
    <t>https://github.com/Hochfrequenz/kohlrahbi/pull/158#discussion_r1271847864</t>
  </si>
  <si>
    <t>hf-kklein</t>
  </si>
  <si>
    <t>2023-07-23T09:56:12Z</t>
  </si>
  <si>
    <t>hf-krechan</t>
  </si>
  <si>
    <t xml:space="preserve">This should reduce the technical noise e.g. in https://github.com/Hochfrequenz/machine-readable_anwendungshandbuecher/commit/ae8cfe6001193e79fe80295dd60c4a385c873845
</t>
  </si>
  <si>
    <t>This is a C# pattern for deep copies isn't it?
I thought in Python there are methods to create deep copies.
\*asking chatGPT\*
ah yes there is a standard lib called `copy`
See https://chat.openai.com/share/4ad4c1ad-6f13-4a21-a0e3-aaf75e17c556</t>
  </si>
  <si>
    <t>https://github.com/netdata/netdata/pull/15485#discussion_r1270654608</t>
  </si>
  <si>
    <t>MrZammler</t>
  </si>
  <si>
    <t>2023-07-21T12:31:47Z</t>
  </si>
  <si>
    <t>July 21 2023</t>
  </si>
  <si>
    <t>andrewm4894</t>
  </si>
  <si>
    <t xml:space="preserve">##### Summary
&lt;!--
Describe the change in summary section, including rationale and design decisions.
Include "Fixes #nnn" if you are fixing an existing issue.
--&gt;
This PR adds a hashed id of the machine-id to agent analytics. It also makes the same changes to kickstart so that events from kickstart and the agent should produce the same id.
##### Test Plan
&lt;!--
Provide enough detail so that your reviewer can understand which test cases you
have covered, and recreate them if necessary. If our CI covers sufficient tests, then state which tests cover the change.
--&gt;
##### Additional Information
&lt;!-- This is usually used to help others understand your
motivation behind this change. A step-by-step reproduction of the problem is
helpful if there is no related issue. --&gt;
&lt;details&gt; &lt;summary&gt;For users: How does this change affect me?&lt;/summary&gt;
  &lt;!--
Describe the PR affects users: 
- Which area of Netdata is affected by the change?
- Can they see the change or is it </t>
  </si>
  <si>
    <t>think its answered here :) https://chat.openai.com/share/1489a07a-5d1d-47f0-b35c-c7ba4138f2ff</t>
  </si>
  <si>
    <t>https://github.com/microsoft/visionmetrics/pull/42#discussion_r1304017280</t>
  </si>
  <si>
    <t>nisyad-ms</t>
  </si>
  <si>
    <t>2023-08-17T13:24:08Z</t>
  </si>
  <si>
    <t>August 24 2023</t>
  </si>
  <si>
    <t>pj-ms</t>
  </si>
  <si>
    <t>This PR modifies the return output for `MeanAveragePrecision` for per class metrics. Return output as a dict with label_ids as keys.</t>
  </si>
  <si>
    <t xml:space="preserve">Can you have multiple test cases covering different scenarios:
more classes before reset
more classes after reset
..
Wrt info on parametrized tests:
https://chat.openai.com/share/9841c3a6-3be4-4450-b3a5-b6d7cbe81250
</t>
  </si>
  <si>
    <t>https://github.com/tinygrad/tinygrad/pull/1661#issuecomment-1692144992</t>
  </si>
  <si>
    <t>geohotstan</t>
  </si>
  <si>
    <t>2023-08-24T17:24:19Z</t>
  </si>
  <si>
    <t>geohot</t>
  </si>
  <si>
    <t>cleean refactooooooooooooors only (maybe)
still potential lines to be reduced in fancy indexing.
wip
wip
wip</t>
  </si>
  <si>
    <t>Does GPT-4 have any good ideas? I find its code a lot more readable at least, particularity if it added some comments. Might be wrong of course... Remember, empty lines and comments do not count toward line count.
https://chat.openai.com/share/30ab0b7e-d72c-444f-a228-620b132e9500</t>
  </si>
  <si>
    <t>https://github.com/danny-avila/LibreChat/pull/756#discussion_r1285029357</t>
  </si>
  <si>
    <t>bsu3338</t>
  </si>
  <si>
    <t>2023-08-04T21:01:48Z</t>
  </si>
  <si>
    <t>August 5 2023</t>
  </si>
  <si>
    <t>danny-avila</t>
  </si>
  <si>
    <t>This is a quick implementation of speech to text and text to speech for browsers with built-in support. It only works on Chrome based browsers and Safari for speech to text, but all browsers from what I can tell work with text to speech.
Shift-Alt-L  - Enable Listening
Browser list:
https://developer.mozilla.org/en-US/docs/Web/API/Web_Speech_API#browser_compatibility
After digging into this, I would not mind adding both tts and stt with standard js without the react component. Just use https://developer.mozilla.org/en-US/docs/Web/API/Web_Speech_API 
## Type of change
Please delete options that are not relevant.
- [x] New feature (non-breaking change which adds functionality)
- [x] This change requires a documentation update
- [x] Documentation update  
## How Has This Been Tested?
Please describe the tests that you ran to verify your changes. Provide instructions so we can reproduce. Please also list any relevant details for your test configuration:
##</t>
  </si>
  <si>
    <t>This component already has too much complexity I'm trying to refactor out. Use a react hook instead: https://chat.openai.com/share/112d8ec7-bb62-460b-adac-2a45fa60c712</t>
  </si>
  <si>
    <t>https://github.com/Miller-RS/DistributedMiningNetwork/pull/8#issuecomment-1596437152</t>
  </si>
  <si>
    <t>getavi</t>
  </si>
  <si>
    <t>2023-06-19T03:21:01Z</t>
  </si>
  <si>
    <t>June 13 2023</t>
  </si>
  <si>
    <t>notion-workspace</t>
  </si>
  <si>
    <t>Connection between the server and the client, with sending a message from both sides.</t>
  </si>
  <si>
    <t>[Crear una clase Java que genere una lista de palabras y la envíe a los mineros a través de una conexión de red utilizando su protocolo de comunicación deseado. @https://chat.openai.com/share/29174ecb-3071-4ae2-bfc4-f332e91b0fb6](https://www.notion.so/Crear-una-clase-Java-que-genere-una-lista-de-palabras-y-la-env-e-a-los-mineros-a-trav-s-de-una-conex-9547960c98f84efcb10008257eeee6fe?pvs=8&amp;n=github_linkback)</t>
  </si>
  <si>
    <t>https://github.com/bloxapp/ssv-web/pull/277#discussion_r1243536559</t>
  </si>
  <si>
    <t>axelrod-blox</t>
  </si>
  <si>
    <t>2023-06-22T15:23:24Z</t>
  </si>
  <si>
    <t>meshin-dev</t>
  </si>
  <si>
    <t>Please use ordered dict instead, and it's better to build some kind of method to re-use it in both places
https://chat.openai.com/share/952f594b-24af-48d4-92ec-e06b3b3fbbff</t>
  </si>
  <si>
    <t>https://github.com/scania-digital-design-system/tegel-angular-demo/pull/51#issuecomment-1706810955</t>
  </si>
  <si>
    <t>timrombergjakobsson</t>
  </si>
  <si>
    <t>2023-09-01T09:38:20Z</t>
  </si>
  <si>
    <t>September 5 2023</t>
  </si>
  <si>
    <t>alexandereneroth</t>
  </si>
  <si>
    <t xml:space="preserve">Fixes: [CDEP-2255](https://tegel.atlassian.net/jira/software/projects/CDEP/boards/1?assignee=63ff6d6c314f5088138187f0&amp;selectedIssue=CDEP-2255)
**How to test:**
Go to a page that does not exist, easiest by mispelling a url, for example: https://deploy-preview-51--tegel-angular-demo.netlify.app/steppers
Design for it:
https://www.figma.com/file/0qInyxtj8DZ6thDesNat5M/Empty-screens-exploration?type=design&amp;node-id=81-83069&amp;mode=design&amp;t=CfZIYa7YXq8H6fR7-4
</t>
  </si>
  <si>
    <t>&gt; @alexandereneroth @mJarsater, started with the other route example you linked too. That works altohugh requires some changes to like hiding the breadcrumbs and mode switchers. I guess one way could be to create a wrapping layout for the routes instead. What do you think? Or is this a feasible version of how to implement it?
I think you could do something like this https://chat.openai.com/share/37020492-3642-47f1-958b-563b37d7ece2</t>
  </si>
  <si>
    <t>https://github.com/RND247/Pype-Synthetic-Data-for-Testing/pull/16#discussion_r1221734095</t>
  </si>
  <si>
    <t>RND247</t>
  </si>
  <si>
    <t>2023-06-07T11:59:35Z</t>
  </si>
  <si>
    <t>June 7 2023</t>
  </si>
  <si>
    <t>yuvalmund</t>
  </si>
  <si>
    <t>1. Columns configuration is now set by yml
2. Column classes use kwargs to get all parameters</t>
  </si>
  <si>
    <t>maybe use the groupby function in the dataframe class?
example - https://chat.openai.com/share/776c0d11-1a6c-4005-8ff7-9ea63f765b74</t>
  </si>
  <si>
    <t>https://github.com/viets-software-club/truffle-ai-backend/pull/52</t>
  </si>
  <si>
    <t>acreturs</t>
  </si>
  <si>
    <t>2023-06-16T07:12:36Z</t>
  </si>
  <si>
    <t>June 12 2023</t>
  </si>
  <si>
    <t>thomas-woehrle</t>
  </si>
  <si>
    <t xml:space="preserve">### Description of Issue ( new by @thomas-woehrle )
Compared to the first version there should be less categories. They are too fine-granular at the moment. Try to cut it down to 4-6 categories.
Prompts of first version were not ideal.
Overall there were several improvements to be made to the categorization method to be fully functional
Vague example of what i mean: https://chat.openai.com/share/48bd44b4-13a7-4ff8-9938-2214f0b17f6b
### How I implemented ( new by @thomas-woehrle  )
- adjusted getRepositoryTopics to return a list of strings rather than a string
- input to getCategoryByNumber is a list of topics and a description, but can be null
- call to GPT to get a number/multiple numbers for a project
- I use numbers instead of strings because this does leave no room for GPT to make up stuff like new category names
- transforms GPTs answer into a list of Categories
### Other ( new by @thomas-woehrle )
</t>
  </si>
  <si>
    <t>https://github.com/kolibril13/ipyMolecularNodes/pull/1#issuecomment-1738733725</t>
  </si>
  <si>
    <t>BradyAJohnston</t>
  </si>
  <si>
    <t>2023-09-28T06:54:15Z</t>
  </si>
  <si>
    <t>kolibril13</t>
  </si>
  <si>
    <t xml:space="preserve">I put Molecular Nodes up on pypi, so it can be installed from there and no longer requires 
the internal packaging. The example `.ipynb` now works with the the installed version.
</t>
  </si>
  <si>
    <t>good question! ChatGPT saies: 
&gt; When specifying dependencies in setup.py or pyproject.toml, the package names are case-insensitive, but the version specifiers are case-sensitive.
https://chat.openai.com/share/464b23d9-515b-4d77-8e27-c82d08c67cce
I don't know why it shows up with the capital letters on pypi.</t>
  </si>
  <si>
    <t>NEUTRAL</t>
  </si>
  <si>
    <t>https://github.com/roslinmahmud/easy-hire-backend/pull/11#issuecomment-1590933040</t>
  </si>
  <si>
    <t>roslinmahmud</t>
  </si>
  <si>
    <t>2023-06-14T10:26:19Z</t>
  </si>
  <si>
    <t>June 14 2023</t>
  </si>
  <si>
    <t>farhan-bs23</t>
  </si>
  <si>
    <t>@roslinmahmud can you fix the the upload error when badly formatted resumes are uploaded?
https://chat.openai.com/share/8ca38ab8-e2c5-4913-a908-1f76b0b0f0fd</t>
  </si>
  <si>
    <t>NOT ENOUGH INFO</t>
  </si>
  <si>
    <t>https://github.com/erobitschek/med-ml/pull/2#discussion_r1330422091</t>
  </si>
  <si>
    <t>2023-09-19T10:05:31Z</t>
  </si>
  <si>
    <t>Initial commit with better modularization</t>
  </si>
  <si>
    <t>Use an enum here (https://chat.openai.com/share/32bb2ff0-0bc4-4b0f-be6a-a9a4f6fcc4ac). It will then be immediately clear what values are possible for `implementation`.</t>
  </si>
  <si>
    <t>https://github.com/erobitschek/med-ml/pull/2#discussion_r1330423747</t>
  </si>
  <si>
    <t>Check validity of type hints by running `mypi` (https://chat.openai.com/share/717271d9-e47f-483b-a5fb-1d10461d5b67). This one should be Optional[dict], for example, I suppose.</t>
  </si>
  <si>
    <t>https://github.com/ykdojo/kaguya/pull/16#issuecomment-1605260386</t>
  </si>
  <si>
    <t>tianlelyd</t>
  </si>
  <si>
    <t>2023-06-24T04:00:07Z</t>
  </si>
  <si>
    <t>June 24 2023</t>
  </si>
  <si>
    <t>ykdojo</t>
  </si>
  <si>
    <t>- Added a check to see if the Docker image already exists before building it. This is to optimize the script by avoiding unnecessary image builds, which can be time-consuming, and directly using the existing image if it's already available.</t>
  </si>
  <si>
    <t>Actually the original one should be okay because Docker should be able to simply use the cached layers to create the image. So no extra storage should be consumed at every subsequent build after the first one
https://chat.openai.com/share/bb9fe10b-dbb6-4f65-83ab-9b22b92f5edb</t>
  </si>
  <si>
    <t>https://github.com/tic-oss/jhipster-blueprints/pull/7#discussion_r1235578860</t>
  </si>
  <si>
    <t>Sri-Harsha06</t>
  </si>
  <si>
    <t>2023-06-13T13:05:07Z</t>
  </si>
  <si>
    <t>June 20 2023</t>
  </si>
  <si>
    <t>craxkumar</t>
  </si>
  <si>
    <t>Go-micro</t>
  </si>
  <si>
    <t xml:space="preserve">these conditions look very redundant 
let's see if something like this works 
https://chat.openai.com/share/c2d66456-044e-4c7c-9ac8-f75e03647f6c  </t>
  </si>
  <si>
    <t>https://github.com/tic-oss/jhipster-blueprints/pull/7#discussion_r1235599015</t>
  </si>
  <si>
    <t xml:space="preserve">is it required to open the connection each time,
why not open the connection once and keep it open till the application is shutdown
https://chat.openai.com/share/dedf126a-f026-4265-8090-581aefe6bbaa
just a reference, we have to check if this works or not, or look of alternatives
but opening the connection of each call is a bad practise! </t>
  </si>
  <si>
    <t>https://github.com/alcionai/corso/pull/4417#discussion_r1343011112</t>
  </si>
  <si>
    <t>pandeyabs</t>
  </si>
  <si>
    <t>2023-10-02T06:55:23Z</t>
  </si>
  <si>
    <t>vkamra</t>
  </si>
  <si>
    <t>&lt;!-- PR description--&gt;
**Changes**
* Introduce jwt expiry checks, to be used in a later PR. Based off @vkamra's idea. 
* Add an url parsing helper func to extract the value of specified query param(e.g. `tempauth`).
* Unit tests for both above.
---
#### Does this PR need a docs update or release note?
- [ ] :white_check_mark: Yes, it's included
- [x] :clock1: Yes, but in a later PR
- [ ] :no_entry: No
#### Type of change
&lt;!--- Please check the type of change your PR introduces: ---&gt;
- [ ] :sunflower: Feature
- [ ] :bug: Bugfix
- [ ] :world_map: Documentation
- [ ] :robot: Supportability/Tests
- [ ] :computer: CI/Deployment
- [ ] :broom: Tech Debt/Cleanup
- [x] Optimization
#### Issue(s)
&lt;!-- Can reference multiple issues. Use one of the following "magic words" - "closes, fixes" to auto-close the Github issue. --&gt;
* internal
#### Test Plan
&lt;!-- How will this be tested prior to merging.--&gt;
- [ ] :muscle: Manual
- [x] :zap: Unit test
- [ ] :gr</t>
  </si>
  <si>
    <t>https://chat.openai.com/share/9550ff9a-5077-459d-a35e-47c20890240e</t>
  </si>
  <si>
    <t>https://github.com/SSWConsulting/SSW.Website/pull/1284#discussion_r1303683136</t>
  </si>
  <si>
    <t>Harry-Ross</t>
  </si>
  <si>
    <t>2023-08-22T02:44:30Z</t>
  </si>
  <si>
    <t>bradystroud</t>
  </si>
  <si>
    <t xml:space="preserve">* Changed /events to use ISR to fetch events data (instead of client-side fetching)
* Implemented JSON-LD for each item on the events page 
* Created "/hooks" directory to place custom hooks 
* Added h1 element "SSW Events" to /events
* Added correct canonical value to events index
- Affected routes: 
  * `/events`
- Fixed #1268
- [ ] Include done video or screenshots
</t>
  </si>
  <si>
    <t>https://chat.openai.com/share/e16d6c97-ae31-4bf4-b68a-79faeafae263
As per our convo, you are making a few changes suggested by GPT-4</t>
  </si>
  <si>
    <t>https://github.com/gcarlos64/linux/pull/4#discussion_r1263001988</t>
  </si>
  <si>
    <t>gcarlos64</t>
  </si>
  <si>
    <t>2023-07-13T02:39:45Z</t>
  </si>
  <si>
    <t>tales-aparecida</t>
  </si>
  <si>
    <t>out of curiosity I've asked chat gpt for test cases https://chat.openai.com/share/4830db0c-0be9-4ea5-9c28-68bf59c342f6 not the best.
You need to use arbitrary non-zero values, but it's nice to use number close to the boundaries to catch off-by-one errors, so "source inside framebuffer" could be just big enough to fit.
I would also say to keep the arbitrary values consistent across test cases to facilitate the reader to identify what is changing between each case.
Since this function checks `src` _relative_ to `FB`, we can probably get away just modifying src values, that means keeping `.width = 800, .height = 600`, unless you see a reason to stressing one of them.</t>
  </si>
  <si>
    <t>https://github.com/MrNeRF/gaussian-splatting-cuda/pull/23#issuecomment-1689687365</t>
  </si>
  <si>
    <t>paulmelis</t>
  </si>
  <si>
    <t>2023-08-23T09:04:11Z</t>
  </si>
  <si>
    <t>August 23 2023</t>
  </si>
  <si>
    <t>MrNeRF</t>
  </si>
  <si>
    <t>I can't judge any performance implications, but the lower compute capability makes it possible to run on A30, A40, A100 and RTX 3050-3090 (amongst others). The current `compute_89` is very restrictive ;-)</t>
  </si>
  <si>
    <t>I also just learning the github workflow. At work we have bitbucket and plastic scm. That becomes annoying when you have multiple commits and you have conflicts on master. Also the reviewing sucks then. Anyway, maybe I should become this things first straight for myself.
https://chat.openai.com/share/944c67d3-555e-4524-b2f0-81481f9cd5ba
So maybe lets stick with what we have for now and I just relax the squashing requirement. Most importantly, all commits to master have to compile. Then you can use bisect to find an issue in a very systematic way. But this should the reviewer also help to make sure.</t>
  </si>
  <si>
    <t>https://github.com/SWM14-Architect/moview-core-service/pull/12#discussion_r1257883180</t>
  </si>
  <si>
    <t>westreed</t>
  </si>
  <si>
    <t>2023-07-10T07:28:25Z</t>
  </si>
  <si>
    <t>ssfic3380</t>
  </si>
  <si>
    <t>[Flask API]
- 사용자 정보 입력
- 사용자 정보 평가
- 초기 질문리스트 생성
- 심화질문 생성
- 답변내용 평가</t>
  </si>
  <si>
    <t>제가 Type에 대해서 잘 몰라서 GPT에게 물어본 결과, 이러한 답변이 왔습니다.
https://chat.openai.com/share/af7b8700-ca7a-4955-9788-3068ade59912
참고하시고, 고칠 필요가 있다면 고쳐주세요.</t>
  </si>
  <si>
    <t>https://github.com/qin-team-recipe/05-recipe-app/pull/62#issuecomment-1604375151</t>
  </si>
  <si>
    <t>bmstyojaop</t>
  </si>
  <si>
    <t>2023-06-23T12:14:03Z</t>
  </si>
  <si>
    <t>June 23 2023</t>
  </si>
  <si>
    <t>yuhgo</t>
  </si>
  <si>
    <t xml:space="preserve">## タスク URL
[#29 ](https://github.com/qin-team-recipe/05-recipe-app/issues/29)
# 作業内容
シェフ詳細画面のリンクカードを新規作成した。
- [x] Twitter, Instagram, その他Webサイト用のリンクカード作成
- [ ] ダークモード対応
- [ ] テスト 
- [ ] YoutubeやFacebookなどの有名なアプリケーション用の分岐 
## 作業内容補足（任意）
React Iconsを導入しました。
## なぜやるのか（任意）
- 
# 使い方や動作確認
- 使い方
## Image
&lt;img width="500" alt="image" src="https://github.com/qin-team-recipe/05-recipe-app/assets/67671210/d9ad1dbb-af59-40c4-b6f6-ad57e2f304d1"&gt;
### PC
### SP
# レビューにあたって参考にすべき情報（任意）
- 悩んでいること
Next.jsプロジェクトにおける外部リンクはaタグでよかったのか少し自信ないです。（ファイルシステムルーティングの外なのでaタグでいいはず?）
## 備考（任意）
- 
</t>
  </si>
  <si>
    <t>@bmstyojaop 
GPT-4のブラウジングで返ってきた内容をそのまま添付で申し訳ないですが、
以下の回答が返ってきました！
GTPからの回答 : https://chat.openai.com/share/4a9bc421-35fb-4452-bf93-c8fea1e3c473
Next.jsのLinkのドキュメント: https://nextjs.org/docs/pages/api-reference/components/link
next/linkで外部のURLを使用する場合はこのようにするみたいですが、今回の場面でこの使い方で合っているのかはちょっとわかりません。。。
```
function NavLink({ href, name }) {
  return (
    &lt;Link href={href} passHref legacyBehavior&gt;
      &lt;RedLink&gt;{name}&lt;/RedLink&gt;
    &lt;/Link&gt;
  )
}
```</t>
  </si>
  <si>
    <t>https://github.com/opensearch-project/opensearch-migrations/pull/297#discussion_r1318668172</t>
  </si>
  <si>
    <t>mikaylathompson</t>
  </si>
  <si>
    <t>2023-09-07T05:39:59Z</t>
  </si>
  <si>
    <t>September 7 2023</t>
  </si>
  <si>
    <t>gregschohn</t>
  </si>
  <si>
    <t>### Description
Adds a MetricsLogger to the Capture Proxy. For now, it creates a limited number of events, with a limited number of dimensions.
Events:
- Component of request received (logged on `LoggingHttpRequestHandler::channelRead`)
- Full request received (logged on `LoggingHttpRequestHandler::channelFinishedReadingAnHttpMessage`)
- Sending message to Kafka (logged on `KafkaCaptureFactory::createOffloader` in the handler for a completed CodedOutputStream)
- Message to Kafka failed (same as above)
- Component of a response received (logged on `LoggingHttpResponseHandler::write`)
All messages are logged with the `channelId` which corresponds to the `connectionId`/`diagnosticId` used throughout the Replayer. Some messages have additional context info, e.g. full request received also has the http method &amp; endpoint.
The event I would like to include but wasn't able to find already existing in our code is when a full response is received. I don't think this is an essentia</t>
  </si>
  <si>
    <t>See the comment at the top-level.  Since MDC is handled as a ThreadLocal, this is going to be tech-debt that is extremely difficult to track and diagnose.  Case in point, there aren't any tests in place to verify that the right values are going to be coming back out into the logs.
From a logging config management perspective, the MDC key/values can be handled fluently.  See https://chat.openai.com/share/08649025-20e3-42e6-abba-32c29722dc0c and https://github.com/opensearch-project/opensearch-migrations/pull/280</t>
  </si>
  <si>
    <t>https://github.com/VOICEVOX/pyopenjtalk/pull/18#issuecomment-1640105277</t>
  </si>
  <si>
    <t>sabonerune</t>
  </si>
  <si>
    <t>2023-07-18T10:09:33Z</t>
  </si>
  <si>
    <t>July 18 2023</t>
  </si>
  <si>
    <t>Hiroshiba</t>
  </si>
  <si>
    <t xml:space="preserve">## 内容
Cython3.0がリリースされたことによってpyopenjtalkのビルドが失敗するようになりました。
一時的な対策としてビルドに使用するバージョンを制限します。
## 関連 Issue
- ref https://github.com/r9y9/pyopenjtalk/issues/55
</t>
  </si>
  <si>
    <t>あ、、無知でした。。
pyproject.tomlの`[build-system]`のrequiresに書かれているのはビルドに必要なものなんですね。。
ChatGPT君 https://chat.openai.com/share/08720d55-11d8-4274-94f4-5d35e3340614</t>
  </si>
  <si>
    <t>Outsource-&gt;Others</t>
  </si>
  <si>
    <t>https://github.com/ubiquity/ubiquibot/pull/759#issuecomment-1715952798</t>
  </si>
  <si>
    <t>wannacfuture</t>
  </si>
  <si>
    <t>2023-09-12T09:59:19Z</t>
  </si>
  <si>
    <t>September 12 2023</t>
  </si>
  <si>
    <t>pavlovcik</t>
  </si>
  <si>
    <t xml:space="preserve">Resolves #685
Fixed lastActivityTime function
</t>
  </si>
  <si>
    <t>1. The PR addresses the third requirement by refining the "last activity time" logic.
2. However, the PR does not seem to implement any logic to prevent the bot from undoing user actions. There's no code that checks if an assignee was added by a user and then prevents the bot from unassigning that user. Similarly, there's no code related to labels and their potential removal by the bot.
In conclusion:
- The PR partially addresses the requirements by refining the logic for "last activity time."
- It does not fully satisfy the requirements regarding the bot undoing user actions (e.g., unassigning users or removing labels).
To fully satisfy the requirements, the PR would need additional logic to ensure the bot respects user actions like assigning users or adding labels.
Source: https://chat.openai.com/share/3fac1c44-7998-4d8a-aee8-603a300aede4</t>
  </si>
  <si>
    <t>https://github.com/reworkd/AgentGPT/pull/897#discussion_r1249738353</t>
  </si>
  <si>
    <t>awtkns</t>
  </si>
  <si>
    <t>2023-06-29T04:15:46Z</t>
  </si>
  <si>
    <t>July 2 2023</t>
  </si>
  <si>
    <t>asim-shrestha</t>
  </si>
  <si>
    <t xml:space="preserve">When deployed, we will turn off this page so that others can access it till it is finished. This pr finishes the basic CRUD structure for workflows.
In the UI you can now CREATE / VIEW a list of your workflows. When you click into a workflow you can then edit the workflow by adding nodes and edges. These changes are persisted in the database on save. Some followup things that will need to be addressed later:
# TODO in followup:
- WORKFLOW NODES SHOULD BE CREATED AT CENTER OF VIEWPORT
  - Currently they are made at 0,0 (which is problematic if the user is elsewhere)
- Different node type
- Cycles in the graph (e.g. A -&gt; B -&gt; C -&gt; A) should be prevented against
- Loading
  - Mention unsaved changes
- Different node types
  - e.g. "Start" and "End" nodes
  - Blocks / integrations
- Delete entire workflows
</t>
  </si>
  <si>
    <t>Will we keep history of changes? Usually these workflow tools save revisions that you can go back and forth from. Of course we can add later, but we should probably think about this now
How to do this per chat GPT
https://chat.openai.com/share/01ba1f78-371b-4ebc-bddd-32b88e4770f7</t>
  </si>
  <si>
    <t>https://github.com/VOICEVOX/voicevox/pull/1546#discussion_r1328053201</t>
  </si>
  <si>
    <t>sevenc-nanashi</t>
  </si>
  <si>
    <t>2023-09-12T11:59:06Z</t>
  </si>
  <si>
    <t>September 17 2023</t>
  </si>
  <si>
    <t>## 内容
タイトル通り。
## 関連 Issue
- ref: #457
- ref: #1470 
## スクリーンショット・動画など
https://github.com/VOICEVOX/voicevox/assets/59691627/928a5e1b-e0ad-4341-97d3-2bca8223c854
## その他
（なし）</t>
  </si>
  <si>
    <t>名称ですが、これだと「オーディオキーがスピーカーを初期化する」という意味に変わりそうです。
ChatGPT https://chat.openai.com/share/95d89a9e-7aee-4869-bcde-9e282d1ff425
`initializingSpeakerAudioKeys`のが良さそう？
･･･と思ったけどこれ以前からこういう命名規則だったんですね ? 
この機会にえいやで正しくしちゃっていただけると･･･！！
（もちろんそのままでも）</t>
  </si>
  <si>
    <t>https://github.com/daydule/frontend/pull/35#discussion_r1236770242</t>
  </si>
  <si>
    <t>atoook</t>
  </si>
  <si>
    <t>2023-06-17T13:13:44Z</t>
  </si>
  <si>
    <t>tom-takeru</t>
  </si>
  <si>
    <t>…ファイルを追加
# 事前確認
- [x] PR 前に動作確認をしたか
- [x] ビルドエラー/ESLint エラーは起きていないか
- [x] [開発ルール](https://daydule.atlassian.net/wiki/spaces/DAYDULE/pages/9765029)を守って実装しているか
- [x] 機密情報を含んでいないか
- [x] 最新の`develop`ブランチを反映しているか
# やったこと&lt;!-- このプルリクエストでやったことを書く --&gt;
予定やTODOの削除時に確認モーダルを表示するため以下の対応を行った。
- 削除確認モーダルのコンポーネント(DeleteConfirmModalComponent)作成
- カスタムHooks用のフォルダ（hooks）を作成
- モーダルの状態と表示切り替えを行うカスタムHooks(useDeleteConfirmModalComponent)を作成
- 上記カスタムHooksを削除ボタン押下時に呼び出すよう修正
# やらないこと&lt;!-- このプルリクエストでやってもおかしくないけどやらなかったことを書く --&gt;
モーダルのステータス管理にRTKを活用すること。
以下理由から、活用のメリットがあまりないと判断し対応しなかった。
- ステータスは各モーダルのコンポーネント内で管理すればよく、他のコンポーネントから参照する必要がないため
- 既存コードにおける値(showsModal)の受け渡しの階層もそこまで深くないため
- カスタムHooksの活用で、ある程度コードの見通しが良くなるため
# 懸念点や注意点&lt;!-- このプルリクエストにおける懸念点や注意点を書く --&gt;
# その他&lt;!-- このプルリクエストで上記の項目以外に伝えるべきことを書く --&gt;
[開発Tips](https://daydule.atlassian.net/l/cp/2wW84hrb)に開発時に参照したURLを記載している。</t>
  </si>
  <si>
    <t>ChatGPTに聞いてみたけど今回は大丈夫そうに見える
https://chat.openai.com/share/2ffb9eb5-b4fb-4b02-be49-57da96fc885f</t>
  </si>
  <si>
    <t>https://github.com/toptal/picasso/pull/3872#discussion_r1338437722</t>
  </si>
  <si>
    <t>rasitozcan</t>
  </si>
  <si>
    <t>2023-09-15T12:40:40Z</t>
  </si>
  <si>
    <t>September 27 2023</t>
  </si>
  <si>
    <t>TomasSlama</t>
  </si>
  <si>
    <t>[CPT-994](https://toptal-core.atlassian.net/browse/CPT-994) (reviewed by @toptal/core-platform )
[CPT-1216](https://toptal-core.atlassian.net/browse/CPT-1216) (reviewed by @toptal/core-platform )
[CPT-993](https://toptal-core.atlassian.net/browse/CPT-993)
### Description
- [x] When the PR is draft, [CPT-994](https://toptal-core.atlassian.net/browse/CPT-994) and [CPT-1216](https://toptal-core.atlassian.net/browse/CPT-1216) can be checked from this draft PR.
[@toptal/react-query-builder](https://github.com/toptal/staff-portal/tree/master/libs/react-query-builder) library will be moved from Staff Portal to Picasso. Initial files and stories are added in ths PR.
PR will get out of draft status when [CPT-993](https://toptal-core.atlassian.net/browse/CPT-993) is completed. (And will ping the reviewers with it.)
### How to test
&lt;!-- The temploy link will be automatically updated when the temploy is deployed --&gt;
- [Temploy](https://picasso.toptal.net/CPT-993-fe-create-quer</t>
  </si>
  <si>
    <t>https://chat.openai.com/share/d697466b-3b9d-49aa-a099-e53601499c92 Can you access this?</t>
  </si>
  <si>
    <t>https://github.com/SSWConsulting/SSW.Website/pull/931#discussion_r1252442385</t>
  </si>
  <si>
    <t>amankumarrr</t>
  </si>
  <si>
    <t>2023-07-04T08:11:24Z</t>
  </si>
  <si>
    <t>July 5 2023</t>
  </si>
  <si>
    <t>Fixes #918 
**Description:**
Created a new event booking component for the following Div.
&lt;img width="429" alt="image" src="https://github.com/SSWConsulting/SSW.Website/assets/71385247/9e7f4a9c-3d0b-4ee0-8084-f5cf455fc292"&gt;
**Figure: Existing Event Booking Component** 
**New component screenshots:**
&lt;img width="662" alt="image" src="https://github.com/SSWConsulting/SSW.Website/assets/71385247/ee5b348a-b676-450f-8b35-49e88b9260f9"&gt;
**Figure: Full screen in Desktop view** 
&lt;img width="661" alt="image" src="https://github.com/SSWConsulting/SSW.Website/assets/71385247/2a54b54c-5e62-4e4a-a150-2cb3dd1b7f35"&gt;
**Figure: Full screen in Desktop view with 4 events** 
&lt;img width="661" alt="image" src="https://github.com/SSWConsulting/SSW.Website/assets/71385247/2373c708-92c1-400c-8a5d-f44d6ab6df37"&gt;
**Figure: Full screen in Desktop view with 5 events** 
&lt;img width="662" alt="image" src="https://github.com/SSWConsulting/SSW.Website/assets/71385247/beeeee75-ca10-4739-9e</t>
  </si>
  <si>
    <t>Try use DayJS - We already have it installed 
https://chat.openai.com/share/ca2eab25-4e1e-4688-9be5-43a179a0ec4f</t>
  </si>
  <si>
    <t>https://github.com/theosanderson/taxonium/pull/534#issuecomment-1742205192</t>
  </si>
  <si>
    <t>simonbukin</t>
  </si>
  <si>
    <t>2023-09-26T22:16:25Z</t>
  </si>
  <si>
    <t>October 1 2023</t>
  </si>
  <si>
    <t>theosanderson</t>
  </si>
  <si>
    <t># Taxonium Map View
This PR adds a map view to Taxonium, which allows for tracking origins of samples in the tree.
## Screenshots
TBA
### [Video](https://streamable.com/7ozvpl)  (will need to be updated with a permanent link after expiry in a few days)
This is a pretty large PR, and I think some of the merge difficulty may come from the swap of naming from `taxonium_web_client` to `taxonium_component` (it took a little while to get this working locally).
The other more major change in the layout of the code was in `useView.js`, in which I switched to checking the `viewId` and using `setViewState` to compartmentalize the viewState updates. This was necessary because keeping both the map state (like zoom, latitude, longitude, etc) and tree state in the same viewState led to tons of problems and unexpected crashes when a viewState update for one view overwrote another. I'm a little weary that this change didn't introduce bugs in other parts of Taxonium, since I was mostl</t>
  </si>
  <si>
    <t>I think at the moment I'm imagining something closer to the Nextstrain approach with scaled pies than a histogram. This was ChatGPT's idea for that in DeckGL: https://chat.openai.com/share/664b626d-8255-429b-8e0a-6390087affd0 (No pressure on any of this of course, I can also work from the feature branch in due course).</t>
  </si>
  <si>
    <t>https://github.com/FixMyBerlin/atlas-app/pull/45#discussion_r1301612702</t>
  </si>
  <si>
    <t>ohrie</t>
  </si>
  <si>
    <t>2023-08-14T07:32:55Z</t>
  </si>
  <si>
    <t>tordans</t>
  </si>
  <si>
    <t xml:space="preserve">**Please do not merge**
</t>
  </si>
  <si>
    <t>Hoffen wir, dass ChatGPT weiß, wovon es spricht :) https://chat.openai.com/share/3351b7ee-9222-4d67-9f08-74168428f2cc</t>
  </si>
  <si>
    <t>https://github.com/GaloyMoney/galoy-mobile/pull/2361#issuecomment-1613522885</t>
  </si>
  <si>
    <t>Aditi-Singh16</t>
  </si>
  <si>
    <t>2023-06-16T19:28:51Z</t>
  </si>
  <si>
    <t>June 29 2023</t>
  </si>
  <si>
    <t>UncleSamtoshi</t>
  </si>
  <si>
    <t xml:space="preserve">Fixes #2338 
https://github.com/GaloyMoney/galoy-mobile/assets/74586135/0605edc5-0299-4d2d-a63d-04fc306b34e5
</t>
  </si>
  <si>
    <t>I think going straight into leaving a review might upset some people because they never agreed to do that. Are we able to give the user three options?
- Yes, leave a review
- Yes, skip review
- No
Otherwise we could use a second modal to ask them to review us.
A quick convo with ChatGPT suggests that the standard UX is to have a secondary prompt. https://chat.openai.com/share/24eacd69-b0f3-42c0-905d-77e9559b477b
Thoughts @nicolasburtey @agbegin</t>
  </si>
  <si>
    <t>https://github.com/citusdata/activerecord-multi-tenant/pull/199#issuecomment-1575558178</t>
  </si>
  <si>
    <t>nipe0324</t>
  </si>
  <si>
    <t>2023-05-30T12:48:25Z</t>
  </si>
  <si>
    <t>June 4 2023</t>
  </si>
  <si>
    <t>gurkanindibay</t>
  </si>
  <si>
    <t>This PR try to fix #198
Cause
---
### Before: Rails initialization order is NOT good.
First. Set `ActiveRecord::Base.filter_attributes` which is empty array.
```rb
# https://github.com/rails/rails/blob/v7.0.5/activerecord/lib/active_record/railtie.rb#L318-L322
initializer "active_record.set_filter_attributes" do
  ActiveSupport.on_load(:active_record) do
    self.filter_attributes += Rails.application.config.filter_parameters
  end
end
```
Second. Initialize `Rails.application.config.filter_parameters`
```rb
# My Rails Application
# config/initializers/filter_parameter_logging.rb
Rails.application.config.filter_parameters += [
  :passw, :secret, :token, :_key, :crypt, :salt, :certificate, :otp, :ssn
]
````
### After: Rails initialization order is good.
First. Initialize `Rails.application.config.filter_parameters`
```rb
# My Rails Application
# config/initializers/filter_parameter_logging.rb
Rails.application.config.filter_parameters += [
  :p</t>
  </si>
  <si>
    <t>@nipe0324 Just giving a starting point, I prepared a prompt in ChatGPT. I didn't test it but I think test should be like below
https://chat.openai.com/share/ad170578-c628-4182-bc14-b4d46a2b1648</t>
  </si>
  <si>
    <t>https://github.com/lcompilers/lpython/pull/2323#issuecomment-1721988847</t>
  </si>
  <si>
    <t>khushi-411</t>
  </si>
  <si>
    <t>2023-09-13T05:58:32Z</t>
  </si>
  <si>
    <t>Shaikh-Ubaid</t>
  </si>
  <si>
    <t xml:space="preserve">Hi, the PR removes warnings during build time and tests. Please see:
```cpp
/home/khushi/Documents/lpython/src/libasr/runtime/lfortran_intrinsics.c: In function ‘_lfortran_read_int64’:
/home/khushi/Documents/lpython/src/libasr/runtime/lfortran_intrinsics.c: In function ‘_lfortran_read_int64’:
/home/khushi/Documents/lpython/src/libasr/runtime/lfortran_intrinsics.c:1994:19: warning: format ‘%lld’ expects argument of type ‘long long int *’, but argument 2 has type ‘int64_t *’ {aka ‘long int *’} [-Wformat=]
 1994 |         scanf("%lld", p);
      |                ~~~^   ~
      |                   |   |
      |                   |   int64_t * {aka long int *}
      |                   long long int *
      |                %ld
/home/khushi/Documents/lpython/src/libasr/runtime/lfortran_intrinsics.c:1994:19: warning: format ‘%lld’ expects argument of type ‘long long int *’, but argument 2 has type ‘int64_t *’ {aka ‘long int *’} [-Wformat=]
 1994 |         scanf("%lld", p);
     </t>
  </si>
  <si>
    <t>&gt;I used PRId64 in my latest commit (https://github.com/lcompilers/lpython/commit/de9bd28270e7048a574166fb5852d2a789f8eab7); let's see if all the build system are happy with it or not :-)
The above seems to be a correct approach. Please see https://chat.openai.com/share/51fe5b13-86a1-4ebe-809d-a71d7d284cab. It seems for `scanf()` it is `SCNd64` and for `printf()` it is `PRId64`.</t>
  </si>
  <si>
    <t>https://github.com/autowarefoundation/autoware-github-actions/pull/241#issuecomment-1725823086</t>
  </si>
  <si>
    <t>esteve</t>
  </si>
  <si>
    <t>2023-07-23T18:59:26Z</t>
  </si>
  <si>
    <t>xmfcx</t>
  </si>
  <si>
    <t>## Description
&lt;!-- Write a brief description of this PR. --&gt;
This PR disables access to internet so that we make sure that packages do not download any artifacts during the build step.
## Tests performed
&lt;!-- Describe how you have tested this PR. --&gt;
&lt;!-- Although the default value is set to "Not Applicable.", please update this section if the type is either [feat, fix, perf], or if requested by the reviewers. --&gt;
Not applicable.
## Effects on system behavior
&lt;!-- Describe how this PR affects the system behavior. --&gt;
Not applicable.
## Pre-review checklist for the PR author
The PR author **must** check the checkboxes below when creating the PR.
- [x] I've confirmed the [contribution guidelines].
- [x] The PR follows the [pull request guidelines].
## In-review checklist for the PR reviewers
The PR reviewers **must** check the checkboxes below before approval.
- [x] The PR follows the [pull request guidelines].
## Post-review checklist for th</t>
  </si>
  <si>
    <t xml:space="preserve">Also I've asked ChatGPT for a solution to see if there are any other way of doing it and it recommended following:
https://chat.openai.com/share/10110835-5bbc-48b0-91b3-299c62290fcf
```
   - name: Disable Internet (DNS method)
     run: echo "nameserver 0.0.0.0" | sudo tee /etc/resolv.conf
     shell: bash
   - name: Build
     run: |
       colcon build --event-handlers console_cohesion+ \
         --packages-above-and-dependencies ${{ inputs.target-packages }} \
         --cmake-args -DCMAKE_BUILD_TYPE=${{ inputs.cmake-build-type }} \
         --mixin coverage-gcc coverage-pytest compile-commands
     shell: bash
   - name: Restore Internet (DNS method)
     if: always()
     run: |
       echo "nameserver 8.8.8.8" | sudo tee /etc/resolv.conf
     shell: bash
```
I didn't try it but separating the disable internet and restore internet into separate items might make it more readable. I'm not aware of further implications of this change, please just treat it </t>
  </si>
  <si>
    <t>https://github.com/darklang/dark/pull/5058#discussion_r1315278678</t>
  </si>
  <si>
    <t>2023-09-04T13:56:14Z</t>
  </si>
  <si>
    <t xml:space="preserve">
No changelog
This PR implements the requested changes in #5043
</t>
  </si>
  <si>
    <t>I was thinking about whether recursive implementations were more appropriate here, since this can also be implemented with List.fold. I didn't come up with a conclusion, but you might enjoy what chatgpt told me about it: https://chat.openai.com/share/809df2ba-1509-44a0-a231-e986a8a99321</t>
  </si>
  <si>
    <t xml:space="preserve">Implementation comparison. It seems they already implemented the function, was just asking which way was better. </t>
  </si>
  <si>
    <t>Reference&gt;Design</t>
  </si>
  <si>
    <t>https://github.com/bytedeck/bytedeck/pull/1451#discussion_r1290794291</t>
  </si>
  <si>
    <t>Enprogames</t>
  </si>
  <si>
    <t>2023-07-29T17:49:29Z</t>
  </si>
  <si>
    <t>August 11 2023</t>
  </si>
  <si>
    <t>tylerecouture</t>
  </si>
  <si>
    <t xml:space="preserve">## What?
I created the models that will allow us to support quests having multiple questions. I also created CRUDL views to allow teachers to create/view/edit/delete questions for quests. For any quest, they can access these views by clicking the new "Edit Questions" button beside the "Edit Prerequisites" button. Finally, I added the functionality for students to submit their answers to questions. 
The new models implement the following ER diagram:
![question_uml](https://github.com/bytedeck/bytedeck/assets/11304586/2fa687b5-8602-422b-8ebb-760db0f92fe1)
The dashed lines indicate weak relationships, meaning, for example, that a Question cannot exist without a Quest.
## Why?
With these changes, teachers can add multiple submissions to quests. This will make it easier for them to enforce that students answer certain questions, and will make multi-question quests easier for students to understand.
## How?
### Question and QuestionSubmission Models
Everything related </t>
  </si>
  <si>
    <t>I doubt there is any performance difference at all.  1. Django will convert the SQL behind the scenes to make it efficient, and both only hit the database once.  2 .You can't get the Max value of a queryset without looking at all objects in the queryset anyway!  
But you got me curious so I asked ChatGPT.  It thinks first() is probably faster for the reasons it gives (grain of salt of course..)
https://chat.openai.com/share/8a774ccf-da5e-45b0-a4d6-8553fbeea62e</t>
  </si>
  <si>
    <t>https://github.com/Ayahiro-Inatsugu/ph3-website-private/pull/4#discussion_r1225688035</t>
  </si>
  <si>
    <t>Ayahiro-Inatsugu</t>
  </si>
  <si>
    <t>2023-06-09T07:10:45Z</t>
  </si>
  <si>
    <t>Yuta0227</t>
  </si>
  <si>
    <t>以下のようにテーブル設計しました。
テーブル: 問題 (questions)
　カラム: question_id (主キー)
　カラム: question_text (問題のテキスト)
テーブル: 選択肢 (options)
　カラム: option_id (主キー)
　カラム: option_question_id (外部キー - 問題テーブルの question_id と関連付け)
　カラム: option_text (選択肢のテキスト)
テーブル: 正解 (Answers)
　カラム: answer_id (主キー)
　カラム: answer_question_id (外部キー - 問題テーブルの question_id と関連付け)
　カラム: answer_option_id (外部キー - 選択肢テーブルの option_id と関連付け)</t>
  </si>
  <si>
    <t>削除完了時にflush message出ると親切だね
https://chat.openai.com/share/2c48e39c-2444-4a80-8d9f-3aa2a56add59</t>
  </si>
  <si>
    <t>https://github.com/Ayahiro-Inatsugu/ph3-website-private/pull/4#discussion_r1225782536</t>
  </si>
  <si>
    <t>https://chat.openai.com/share/dc1c3fcf-0414-4089-ae4e-9265f0a49583
フロントこんな感じにしてほしい（リンクの一番下）
バックエンドでこれらを受け取ってクイズ作れるようにしてほしい</t>
  </si>
  <si>
    <t>https://github.com/ryoikegata/template-ph3-website/pull/1#discussion_r1225690070</t>
  </si>
  <si>
    <t>ryoikegata</t>
  </si>
  <si>
    <t>2023-06-11T01:27:42Z</t>
  </si>
  <si>
    <t xml:space="preserve">
### 実装内容
Laravelの画面が正常に表示
マイグレーションの実行
ユーザー登録ページ（http://localhost/register）からユーザーの登録
登録したユーザー情報をMySQLコンテナに接続して確認
topページ表示
quiz一覧ページ作成
quiz一覧表示
quiz削除機能作成
クイズ一覧
&lt;img width="1512" alt="スクリーンショット 2023-06-11 10 24 09" src="https://github.com/ryoikegata/template-ph3-website/assets/107409820/65494d5d-cfeb-426d-a6dc-b5e9875fe88d"&gt;
</t>
  </si>
  <si>
    <t>flash messageあると親切だよね
https://chat.openai.com/share/2c48e39c-2444-4a80-8d9f-3aa2a56add59</t>
  </si>
  <si>
    <t>https://github.com/VOICEVOX/voicevox/pull/1384#issuecomment-1630299973</t>
  </si>
  <si>
    <t>weweweok</t>
  </si>
  <si>
    <t>2023-07-11T01:36:41Z</t>
  </si>
  <si>
    <t>July 11 2023</t>
  </si>
  <si>
    <t>## 内容
テキスト欄内でルビを設定できるようにする #1383
&lt;!--
プルリクエストの内容説明を端的に記載してください。
--&gt;
## 関連 Issue
&lt;!--
関連するIssue番号を記載してください。
番号の前に"close"を書くと自動的にIssueが閉じられます。
（例）
ref #0
close #0
--&gt;
ref #1383
## スクリーンショット・動画など
&lt;!--
UIを変更した際は、変更がわかるような動画・スクリーンショットがあると助かります。
--&gt;
- テキスト書き出し
![image](https://github.com/VOICEVOX/voicevox/assets/100256521/a4397c7f-00f4-4fb8-96c4-ee21d1425ac0)
テキストを繋げて書き出し
![image](https://github.com/VOICEVOX/voicevox/assets/100256521/46604d38-5890-42f6-8ba3-25c1f3cddfb0)
設定で「.txtを書き出し」をONにした状態で音声書き出し
![image](https://github.com/VOICEVOX/voicevox/assets/100256521/b69357ca-31c5-4f94-ad8c-694ca83efa17)
![image](https://github.com/VOICEVOX/voicevox/assets/100256521/fd8523ef-b334-4fd0-acd9-159ea79b124b)
![image](https://github.com/VOICEVOX/voicevox/assets/100256521/f7593240-2ba8-4e1e-bbe5-f47a18151dad)
- 音声再生
空欄のテキスト欄に入力した後に再生
https://github.com/VOICEVOX/voicevox/assets/100256521/4d0ef4a7-eda7-4209-8e7a-3130cadfcf25
テキスト欄に何かを入力した状態で、変更した後に再</t>
  </si>
  <si>
    <r>
      <t xml:space="preserve">PRありがとうございます！！
今の実装だと、`{あああ|`と半分しか記法がない場合でも処理してしまいそうですね！（それはそれで便利かもしれませんが）
あと`resolvedText.replace(/\{/g, "");`によって`{`が全部消えていそうです。
ChatGPT君にちょっと実装を聞いてみました、参考になれば！！
</t>
    </r>
    <r>
      <rPr>
        <u/>
        <sz val="10"/>
        <color rgb="FF1155CC"/>
        <rFont val="Arial"/>
        <family val="2"/>
      </rPr>
      <t>https://chat.openai.com/share/d8b56439-787f-4702-9e26-e16c323c3164</t>
    </r>
  </si>
  <si>
    <t>https://github.com/ggerganov/llama.cpp/pull/1775#issuecomment-1585648505</t>
  </si>
  <si>
    <t>ikawrakow</t>
  </si>
  <si>
    <t>2023-06-09T07:32:43Z</t>
  </si>
  <si>
    <t>June 10 2023</t>
  </si>
  <si>
    <t>shouyiwang</t>
  </si>
  <si>
    <t xml:space="preserve">For a run with 256 tokens prediction time is now 23 ms / token on my 30-core M2 Mac GPU, down from 27 ms/token.
Avoiding a local copies to `float4` and `uchar4` brings ~8% speedup, using 64 threads per thread group in an 8x8 arrangement brings another 9%.
Memory throughput is now ~270 GB/s, so ~90% of theoretical limit.  </t>
  </si>
  <si>
    <t>@ikawrakow It found something!!
I am not sure if they are useful or not. 
https://chat.openai.com/share/a53d3e18-57b3-4f51-8ca0-1336db66fcc6</t>
  </si>
  <si>
    <t>The solution provided is too general and overlooks details and specific features</t>
  </si>
  <si>
    <t>https://github.com/ggerganov/llama.cpp/pull/1775#issuecomment-1585814548</t>
  </si>
  <si>
    <t>@ikawrakow I realized that the reason GPT4 didn't detect the branch problem was because I had not included the get_scale_min_k4() function in the context. After adding it, GPT4 quickly identified the problem and provided an alternative implementation. I hope this updated information is helpful.
https://chat.openai.com/share/aeda3bfa-4723-4ac0-9ca4-905be6066f4f</t>
  </si>
  <si>
    <t>https://github.com/lfortran/lfortran/pull/1788#discussion_r1224635775</t>
  </si>
  <si>
    <t>jschueller</t>
  </si>
  <si>
    <t>2023-06-09T09:32:17Z</t>
  </si>
  <si>
    <t>June 9 2023</t>
  </si>
  <si>
    <t>Seems to fix #1777</t>
  </si>
  <si>
    <t xml:space="preserve">What is the purpose of this change? Is it still needed? It looks like you override it below by setting `llvm_libs=LLVM` anyway.
What does the `native` component do? I wasn't able to find it easily using google but chatgpt says this: https://chat.openai.com/share/02f016be-45f2-46f9-8709-65da1b982762, so it seems this component does the target machine native code generation. I think we need this component.
</t>
  </si>
  <si>
    <t>https://github.com/telosnetwork/open-block-explorer/pull/712#discussion_r1227329562</t>
  </si>
  <si>
    <t>Viterbo</t>
  </si>
  <si>
    <t>2023-06-08T13:40:30Z</t>
  </si>
  <si>
    <t>ezra-sg</t>
  </si>
  <si>
    <t xml:space="preserve"># Fixes #703 
## Description
This PR adds the waits for every permission
## Test scenarios
- https://e18d1166.open-block-explorer.pages.dev/account/tedp4holding?tab=keys
  - You should see the permission waits below the permission account.
![image](https://github.com/telosnetwork/open-block-explorer/assets/4420760/6f7b064a-6bb4-4bda-845f-0b4f119c853a)
## Checklist:
&lt;!---
You can remove the items that are not relevant for your project.
--&gt;
-   [x] I have performed a self-review of my own code
-   [x] I have commented my code, particularly in hard-to-understand areas
-   [x] I have cleaned up the code in the areas my change touches
-   [x] My changes generate no new warnings
-   [x] Any dependent changes have been merged and published in downstream modules
-   [x] I have checked my code and corrected any misspellings
-   [x] I have removed any unnecessary console messages
</t>
  </si>
  <si>
    <t>Does this work? it is better to not use `v-html`
https://chat.openai.com/share/863a44da-3728-4fe5-83b8-285f4912abeb
```suggestion
                        &lt;div&gt;&lt;span&gt;{{`+${w.weight} &amp;nbsp; &amp;nbsp; `}}&lt;/span&gt;&lt;span&gt;{{ formatWait(w.wait_sec.value) }}&lt;/span&gt;&lt;/div&gt;
```</t>
  </si>
  <si>
    <t>https://github.com/ggerganov/llama.cpp/pull/1807#issuecomment-1586554971</t>
  </si>
  <si>
    <t>2023-06-11T20:41:33Z</t>
  </si>
  <si>
    <t>June 11 2023</t>
  </si>
  <si>
    <t>Performance is not quite as good as `Q4_0` and `Q4_1`. The k-quantization needs to do quite a bit of more work when performing dot products, but that somehow did not matter on the other platforms (`AVX2, ARM_NEON, CUDA`). On Metal we see a significant difference:
|Quantization|Time/token in ms|
|--:|--:|
|Q4_0| 23.0 |
|Q4_1| 23.3 |
|Q2_K| 25.5 |
|Q3_K_M|28.1|
|Q4_K_S|25.3|
|Q5_K_S|27.8|
|Q6_K|27.3|
Times given are for the 7B model on a M2 Max 30-core GPU.</t>
  </si>
  <si>
    <t>Congratulations on successfully implementing Q3_K!
I noticed in your commit comment that you mentioned using uint16 and uint32 pointers. This piqued my curiosity about whether GPT-4 played a role in troubleshooting the issue, as it may have also identified this problem. Can you provide any insights on this?
https://chat.openai.com/share/4b3feffc-438c-492f-80ef-a26a7b026550
I have just updated the code in this branch and conducted a build and test. After testing, I have observed that it is functional on Q3_K_M. However, Q5_K_M models cannot be loaded when using GPU, it works on CPU though, which could be due to the possibility that Q5_K_M's GPU version has not yet been implemented?
The loading error:
```
ggml_metal_add_buffer: too many buffers
llama_init_from_file: failed to add buffer
llama_init_from_gpt_params: error: failed to load model '../models/ggml-Wizard-Vicuna-13B-Uncensored.ggmlv3.q5_K_M.bin'
main: error: unable to load model
```</t>
  </si>
  <si>
    <t>The provided solution contains bug or is not working. The provided solution degrades performance</t>
  </si>
  <si>
    <t>https://github.com/wafflestudio/wacruit-server/pull/26#discussion_r1272405392</t>
  </si>
  <si>
    <t>minkyu97</t>
  </si>
  <si>
    <t>2023-07-22T20:07:40Z</t>
  </si>
  <si>
    <t>shp7724</t>
  </si>
  <si>
    <t>```suggestion
v1_router = APIRouter(prefix="/v1/recruitings", tags=["recruitings"])
```
복수형으로 쓰는 걸 더 자주 본듯 한데..
https://chat.openai.com/share/8fe235b6-d9f6-4845-9a1a-6c755516afc1</t>
  </si>
  <si>
    <t>https://github.com/dwyl/imgup/pull/64#issuecomment-1589121644</t>
  </si>
  <si>
    <t>LuchoTurtle</t>
  </si>
  <si>
    <t>2023-06-12T11:59:57Z</t>
  </si>
  <si>
    <t>nelsonic</t>
  </si>
  <si>
    <t>fixes #62 
This changes how the `CID` is created with the entry data. It uses the entry's name, the relative path, the size and the content type to try and generate a `CID` closest to the file's contents with its metadata.
Unfortunately, we cannot use the file's contents to create a `CID` because, with this method (as described in the [LiveView's documentation](https://hexdocs.pm/phoenix_live_view/uploads.html), which is _different from the [regular file upload-way that is used in the API](https://hexdocs.pm/phoenix/file_uploads.html)_) we do not have access to the file's contents.
I've tried doing this in both LiveView and also in the `js` client but there is no information about where the File is stored (it's not stored anywhere). I've also tried checking if there's a discernable way of seeing the contents of the file in the entry that is used in the Javascript client (e.g. check the screenshot below)
&lt;img width="466" alt="image" src="https://github.com/dwyl/imgup/assets/17</t>
  </si>
  <si>
    <t>No. I posted links to dispel the myth that:
"_there's a discernable way of seeing the contents of the file in the entry that is used in the Javascript client_"
&lt;img width="968" alt="image" src="https://github.com/dwyl/imgup/assets/194400/ac36a3e2-4862-4ac1-9fae-111e004407e0"&gt;
_First_ result when I Googled for "_how to read files using `JavaScript` in the browser_".
But again, this is not how we want to build image uploading.
Using the `JavaScript` [hammer](https://en.wikipedia.org/wiki/Law_of_the_instrument) for this is a crutch. 
I'm glad that you've borrowed Chris's code [/lib/app_web/s3_upload.ex](https://github.com/dwyl/imgup/blob/a6596c6e2289d03d7b50d73b998db405fd9086ed/lib/app_web/s3_upload.ex)
(though you didn't link to the original ... https://gist.github.com/chrismccord/37862f1f8b1f5148644b75d20d1cb073 )
&gt; `ChatGPT` "writes" code without any attribution. ? 
&gt; I ***`expect`*** better from a human. ?‍? 
https://chat.openai.com/share/522cd0a9-1646-49a9-ac05-</t>
  </si>
  <si>
    <t>https://github.com/HinanoOno/template-ph3-website/pull/1#discussion_r1226844793</t>
  </si>
  <si>
    <t>HinanoOno</t>
  </si>
  <si>
    <t>2023-06-11T07:39:34Z</t>
  </si>
  <si>
    <t>- ### 新規投稿
      http://localhost/admin/create でクイズ作成する→クイズ一覧に戻り、flashメッセージ表示される
- ### 編集機能
- ### 削除機能
      削除ボタンを押すとアラートが表示→削除すると一覧に戻り、flashメッセージ表示され、背景が灰色に変わる
      編集ボタンと削除ボタンが一覧から消去される
- ### admin権限
　　email: hinag@icloud.com.   password:passwordでログインするとadminページが表示される
　　email: hinagon1231@gmail.com.   password:aaaaaaaaでログインするとadminページ閲覧不可、クイズページのみ見れる
- ### 管理者ページ表示
      http://localhost/admin にアクセスするとクイズ一覧が表示される
## 新たな変更点
- ### 画像の上限設定
      画像の大きさが1MB以上だとエラーメッセージが表示される
- ### Seederでダミーデータ挿入
      1つの質問に対して3つの選択肢があるダミーデータを作成</t>
  </si>
  <si>
    <t>https://chat.openai.com/share/972081f0-cd06-4041-8f95-f66e78d5b420</t>
  </si>
  <si>
    <t>https://github.com/HinanoOno/template-ph3-website/pull/1#discussion_r1229888130</t>
  </si>
  <si>
    <t xml:space="preserve">https://chat.openai.com/share/7027f7ef-a30a-4ffe-9f6b-7a7959657ce6
このチャットの一番下に書いてあること見ると画像のサイズ制限不要っぽい
</t>
  </si>
  <si>
    <t>https://github.com/VOICEVOX/voicevox/pull/1573#discussion_r1352736415</t>
  </si>
  <si>
    <t>thiramisu</t>
  </si>
  <si>
    <t>2023-09-23T02:35:47Z</t>
  </si>
  <si>
    <t xml:space="preserve">## 内容
#1572 の解決PRです。
編集不可なモーラにhoverした時、その理由を`&lt;q-tooltip&gt;`で表示します。
ｲﾝﾄﾈｰｼｮﾝ項目のモーラのうち無声化が不可能なものは以下のように表示されます。
![image](https://github.com/VOICEVOX/voicevox/assets/7900586/b1e5f0d6-bdcd-48cc-9eef-46571aa4fb04)
長さ項目ではモーラの編集が不可能なので、以下のように表示されます。
![image](https://github.com/VOICEVOX/voicevox/assets/7900586/b5cf0702-b0bd-4ec7-a501-9b2ef99874ec)
意図しないhover時には邪魔にならないようにdelay: 500をつけました。
また上記の対象モーラでは`cursor: not-allowed`が適用されます。
&lt;!--
プルリクエストの内容説明を端的に記載してください。
--&gt;
## 関連 Issue
close #1572
&lt;!--
関連するIssue番号を記載してください。
番号の前に"close"を書くと自動的にIssueが閉じられます。
（例）
ref #0
close #0
--&gt;
## スクリーンショット・動画など
https://github.com/VOICEVOX/voicevox/assets/7900586/2248f86e-3924-44c2-8b48-7cf88acb55e9
&lt;!--
UIを変更した際は、変更がわかるような動画・スクリーンショットがあると助かります。
--&gt;
## その他
</t>
  </si>
  <si>
    <t>アニメーション付きわかりやすいです！
物理的制約としてのアニメーションをAI君に聞いてみたのですが、他にも浮かび上がってくる感じや、何かに反応して出てくることが例に上がってました。
https://chat.openai.com/share/50b66438-b707-4468-892a-e9d4fc1c3f4e
&gt; 原因と結果の関係：物理的な状況では、ある物体が動き出す原因が何らかの外部からの力や刺激によるものと捉えられます。ボタン上でのカーソルの動きやクリックは、そのボタンに対する"外部からの刺激"と捉えることができます。この考え方からすると、カーソルがボタンに接触した結果としてツールチップがボタンから直接出てくる方が、物理的な因果関係として直感的です。
&gt; 重力の考慮：私たちの日常経験では、地球の重力の影響を受けて物体は下に落ちます。もしツールチップが"浮かんで"表示されるようなアニメーションを考えている場合、ボタンの下から上に向かって"浮き上がる"アニメーションは、物理的な現実感が少ないと感じられるかもしれません。
まあいろんな観点はあると思いますが、操作対象の物体から出てくることでどれを対象としているのか分かりやすいというUXがあるので、対象から出てくる形がいいのかなと思いました。
空中から情報が表示されるようなUIが一般的になれば、何もないところから現れるツールチップに馴染みが出てくるかも？</t>
  </si>
  <si>
    <t>https://github.com/Ludeon/RimWorld-ru/pull/1571#discussion_r1257539457</t>
  </si>
  <si>
    <t>Reiquard</t>
  </si>
  <si>
    <t>2023-07-07T09:21:43Z</t>
  </si>
  <si>
    <t>July 9 2023</t>
  </si>
  <si>
    <t>Dimonasdf</t>
  </si>
  <si>
    <t>Работу за верстаками и некоторые другие случаи оставил в несовершенном виде.
#1188
#810</t>
  </si>
  <si>
    <t>https://chat.openai.com/share/4081d39a-5575-4c90-b47f-b8804ea9b817
Ну, кроме шуток, похоже, что "перерабатывать" - действительно единственный более-менее вменяемый вариант для обоих случаев.
Но меня немного смущает попытка решить проблему, созданную самим источником. Так как это авторское имплицитное решение оставить "prioritize butchering [kibble] at table".
&lt;img src="https://github.com/Ludeon/RimWorld-ru/assets/14166427/1983c2bd-4798-4662-8312-38687f749d47" width=50% height=50%&gt;
Для этого действия особо нет перевода, так как выражение просто неправильное.
https://context.reverso.net/translation/english-russian/to+butcher+kibble
Но один из вариантов:
```
I can't wait to butcher that hog.
Выходи, шляхтич, а то мне не терпится заняться тем кабаном.
```
натолкнул меня на мысль, что если уж пытаться обобщить необобщаемое, то можно попробовать выйти ещё на уровень выше, и сделать просто "использовать".
&lt;img src="https://github.com/Ludeon/RimWorld-ru/assets/14166427/4d5780</t>
  </si>
  <si>
    <t>https://github.com/pyspark-ai/pyspark-ai/pull/1#discussion_r1231396472</t>
  </si>
  <si>
    <t>2023-06-13T23:40:26Z</t>
  </si>
  <si>
    <t>June 15 2023</t>
  </si>
  <si>
    <t>This PR adds the function `llm_verify`, which verifies an expected quality of the dataframe. The function takes in a dataframe and the description of expected quality to verify. It generates test code and logs the code run and output (True=pass, False=fail)</t>
  </si>
  <si>
    <t>https://chat.openai.com/share/0b7b9fec-30b4-40dd-b887-fb7328f303f2
how about getting the result from exec()</t>
  </si>
  <si>
    <t>https://github.com/kazuki1023/template_ph3_website_private/pull/16#discussion_r1220919789</t>
  </si>
  <si>
    <t>kazuki1023</t>
  </si>
  <si>
    <t>2023-06-07T02:42:10Z</t>
  </si>
  <si>
    <t xml:space="preserve">## 対象へのリンク
http://localhost/admin
- (変更がある場合は変えてね)
## 確認
  - [x] developにプルリクを出していますか？？
  - [ ] Reviewerは設定した？
  - [x] Assignに自分を選びました？？
  - [ ] 適切なlabelを選択しましたか？
  - [x] Projects選択した？
## やったこと
#15 
 - 問題作成画面
&lt;img width="1440" alt="Screen Shot 2023-06-07 at 11 38 42" src="https://github.com/kazuki1023/template_ph3_website_private/assets/107235222/7c9a4965-dad0-468d-8797-eb806bab4867"&gt;
- ダミーデータ修正
- 写真のサイズが大きすぎると、uploadできなくする
- 動作確認
- phpコンテナ内で
```
php artisan storage:link
```
が必要かも
</t>
  </si>
  <si>
    <t>redirectしたら作成成功みたいなメッセージ出ると親切だよね
https://chat.openai.com/share/2c48e39c-2444-4a80-8d9f-3aa2a56add59</t>
  </si>
  <si>
    <t>https://github.com/VOICEVOX/voicevox/pull/1555#discussion_r1335105136</t>
  </si>
  <si>
    <t>2023-09-16T06:02:27Z</t>
  </si>
  <si>
    <t>September 24 2023</t>
  </si>
  <si>
    <t>## 内容
同じ読みのアクセント句はパラメータを保持するようにします
## 関連 Issue
- close: #1354 
## スクリーンショット・動画など
https://github.com/VOICEVOX/voicevox/assets/59691627/549123b1-c5b3-4e09-953c-af6c8c15b204
## その他
Mora毎だと誤爆して調声がめんどくさくなりそうだったのでAccentPhrase単位です。</t>
  </si>
  <si>
    <t>横からすみません！
一応`enableKeepingAudioParameter`という名称も可能だとは思います。
気になったから意味的な違いをいろいろ考えてみてました。
* on/offの完全な切り替えする機能　→　「有効かどうか」を意味するenableのが合ってそう
* できる限りonまたはoffにする機能　→　「べき」を意味するshouldのが合ってそう
みたいな感じかもです。
（ちなみにChatGPT君の受け売りです･･･）
https://chat.openai.com/share/63cbb2ea-5b4d-4051-b83e-724269ce785d
個人的には、前例に合わせてshouldでも、意味的に合わせてenableでも良さそう感。</t>
  </si>
  <si>
    <t>https://github.com/CodeIntelligenceTesting/cifuzz/pull/838#discussion_r1269366123</t>
  </si>
  <si>
    <t>JackuB</t>
  </si>
  <si>
    <t>2023-06-15T13:41:57Z</t>
  </si>
  <si>
    <t>July 20 2023</t>
  </si>
  <si>
    <t>MarkusZoppelt</t>
  </si>
  <si>
    <t>![mfw](https://github.com/CodeIntelligenceTesting/cifuzz/assets/1788727/21db6108-11a4-4727-90de-ce03b3c4530f)
- We want to E2E test our new cifuzz container commands and those rely on Docker socket being available (*for now! :partyparrot:). To make this work, we need a working Docker Engine/Socket. This is possible to achieve on GitHub Actions runners.
- With this PR, every single E2E test case runs in its own container - preventing test cross-pollination and hopefully enabling more parallelisation options. Seeing how genhtml (and similar issues) threw off our tests and a release pipelines, I’d say we should strive for better test environment isolation and reproducibility. Working with [cached] and predictable containers could be a way for us to achieve that.
- We also want to test more and more complex setups and environments and being able to containerize sample projects, their dependencies and configuration should allow us to greatly extend our E2E coverage.
This PR only upd</t>
  </si>
  <si>
    <t>https://chat.openai.com/share/4a7503b6-66e8-4ede-a13b-0e8e942cb87a</t>
  </si>
  <si>
    <t>https://github.com/faker-js/faker/pull/2230#discussion_r1299161042</t>
  </si>
  <si>
    <t>RobinvanderVliet</t>
  </si>
  <si>
    <t>2023-07-01T00:40:42Z</t>
  </si>
  <si>
    <t>August 19 2023</t>
  </si>
  <si>
    <t>Shinigami92</t>
  </si>
  <si>
    <t>This pull request is ready to be merged!
Feedback and reviews are welcome and appreciated! This is my first merge request.</t>
  </si>
  <si>
    <t>Thinking about to formulate this in a bit more "positive language" (not using "[...] would not be a good idea [...]"), I made a ChatGPT request for some ideas: https://chat.openai.com/share/873706bf-58f8-43d7-9005-553179f58a8b</t>
  </si>
  <si>
    <t>https://github.com/PostHog/posthog.com/pull/6456#discussion_r1287086870</t>
  </si>
  <si>
    <t>MarconLP</t>
  </si>
  <si>
    <t>2023-08-08T10:41:57Z</t>
  </si>
  <si>
    <t>August 8 2023</t>
  </si>
  <si>
    <t>tiina303</t>
  </si>
  <si>
    <t xml:space="preserve">## Changes
Added guide to troubleshoot missing events
&lt;img width="1437" alt="Screenshot 2023-08-08 at 12 40 17@2x" src="https://github.com/PostHog/posthog.com/assets/13001502/b236c927-6afc-4257-87e1-7f04e151d1cf"&gt;
## Checklist
- [X] Titles are in [sentence case](https://apastyle.apa.org/style-grammar-guidelines/capitalization/sentence-case)
- [X] Feature names are in **[sentence case too]([https://apastyle.apa.org/style-grammar-guidelines/capitalization/title-case](https://apastyle.apa.org/style-grammar-guidelines/capitalization/sentence-case))**
- [X] Words are spelled using American English
- [X] I have checked out our [style guide](https://github.com/PostHog/posthog.com/blob/master/STYLEGUIDE.md)
- [X] If I moved a page, I added a redirect in `vercel.json`
</t>
  </si>
  <si>
    <t>you can say something vague about this - track your outgoing network requests e.g. via ...
https://chat.openai.com/share/0a9cc9bb-70cc-47e7-a2af-0fedf9c6ba2f</t>
  </si>
  <si>
    <t>Troubleshooting</t>
  </si>
  <si>
    <t>https://github.com/snapshot-labs/snapshot/pull/3937#discussion_r1208450760</t>
  </si>
  <si>
    <t>Todmy</t>
  </si>
  <si>
    <t>2023-05-27T20:58:03Z</t>
  </si>
  <si>
    <t>May 28 2023</t>
  </si>
  <si>
    <t>samuveth</t>
  </si>
  <si>
    <t xml:space="preserve">### Issues
#3860 
### Changes 
* create WarningHiddenContent element for reusability
* remove the `key` property on `router-view` because of unnecessary components reloading
* small code improvements
### How to test
1. Open flagged space
2. Ensure that its content is hidden behind a warning message
3. Do the same with flagged proposals
### To-Do
- [ ] confirm design and text for warning message
### Self-review checklist
- [x] I have performed a full self-review of my changes
- [x] I have tested my changes on a preview deployment
- [ ] I have tested my changes on a custom domain
- [ ] I have run end-to-end tests `yarn cypress:test:e2e`, and they have passed
</t>
  </si>
  <si>
    <t xml:space="preserve">https://chat.openai.com/share/85cec841-8282-4af9-a7f2-8be481f66fc1
We have multiple cases where we rely on this re-rendering behavior, e.g switching between spaces in the sidebar </t>
  </si>
  <si>
    <t>https://github.com/PolicyEngine/policyengine-us/pull/2764#discussion_r1298683681</t>
  </si>
  <si>
    <t>CalebPena</t>
  </si>
  <si>
    <t>2023-08-02T21:43:04Z</t>
  </si>
  <si>
    <t>MaxGhenis</t>
  </si>
  <si>
    <t>fixes #398 
&lt;!--
copilot:all
--&gt;
### &lt;samp&gt;? Generated by Copilot at fee964b&lt;/samp&gt;
### Summary
???
&lt;!--
1.  ? - This emoji represents the Pell Grant program, which is a form of financial aid for college students.
2.  ? - This emoji represents the parameters and formulas that are used to calculate the EFC and the Pell Grant amount, which are based on data and statistics.
3.  ? - This emoji represents the tests that are added to verify the accuracy and functionality of the new variables and parameters.
--&gt;
This pull request adds and updates several parameters and tests for the Pell Grant program and the Emergency Broadband Benefit. It also fixes a bug in the categorical eligibility parameter for the Affordable Connectivity Program. The changes aim to improve the accuracy and completeness of the policy engine for these programs.
&gt; _We are the masters of the `pell_grant` formula_
&gt; _We know the secrets of the `EFC` and the `head_contribution`_
&gt; _We test our code with precision and ri</t>
  </si>
  <si>
    <t>how about `pell_grant_primary_income`?
per chatgpt: https://chat.openai.com/share/6d013c41-719c-483c-9cf5-b684220303d4</t>
  </si>
  <si>
    <t>https://github.com/internetarchive/iaux-collection-browser/pull/261#discussion_r1237761478</t>
  </si>
  <si>
    <t>latonv</t>
  </si>
  <si>
    <t>2023-06-21T00:56:12Z</t>
  </si>
  <si>
    <t>June 21 2023</t>
  </si>
  <si>
    <t>cdrini</t>
  </si>
  <si>
    <t>Currently, search results in grid view &amp; compact list view only show the first creator when there are multiple creators for the item. However, the “initial letter” filters (available when sorting by creator) match _any_ of the creators in the list, not just the first. So it can look strange when such a filter is applied, but results still show a creator that doesn’t match the filter.
This PR makes search results with multiple creators adjust to show the first _matching_ creator on the tile, rather than the first overall.</t>
  </si>
  <si>
    <t>Oh good thinking! ChatGPT agrees ? https://chat.openai.com/share/0d1e3d87-9515-40fb-a010-23f3d8bdb11d</t>
  </si>
  <si>
    <t>https://github.com/mdn/content/pull/27070#issuecomment-1570821781</t>
  </si>
  <si>
    <t>bsmth</t>
  </si>
  <si>
    <t>2023-05-31T14:29:05Z</t>
  </si>
  <si>
    <t>May 31 2023</t>
  </si>
  <si>
    <t>caugner</t>
  </si>
  <si>
    <t xml:space="preserve">Disabling the Prettier check on pull requests due to some speedbumps in reviewing
### Motivation
We have some contributors hitting this which is causing some friction, particularly on PRs opened from GitHub's UI. There is no option to [downgrade the errors to warnings](https://prettier.io/docs/en/cli.html#exit-codes) that I'm aware of.
### Additional details
We &lt;strike&gt;may want to instead&lt;/strike&gt; already have this scheduled auto fix PR run Prettier instead:
https://github.com/mdn/content/blob/main/.github/workflows/markdown-lint-fix.yml#L30 
i.e.:
```yaml
      - name: Lint markdown files
        run: |
          yarn fix:md
          yarn fix:fm
```
https://github.com/mdn/content/blob/main/package.json#L17
### Related issues and pull requests
* PR that introduced this check https://github.com/mdn/content/pull/20674
* https://github.com/mdn/content/pull/26888
* https://github.com/mdn/content/pull/27017
</t>
  </si>
  <si>
    <t>&gt; It would be OK if we had a bot that ran Prettier when we made a comment like "/format"
Would anybody be interested in implementing this? ChatGPT gives some helpful instructions that sound plausible to me: https://chat.openai.com/share/67f598d7-89c2-491a-9a7b-a027120e6acf
(If it works, we could deploy it on MDN infrastructure and commit as @mdn-bot.)</t>
  </si>
  <si>
    <t>https://github.com/mdn/content/pull/27070#issuecomment-1571207236</t>
  </si>
  <si>
    <t>yin1999</t>
  </si>
  <si>
    <t>&gt; &gt; It would be OK if we had a bot that ran Prettier when we made a comment like "/format"
&gt; 
&gt; Would anybody be interested in implementing this? ChatGPT gives some helpful instructions that sound plausible to me: https://chat.openai.com/share/67f598d7-89c2-491a-9a7b-a027120e6acf
&gt; 
&gt; (If it works, we could deploy it on MDN infrastructure and commit as @mdn-bot.)
Hi @caugner, I'd like to take this. Could I have a try on it :)</t>
  </si>
  <si>
    <t>https://github.com/rails/rails/pull/48576#issuecomment-1614443487</t>
  </si>
  <si>
    <t>lazaronixon</t>
  </si>
  <si>
    <t>2023-06-26T05:30:36Z</t>
  </si>
  <si>
    <t>June 30 2023</t>
  </si>
  <si>
    <t>yawboakye</t>
  </si>
  <si>
    <t>### Motivation / Background
Timestamp `deleted_at` on destroy instead of actually deleting the record. 
If suppliers table has a field named deleted_at:
```ruby
supplier.destroy
#=&gt; UPDATE "suppliers" SET "deleted_at" = ? WHERE "suppliers"."id" = ?
supplier.delete
#=&gt; DELETE FROM "suppliers" WHERE "suppliers"."id" = ?
```
Soft deletion can be turned off by setting:
```ruby
config.active_record.soft_delete = false
```
### Checklist
Before submitting the PR make sure the following are checked:
* [x] This Pull Request is related to one change. Changes that are unrelated should be opened in separate PRs.
* [x] Commit message has a detailed description of what changed and why. If this PR fixes a related issue include it in the commit message. Ex: `[Fix #issue-number]`
* [x] Tests are added or updated if you fix a bug or add a feature.
* [x] CHANGELOG files are updated for the changed libraries if there is a behavior change or additional feature. Minor bug fix</t>
  </si>
  <si>
    <t>@rafaelfranca i have doubts about the utility of soft delete, although it seems to be industry practice. it leads to complications both in terms of database design and queries (it could admit a mandatory `where` clause just to handle the exclusion of soft deleted records). i think after a lot of years in the field, we might be getting data on soft deletion and whether or not it should be enshrined in a framework. @brandur wrote a fine argument contra soft delete here: https://brandur.org/soft-deletion. and just because it's the fad, i consulted the chatgpt oracle, and it seems to not like soft deletion too: https://chat.openai.com/share/336be4fa-dd38-4d58-a40b-09334742e129.</t>
  </si>
  <si>
    <t>https://github.com/jhipster/generator-jhipster/pull/22429#issuecomment-1577734656</t>
  </si>
  <si>
    <t>BrayanMnz</t>
  </si>
  <si>
    <t>2023-06-05T20:55:35Z</t>
  </si>
  <si>
    <t>June 6 2023</t>
  </si>
  <si>
    <t>mraible</t>
  </si>
  <si>
    <t>&lt;!--
PR description.
--&gt;
Close https://github.com/jhipster/generator-jhipster/issues/21819
Related with https://github.com/jhipster/generator-jhipster/pull/21938
---
Please make sure the below checklist is followed for Pull Requests.
- [x] [All continuous integration tests](https://github.com/jhipster/generator-jhipster/actions) are green
- [x] Tests are added where necessary
- [x] The JDL part is updated if necessary
- [x] [jhipster-online](https://github.com/jhipster/jhipster-online) is updated if necessary
- [x] Documentation is added/updated where necessary
- [x] Coding Rules &amp; Commit Guidelines as per our [CONTRIBUTING.md document](https://github.com/jhipster/generator-jhipster/blob/main/CONTRIBUTING.md) are followed
When you are still working on the PR, consider converting it to Draft (below reviewers) and adding `skip-ci` label, you can still see CI build result at your branch.
&lt;!--
Please also reference the issue number in a commit message to [automatical</t>
  </si>
  <si>
    <t>@BrayanMnz It seems the health check you've switched to isn't working. I found a couple of resources that might help:
- [Enabling Keycloak Health checks](https://www.keycloak.org/server/health)
- [Keycloak V21 Docker Container Health Check Failing](https://stackoverflow.com/questions/75693830/keycloak-v21-docker-container-health-check-failing)
I also asked ChatGPT. It suggested `wget` or `nc`: https://chat.openai.com/share/a41f5514-8ca7-48cf-b348-b0a995498971</t>
  </si>
  <si>
    <t>The provided solution contains bug or is not working.</t>
  </si>
  <si>
    <t>https://github.com/astahmer/openapi-zod-client/pull/151#discussion_r1219706888</t>
  </si>
  <si>
    <t>WickyNilliams</t>
  </si>
  <si>
    <t>2023-06-05T15:27:22Z</t>
  </si>
  <si>
    <t>astahmer</t>
  </si>
  <si>
    <r>
      <t xml:space="preserve">fixes #147
as far as i can tell, this is closer to the real behavior of json-schema, from which openapi inherits `anyOf`.
in my testing, given two object types `A` and `B`, anyOf these is equivalent to:
```ts
z.union([A.passthrough(), B.passthrough()])
```
that is, `anyOf` is satisfied if any of the types match, and it stops validating after that allowing any additional properties. hence, `passthrough`
primitive types are special cased since passthrough does not make sense for them. resulting in:
```ts
z.union([APrimitiveType, AnObjectType.passthrough()])
```
i've prepared a small playground for experimenting with json-schema behavior, in case it's useful for validating the logic here </t>
    </r>
    <r>
      <rPr>
        <u/>
        <sz val="10"/>
        <color rgb="FF1155CC"/>
        <rFont val="Arial"/>
        <family val="2"/>
      </rPr>
      <t>https://stackblitz.com/edit/json-schema-anyof-test?file=index.tsx</t>
    </r>
  </si>
  <si>
    <t>ok got it, I checked with this guy and it explains it pretty clearly
https://chat.openai.com/share/954082b4-d72d-4b5f-a0d1-4a2107705ddb
oneOf = exactly 1 match, anyOf = must match 1 or more in the list
I guess we can merge it then if that's fine with you</t>
  </si>
  <si>
    <t>https://github.com/energietransitie/twomes-p1-reader-firmware/pull/2#discussion_r1218120781</t>
  </si>
  <si>
    <t>JoelvdWeg</t>
  </si>
  <si>
    <t>2023-06-05T12:17:25Z</t>
  </si>
  <si>
    <t>June 5 2023</t>
  </si>
  <si>
    <t>henriterhofte</t>
  </si>
  <si>
    <t>&lt;!-- 
Please fill out the entire template where applicable. 
You don't need to remove the comments. They won't show up in the pull request.
--&gt;
## What does this change
&lt;!-- Please describe the changes you made. --&gt;
This change inlcudes test cases made for the timestamps to prove their functionalty.
At first some of these cases didnt pass, therefore I had to rewrite and rethink some parts of the program.
The test cases are called in p1.cpp, here you will find more information about them and how to use them.
## Testing
&lt;!--
Please check only one of these boxes.
Remove the space and place an 'x' inside the box to check it.
--&gt;
- [ ] This change does not need testing.
- [x] I tested this change.
- [ ] I did not test this change.
&lt;!-- Describe how you tested this change (if applicable). --&gt;
I made 8 test cases the first 4 are DSMR 2/3 and the last 4 are DSMR/4/5.
Here are the log results of the 8 test cases:
I (5786) Unit Test:: Results below
I (5786) Time: Sma</t>
  </si>
  <si>
    <t xml:space="preserve">I don't see you using persistent storage such as nvs anywhere in this function. This is suspect: how will you remember the last timestamp, which you most likely will need to disambiguate challenging timestamps when attached to a DSMR2/3 smart meter&gt;
Remember: this firmware should also work on env:M5COREINK_COREINK; for this, you have to assume that between successive calls for the parseDsmrTimestamps (which are typically 5, 10, 15 or 30 minutes apart), the ESP32 will have been be completely shutdown and rebooted.
In order to disambiguate ambigious timestamps like 231029022354 you have to remember previous timestamps like 231029022355 in order to be able to conclude that you encounter a timestamp that seems 'out of order' before you can conclude with confidence that apparantly this must a local timestamp from the first hour of winter time. At least, I can think of no other way that you can reconstruct this just from a series of consecutive of DSMR2/3 timestamps. 
Just wondering, </t>
  </si>
  <si>
    <t>https://github.com/JushBJJ/Mr.-Ranedeer-AI-Tutor/pull/30#issuecomment-1567002869</t>
  </si>
  <si>
    <t>EmileDqy</t>
  </si>
  <si>
    <t>2023-05-09T20:58:04Z</t>
  </si>
  <si>
    <t>JushBJJ</t>
  </si>
  <si>
    <t xml:space="preserve">Hello,
I would like to propose a new approach to compressing the prompt for the project. By creating a mixin of Python and pseudocode, I was able to abstract some of the prompt's logic with the help of functions and loops, while maintaining the accuracy and intent of the original prompt.
## Results
I found that my version of the prompt written in Python achieves a 4.3x reduction in the original JSON prompt, resulting in fewer than 1,000 tokens (906 to be exact).
Here is a screenshot of the tokenizer:
&lt;img width="764" alt="Screenshot 2023-05-09 at 22 50 43" src="https://github.com/JushBJJ/Mr.-Ranedeer-AI-Tutor/assets/4007819/e22d7b0a-1c09-462b-b2c1-9cbb6689fc98"&gt;
## Next Steps
While I used Python as the language for this project, I believe that other languages or pseudocode could be explored to optimize the approach even further. Graph representations could be interesting too (I tried but no success!). 
Also, it would be interesting to use the inspect module and </t>
  </si>
  <si>
    <t>This looks great! And it works too
https://chat.openai.com/share/89a03f1a-1d3c-427b-acd2-6cb4b118cc4b
When I can allocate time I will tweak the python code a little bit, /self-eval doesn't the way it intends to. And it's a little outdated but that should not be a major issue.</t>
  </si>
  <si>
    <t>https://github.com/dotCMS/core/pull/25432#discussion_r1256484668</t>
  </si>
  <si>
    <t>manuelrojas</t>
  </si>
  <si>
    <t>2023-07-06T15:28:20Z</t>
  </si>
  <si>
    <t>July 7 2023</t>
  </si>
  <si>
    <t>fmontes</t>
  </si>
  <si>
    <r>
      <t>### Proposed Changes
&lt;!--
copilot:summary
--&gt;
### &lt;samp&gt;? Generated by Copilot at b68f7af&lt;/samp&gt;
Added new components and modules to handle the SEO state of the edit page, and updated the existing components and imports to use them. The new components include `DotDeviceSelectorSeoComponent`, which allows the user to select different devices and view the page in different resolutions and media tiles, and `DotEditPageStateControllerSeoComponent`, which allows the user to switch between different page modes and lock the page. The existing component `DotEditPageToolbarSeoComponent` was modified to use the new components and modules, and the `DotDevice` interface was extended to include the `icon` property.
### Checklist
- [ ] Tests
- [ ] Translations
- [ ] Security Implications Contemplated (add notes if applicable)
### Additional Info
** any additional useful context or info **
### Screenshots
&lt;img width="1405" alt="image" src="</t>
    </r>
    <r>
      <rPr>
        <u/>
        <sz val="10"/>
        <color rgb="FF1155CC"/>
        <rFont val="Arial"/>
        <family val="2"/>
      </rPr>
      <t>https://github.com/dotCMS/core/assets/</t>
    </r>
  </si>
  <si>
    <t>`&lt;li&gt;` are not clickables elements this have a11y issues. More info: https://chat.openai.com/share/70bfe9b5-7897-4210-ad20-9a2c10e5f0d5</t>
  </si>
  <si>
    <t>Page 404</t>
  </si>
  <si>
    <t>https://github.com/OpenAdaptAI/OpenAdapt/pull/228#issuecomment-1595122865</t>
  </si>
  <si>
    <t>FFFiend</t>
  </si>
  <si>
    <t>2023-06-06T22:07:23Z</t>
  </si>
  <si>
    <t>Richard Abrich•May 27 2023</t>
  </si>
  <si>
    <t>abrichr</t>
  </si>
  <si>
    <t>Addresses #185</t>
  </si>
  <si>
    <t>We want a full exhaustive hierarchical enumeration of all the tasks a person might do on a computer.
Similar to https://chat.openai.com/share/dda1e1e2-f52f-49c1-ac2e-ece2f0488cb7 but more exhaustive</t>
  </si>
  <si>
    <t>https://github.com/monarch-initiative/mondo/pull/6609#issuecomment-1701793151</t>
  </si>
  <si>
    <t>sabrinatoro</t>
  </si>
  <si>
    <t>2023-08-31T15:43:28Z</t>
  </si>
  <si>
    <t>cmungall</t>
  </si>
  <si>
    <t>addresses #6609
@matentzn please see that there are new files called `~ -roots`</t>
  </si>
  <si>
    <t>Note you can use chatgpt to get a summary of these:
https://chat.openai.com/share/a74c7acd-2bbe-4f24-8419-bfbfc232fd66
It appears that you've provided a set of axioms and relationships pertaining to biological entities, especially anatomical structures and cells. This looks like a part of an ontology, which is a formal way to describe types, properties, and interrelationships of entities in a specific domain—in this case, likely biology or anatomy.
However, there seems to be a recurring logical issue in your ontology, particularly related to the term "coelemic cavity lumen". You have "coelemic cavity lumen" as a subclass of "luminal space of some coelom," and "luminal space of" is in the domain of "immaterial entity." However, "anatomical entity" is a subclass of "material entity," and "material entity" is disjoint with "immaterial entity."
//
A search on the uberon tracker reveals:
https://github.com/obophenotype/uberon/issues/2495
mostly likely is a stale uberon im</t>
  </si>
  <si>
    <t>https://github.com/VOICEVOX/voicevox_engine/pull/716#discussion_r1264576034</t>
  </si>
  <si>
    <t>FujisakiEx</t>
  </si>
  <si>
    <t>2023-07-09T10:27:11Z</t>
  </si>
  <si>
    <t>July 15 2023</t>
  </si>
  <si>
    <t>## 内容
Github Actions  とpre-commit　のそれぞれで `poetry export` を行うように対応しました
## 関連 Issue
ref #566
## スクリーンショット・動画など
![image](https://github.com/VOICEVOX/voicevox_engine/assets/111629523/32320617-8295-4d9a-b68d-aa1feb36580e)
## その他</t>
  </si>
  <si>
    <t xml:space="preserve">bashもwindowsだと動かないんですよね･･･････。
ChatGPT君に聞いてみた感じ、なんか良い感じの方法はなさそうでした。
https://chat.openai.com/share/94cee641-dfe0-483d-b9f3-84085899db20
なにかの言語で書いたものをバイナリにビルドして～とかが紹介されていますが、流石に･･･。
せっかくチャレンジしてくださったのに申し訳ないです ? </t>
  </si>
  <si>
    <t>Outsource&gt;Tasks</t>
  </si>
  <si>
    <t>https://github.com/roboflow/supervision/pull/177#issuecomment-1643969353</t>
  </si>
  <si>
    <t>kirilllzaitsev</t>
  </si>
  <si>
    <t>2023-07-04T19:50:59Z</t>
  </si>
  <si>
    <t>SkalskiP</t>
  </si>
  <si>
    <t xml:space="preserve"># Description
Please include a summary of the change and which issue is fixed or implemented. Please also include relevant motivation and context (e.g. links, docs, tickets etc.).
List any dependencies that are required for this change.
## Type of change
Please delete options that are not relevant.
-   [ ] New feature (non-breaking change which adds functionality)
-   [ ] This change requires a documentation update
## How has this change been tested, please provide a testcase or example of how you tested the change?
See test/detection/test_*.py
## Any specific deployment considerations
For example, documentation changes, usability, usage/costs, secrets, etc.
## Docs
-   [ ] Docs updated? What were the changes:
</t>
  </si>
  <si>
    <t xml:space="preserve">@kirilllzaitsev Could you share the input that you used? I just pasted both implementations into Code Interpreter and got almost the same results for both functions.https://chat.openai.com/share/acd17c82-87f6-499a-9d09-0b675b4ef4ea
If you could share the input numpy array used to create those results, that would be super helpful. We could start to debug. </t>
  </si>
  <si>
    <t>https://github.com/ggerganov/llama.cpp/pull/1684#issuecomment-1585817943</t>
  </si>
  <si>
    <t>2023-06-03T15:24:31Z</t>
  </si>
  <si>
    <t>### What
This PR adds a series of 2-6 bit quantization methods, along with quantization mixes, as proposed in #1240 and #1256. Scalar, `AVX2`, `ARM_NEON`, and `CUDA` implementations are provided.
### Why
This is best explained with the following graph, which shows perplexity on the `wikitext` dataset as a function of model size:
![ppl_vs_size](https://github.com/ggerganov/llama.cpp/assets/48489457/07aa49f0-4951-407f-9789-0b5a01ce95b8)
Note that the x-axis (model size in GiB) is logarithmic. The various circles on the graph show the perplexity of different quantization mixes added by this PR (see details below for explanation). The different colors indicate the LLaMA variant used (7B in black, 13B in red, 30B in blue, 65B in magenta). The solid squares in the corresponding color represent (model size, perplexity) for the original `fp16` model. The dashed lines are added for convenience to allow for a better judgement of how closely the quantized models approach the `fp16` p</t>
  </si>
  <si>
    <t>@ikawrakow I asked GPT4 this problem in 2 ways. Hope it will give you some insights:
https://chat.openai.com/share/18251255-6a86-4acf-88ed-34f591e542b5
https://chat.openai.com/share/fde90ee9-29ec-4102-a1fa-51f83573ea1b</t>
  </si>
  <si>
    <t>https://github.com/Altinity/clickhouse-backup/pull/648#issuecomment-1592913792</t>
  </si>
  <si>
    <t>mskwon</t>
  </si>
  <si>
    <t>2023-04-26T17:37:14Z</t>
  </si>
  <si>
    <t>Slach</t>
  </si>
  <si>
    <t>This change adds a new configuration 'general.sharded_operation' which shards tables for backup across replicas, allowing for a uniform backup and restore call to the server without consideration for table replication state.
Fixes #639</t>
  </si>
  <si>
    <t xml:space="preserve">Pull request still show 11 commits instead of 2
could you rebase your commits?
https://chat.openai.com/share/02204c18-0061-4a42-93da-2fdbde75a854
</t>
  </si>
  <si>
    <t>https://github.com/unoplatform/uno/pull/12428#discussion_r1213089281</t>
  </si>
  <si>
    <t>dr1rrb</t>
  </si>
  <si>
    <t>2023-05-26T16:00:08Z</t>
  </si>
  <si>
    <t>June 1 2023</t>
  </si>
  <si>
    <t>carldebilly</t>
  </si>
  <si>
    <t>## Bugfix
Element not clipped when render transformed
## What is the current behavior?
When you apply a `RenderTransform` on an element, the clipping is applied in transformed coordinate space (a.k.a. "element's rendering coordinate space") resulting in an invalidate rendering.
## What is the new behavior?
The clipping is now applied in the "element's XAML coordinate space".
## PR Checklist
- [ ] Docs have been added/updated which fit [documentation template](https://github.com/unoplatform/uno/blob/master/doc/.feature-template.md) (for bug fixes / features)
- [x] [Unit Tests and/or UI Tests](https://github.com/unoplatform/uno/blob/master/doc/articles/uno-development/working-with-the-samples-apps.md) for the changes have been added (for bug fixes / features) (if applicable)
- [ ] Validated PR `Screenshots Compare Test Run` results.
- [x] Contains **NO** breaking changes
- [ ] Associated with an issue (GitHub or internal) and uses the [automatic close keywords](https:/</t>
  </si>
  <si>
    <t>@Youssef1313 
Morgan Law !
`¬(A ∧ B) ≡ (¬A ∨ ¬B)` / `¬(A ∨ B) ≡ (¬A ∧ ¬B)` :-)
https://chat.openai.com/share/cbb73f9e-e57f-4ace-8c1b-4d7fcc5e78b7</t>
  </si>
  <si>
    <t>https://github.com/ubiquity/ubiquibot/pull/608#issuecomment-1687163074</t>
  </si>
  <si>
    <t>byteballet</t>
  </si>
  <si>
    <t>2023-08-11T05:45:32Z</t>
  </si>
  <si>
    <t>August 15 2023</t>
  </si>
  <si>
    <t>web4er</t>
  </si>
  <si>
    <t xml:space="preserve">Resolves #488
QA for byteballet/santa-bringyouwishes#39
&lt;!--
- You must link the issue number e.g. "Resolves #1234"
- You must link the QA issue on your forked repo e.g. "QA for #1234"
- Please do not replace the keyword "Resolves" https://docs.github.com/en/issues/tracking-your-work-with-issues/linking-a-pull-request-to-an-issue#linking-a-pull-request-to-an-issue-using-a-keyword
--&gt;
</t>
  </si>
  <si>
    <t>I have tried to QA this PR. 
In this repo, I created 5 issues. 1st and last ones are duplicates. Rest are not. https://github.com/web4erOrg/AiDupCheckRepo/issues
I modified the bot to also comment important words it picked, and show a similarity score if there is any. 
It didn't find a duplicate and the similarity score was 1 for all. Some important words it picked are "of", "on", "up".  This needs improvement in prompt. The prompt is forcing chatGPT to reply with number, but chatGPT is not replying with a number, it is replying with this : 
&gt; 
&gt; To measure the possibility of the two GitHub issues being the same content, we can use a text similarity metric such as Levenshtein distance. This metric calculates the minimum number of single-character edits (insertions, deletions, or substitutions) required to change one string into another.
&gt; 
&gt; Using this approach, we can calculate the similarity percentage between the two issues. Here is the calculation:
&gt; 
&gt; 1. Calculat</t>
  </si>
  <si>
    <t>https://github.com/wahanegi/vibereport/pull/64#discussion_r1212265392</t>
  </si>
  <si>
    <t>LyubovP</t>
  </si>
  <si>
    <t>2023-05-10T12:56:40Z</t>
  </si>
  <si>
    <t>rogergraves</t>
  </si>
  <si>
    <t>[![CI-279](https://badgen.net/badge/JIRA/CI-279/0052CC)](https://cloverpop-internship.atlassian.net/browse/CI-279)&lt;!-- PR-BADGE: PLEASE DO NOT REMOVE THIS COMMENT --&gt;
https://docs.google.com/document/d/1vFU3u_AlKNv1sBYq_7jPy0Q78CVuxRf_HbGAq3E3LsY/edit#heading=h.of2zm67li2kh
[CI-279]: https://cloverpop-internship.atlassian.net/browse/CI-279?atlOrigin=eyJpIjoiNWRkNTljNzYxNjVmNDY3MDlhMDU5Y2ZhYzA5YTRkZjUiLCJwIjoiZ2l0aHViLWNvbS1KU1cifQ
CI-413, CI-414, CI-416, CI-418, CI-422, CI-428
CI-430, CI-431, CI-432, CI-423
CI-434, CI-433, CI-436, CI-437, CI-438
CI-439</t>
  </si>
  <si>
    <t>This is going to be very inefficient unfortunately. I asked ChatGPT4 about it and go this response: https://chat.openai.com/share/7ebfba32-deec-4b7f-b3eb-26522897d6a0</t>
  </si>
  <si>
    <t xml:space="preserve">The developer has more optimal solution for the issue. </t>
  </si>
  <si>
    <t>https://github.com/gravitational/teleport/pull/19316#discussion_r1246819293</t>
  </si>
  <si>
    <t>webvictim</t>
  </si>
  <si>
    <t>2022-12-13T04:41:29Z</t>
  </si>
  <si>
    <t>jakule</t>
  </si>
  <si>
    <t>This is an implementation of support for a `tsh puttyconfig [user@]host` command which will automatically add saved PuTTY sessions to the local Windows registry to make it easy to connect to a named Teleport host.
The added session runs `tsh proxy ssh` locally to get an authenticated tunnel to the proxy which means PuTTY can neatlly handle auto-relogin and TLS routing etc. The session is configured to authenticate using the ephemeral `.ppk` file which has been automatically generated and stored in the user's `.tsh` directory when running `tsh login` on Windows hosts since v10.0.1.
Every host also has its public host key configured in the registry based on the proxy's hostname, using wildcards when an FQDN is provided or individual hostnames otherwise.
I've tested this on three different clusters (one self-hosted using separate ports, one self-hosted using TLS routing, one Teleport cloud) with a combination of various different users and hostnames and found it to work well in a</t>
  </si>
  <si>
    <t>I was just curious, but the answer was quite educating: https://chat.openai.com/share/0898d082-ba3a-489e-a71c-83e84cbd3657</t>
  </si>
  <si>
    <t>https://github.com/gravitational/teleport/pull/19316#discussion_r1246880026</t>
  </si>
  <si>
    <t>https://github.com/VOICEVOX/voicevox/pull/1404#discussion_r1268186381</t>
  </si>
  <si>
    <t>2023-07-16T14:45:19Z</t>
  </si>
  <si>
    <t>July 19 2023</t>
  </si>
  <si>
    <t>## 内容
`$q.dialog(options);`を`alert`, `confirm`, `warning`に分類し、`Dialog.ts`からの呼び出しに変更します。
ユーザー視点での変更はなるべく最小限に抑えます。
&lt;!--
プルリクエストの内容説明を端的に記載してください。
--&gt;
## 関連 Issue
- #589
この一部です。
- #568
参考にしました。
&lt;!--
関連するIssue番号を記載してください。
番号の前に"close"を書くと自動的にIssueが閉じられます。
（例）
ref #0
close #0
--&gt;
## スクリーンショット・動画など
以下にまとめてあります。
https://github.com/VOICEVOX/voicevox/pull/1404#issuecomment-1645291530
## その他
Electron.Dialogには手を付けていません。</t>
  </si>
  <si>
    <t>テキスト入力中に発生しうると思ってないダイアログがテキスト入力中に発生してしまうことを懸念してはいましたが、まあ別にどっちでもいいかと思いました！
トーストの太字は太くなくしていただいても大丈夫です･･･！
フォーカスに関しては、ワーニング付きのダイアログの方に関してはキャンセル後デフォルトにしたほうが良さそう。
ただの確認ダイアログはOKの方がデフォルトの方がいいかも･･････？
（まあ特に強い希望はないです！）
ChatGPT君に聞いてみた感じ、ダイアログの種類に応じてはよく利用される方にフォーカスが当たってても良いみたいなこと書いてました！
https://chat.openai.com/share/3cec793f-b446-4594-86e9-ed162bb851e6</t>
  </si>
  <si>
    <t>https://github.com/VOICEVOX/voicevox/pull/1470#discussion_r1285276964</t>
  </si>
  <si>
    <t>2023-08-04T01:34:36Z</t>
  </si>
  <si>
    <t>August 6 2023</t>
  </si>
  <si>
    <t>## 内容
複数選択の選択部分だけ実装します。
## 関連 Issue
- ref: #457 
## スクリーンショット・動画など
https://github.com/VOICEVOX/voicevox/assets/59691627/3e1fcf24-2f20-4478-a68a-ec4548c4613b
## その他
（なし）</t>
  </si>
  <si>
    <t>これちょっと調べていました。多分なんですがinput要素よりも先にdiv要素にイベントが飛んでくれるといい感じですよね。
capture=trueにすることで、キャプチャフェーズで先に受け取れるようにできるぽいです。
https://chat.openai.com/share/6e4a952c-450d-4633-9e6a-0d23ce25d917
vuejsの場合は`.capture`でできそうです。
https://ja.vuejs.org/guide/essentials/event-handling.html#event-modifiers
これを使うとどうでしょう･･･？
（どちらにせよイベントハンドリングは少しややこしくなりますが、こちらの方が意図がわかりやすいかも？）</t>
  </si>
  <si>
    <t>https://github.com/VOICEVOX/voicevox/pull/1492#discussion_r1299418820</t>
  </si>
  <si>
    <t>2023-08-08T13:58:45Z</t>
  </si>
  <si>
    <t>August 20 2023</t>
  </si>
  <si>
    <t xml:space="preserve">## 内容
`HTMLAudioElement`に関連する処理を`audioPlayer.ts`に移動します。
ユーザー視点での変更はありません。
&lt;!--
プルリクエストの内容説明を端的に記載してください。
--&gt;
## 関連 Issue
ref #1475
上記の一環です。
&lt;!--
関連するIssue番号を記載してください。
番号の前に"close"を書くと自動的にIssueが閉じられます。
（例）
ref #0
close #0
--&gt;
</t>
  </si>
  <si>
    <t>bufとcurrentで、やってることが同じだけど表記が揺れてそうです。
正直currentは何かおかしいんですが、まあちょっとそっちに寄せるのが良さそう？
（ChatGPTに聞いたところ、backupやoriginalの提案がありました https://chat.openai.com/share/701a5fb7-dc5d-46df-b1b0-fed9442fd62b ）</t>
  </si>
  <si>
    <t>https://github.com/rust-lang/rfcs/pull/3463#issuecomment-1654616477</t>
  </si>
  <si>
    <t>Turbo87</t>
  </si>
  <si>
    <t>2023-07-24T13:37:52Z</t>
  </si>
  <si>
    <t>July 27 2023</t>
  </si>
  <si>
    <t>carllerche</t>
  </si>
  <si>
    <t xml:space="preserve">[Rendered](https://github.com/Turbo87/rust-rfcs/blob/crates-io-policy-update/text/3463-crates-io-policy-update.md)
/cc @rust-lang/crates-io </t>
  </si>
  <si>
    <t>@Turbo87  @BurntSushi Since I've been called out...
When I "reserve" a crate name, it's because of either:
a) I have an idea for a new crate, run `cargo new`, pick a name since I have to, and reserve the name because I don't want to have to deal w/ renaming anything later. Of course, 90%+ of these ideas never get to the point of "shipping".
b) I am working in a space (e.g. tokio/async) and am carving out space. For `async-` there is/was a plan to release smaller crates, but for the most part that has been down prioritized. At the time, there was a race w/ other crates.io users to reserve as many `async-*` crate names as possible, so I was mostly just embracing the incentive structure of a single flat namespace.
That said, I still believe current behavior is just what will happen with a single flat namespace. I doubt any additional rules will stop me from reserving crate names. If it is a question of putting up a repo, readme, and some code... then that is what I will do. Like I</t>
  </si>
  <si>
    <t>The developer is against the use of ChatGPT for certain purposes.</t>
  </si>
  <si>
    <t>404 IN DOUBT</t>
  </si>
  <si>
    <t>https://github.com/VOICEVOX/voicevox_core/pull/532#discussion_r1264579212</t>
  </si>
  <si>
    <t>qryxip</t>
  </si>
  <si>
    <t>2023-06-25T14:03:16Z</t>
  </si>
  <si>
    <t>## 内容
Rust/C/Python APIのドキュメントを刷新します。
- [ ] Rust/C/Python API全部にドキュメントを書く
    - [x] 表記、ドメイン用語の統一
        - [ ] example/下のサンプルコードではまだ`speaker_id` (話者ID)という表現になっているため、`style_id` (スタイルID)に改める
    - [x] 文末の句点などの、文章の書き方も一貫させる
- [ ] Rust/C/Python API全部において、各APIのコード例を書く。
- [x] Rustdoc/Doxygen/Sphinx的に正しい記法に直す
- [x] C APIのドキュメントのトップに健全性(_soundness_)周りの説明をしっかりと書き(例えば「有効な」とか「アラインメントに沿った」とか「未定義動作」というのが何を指しているかの説明)、各APIの`# Safety`もしっかり記述する
- [ ] APIが投げうるエラーについて網羅的にまとめ、Rustdocの`# Errors`/`# Panics`やSphinxの`:raises:`でしっかりと記述する
Rust APIについては、どちらかというとC APIとPython APIの表記を取り纏めるために書きました。
### 今回は諦めるもの
- #278
    [schemars](https://crates.io/crates/schemars)でRustの型からJSON Schemaを出力できるようにして、そのJSON SchemaのJSONをそのまま貼ればいいんじゃ? と思ってます。
### 手元でのドキュメントの生成と、その生成先
- Rust API:
    ```console
    ❯ cargo doc -p voicevox_core --document-private-items
    ```
    Rust APIはAPIとして公開されることが想定されていない構造になっているため、`--document-private-items`が無いとドキュメントが書かれているべき箇所が一部隠れてしまいます。
    生成先はtarget/doc</t>
  </si>
  <si>
    <t>ドラマとかでよく「被害者を解放しろ！」とか聞くのと、字面が「解き放つ」なのでまあ１０割の人に伝わるかと。
（ぶっちゃけ初学者向けを考えた場合、この２択なら絶対に生成・解放のが良いと思います。）
第三者としてChatGPT君の意見を聞いてみました。どちらの意見も尊重するので優しい。
https://chat.openai.com/share/60d93fac-6c72-4532-8f7b-f87671a2a73d</t>
  </si>
  <si>
    <t>https://github.com/VOICEVOX/voicevox_core/pull/538#discussion_r1258630855</t>
  </si>
  <si>
    <t>2023-07-08T15:05:40Z</t>
  </si>
  <si>
    <t>July 10 2023</t>
  </si>
  <si>
    <t>## 内容
ユーザー辞書を実装します。
## 関連 Issue
- close: #265 
## その他
C APIの設計は初めてなので指摘はどんどんしていただけると</t>
  </si>
  <si>
    <t>ChatGPT君に違いを聞いてみたら、最初に空白を全角空白にしていないとのことでした！
https://chat.openai.com/share/54538577-b336-4b68-b72a-e6739ebfe6c4</t>
  </si>
  <si>
    <t>https://github.com/VOICEVOX/voicevox/pull/1374#discussion_r1264775663</t>
  </si>
  <si>
    <t>2023-07-06T14:25:19Z</t>
  </si>
  <si>
    <t>July 17 2023</t>
  </si>
  <si>
    <t>## 内容
&lt;!--
プルリクエストの内容説明を端的に記載してください。
--&gt;
コンテキストメニューの実装を Electron から Vue + Quasar に変更します。
### 設計の概要
既存の`components/MenuItem.vue`をコンポーネントとして使用し、`&lt;q-menu touch-position context-menu&gt;&lt;q-list dense&gt;`で囲いました。
コピーなどのアクションはpure javascript寄りでゴリゴリ書きました。
AudioCell.vueの`// コピペしたときに句点と改行で区切る`(175~213行目)のあたりは貼り付け処理を書きやすいようにリファクタリングをしただけです。
## PR作成前からの不具合
### その1: 以前の選択範囲が残る
詳細: https://github.com/VOICEVOX/voicevox/pull/1364#issuecomment-1620594931
範囲選択状態からフォーカスを外し、そこからコンテキストメニューを開くと、なぜか以前の選択範囲が残ったままになる不具合です。以前の選択範囲を復元するのは`input.focus()`時のデフォルトの動作のようです。調査に時間がかかりそうです。
### その2: 特定条件下で貼り付け時にエラーが出る
空セルに実テキストが一行で末尾が`\n`の繰り返しで終わるテキスト(追記: 精確には改行を含むがAudioCellの数は増えないようなテキスト、でした)をCtrl+vで貼り付けようとすると開発者ツール上でエラーが出る不具合です。その動作を流用したためコンテキストメニューを使った貼り付けでも同じエラーが出ます。
フォーカスに失敗してるだけで致命的ではなさそうなので、直せたら別PRとして送ろうと思います。
## 関連 Issue / PR
&lt;!--
関連するIssue番号を記載してください。
番号の前に"close"を書くと自動的にIssueが閉じられます。
（例）
ref #0
close #0
--&gt;
- ref #1353
この機能の格納先としてコンテキルトメニューに動作を追加しようとしたのですが、
- close #1364
実装に失敗</t>
  </si>
  <si>
    <t xml:space="preserve">ChatGPT君に聞いてみた感じ、コンテキストメニューが開く経路は思った以上にいっぱいありそうでした。例えばmacだと2本指クリック･･･。
https://chat.openai.com/share/96a908fa-3af7-4ccd-8320-ff5ec2dff950
マウス操作由来だったら全部trueにするとかどうでしょう？ ? </t>
  </si>
  <si>
    <t>大分類（広義の意味でのレビュー，問題の発見・解決策の議論）</t>
  </si>
  <si>
    <t>中分類</t>
  </si>
  <si>
    <t>小分類</t>
  </si>
  <si>
    <t>説明</t>
  </si>
  <si>
    <t>リンク</t>
  </si>
  <si>
    <t>リンク先の説明</t>
  </si>
  <si>
    <t>合計</t>
  </si>
  <si>
    <t>Reference</t>
  </si>
  <si>
    <t>レビューアが原因・解決策を知っている場合はリファレンス</t>
  </si>
  <si>
    <t>プログラムの複雑さなどに関する指摘</t>
  </si>
  <si>
    <t>Additional information</t>
  </si>
  <si>
    <t>コーディングルールや可読性に関する指摘の補足</t>
  </si>
  <si>
    <t>セキュリティに関する指摘の補足</t>
  </si>
  <si>
    <t>効率に関する指摘の補足</t>
  </si>
  <si>
    <t>プログラム以外の作業方法</t>
  </si>
  <si>
    <t>どうしたら良いかChatGPTに聞いてみた</t>
  </si>
  <si>
    <t>どう実装したら良いですか？（ライブラリ等を使って）</t>
  </si>
  <si>
    <t>このAPIどう使えば良いですか？</t>
  </si>
  <si>
    <t>メソッド使い方</t>
  </si>
  <si>
    <t>Reference&gt;Bug Fix</t>
  </si>
  <si>
    <t>こう実装するべき（間違いを正す）</t>
  </si>
  <si>
    <t>Reference&gt;API Specification</t>
  </si>
  <si>
    <t>どういう仕様ですか？APIなど</t>
  </si>
  <si>
    <t>コンポーネントは何か聞いている</t>
  </si>
  <si>
    <t>Outsource</t>
  </si>
  <si>
    <t>レビューアが原因・問題をしっているが，解決策がわからない場合</t>
  </si>
  <si>
    <t>基本設計</t>
  </si>
  <si>
    <t>アプリケーションの利用方法など</t>
  </si>
  <si>
    <t>（解決策に自信がない場合）</t>
  </si>
  <si>
    <t>GitHubアクションなど開発保守の方法など</t>
  </si>
  <si>
    <t>運用</t>
  </si>
  <si>
    <t>アプリケーションの運用方法など</t>
  </si>
  <si>
    <t>実装ツール</t>
  </si>
  <si>
    <t>フレームワークどれ使えば良い？</t>
  </si>
  <si>
    <t>どうやって実装したら良い？</t>
  </si>
  <si>
    <t>ChatGPTにこれが正しいかを聞いて検証</t>
  </si>
  <si>
    <t>処理の比較</t>
  </si>
  <si>
    <t>処理の質問</t>
  </si>
  <si>
    <t>ChatGPTに読んでもらう</t>
  </si>
  <si>
    <t>文章の改善</t>
  </si>
  <si>
    <t>どうやって作業したら良い？コマンド等</t>
  </si>
  <si>
    <t>ChatGPTにエラーの理由を教えてもらう</t>
  </si>
  <si>
    <t>非機能要件として足したほうが良いかも</t>
  </si>
  <si>
    <t>どれかわからん</t>
  </si>
  <si>
    <t>最初は．コードの内容やけど途中から実装きいてる</t>
  </si>
  <si>
    <t>保守の比較とか項目いれやんでいっか</t>
  </si>
  <si>
    <t>こういう聞き方はImplementなんかな？BUGFIX?</t>
  </si>
  <si>
    <t>これもこういうのはBUG-FIX</t>
  </si>
  <si>
    <t>なんか，わかりやすくコードを聞いてコードを参照してね見ない感じはImplement??</t>
  </si>
  <si>
    <t>Implement</t>
  </si>
  <si>
    <t>outsource-&gt;BUg-fix</t>
  </si>
  <si>
    <t>実装例を提案はImplement？？</t>
  </si>
  <si>
    <t>implement</t>
  </si>
  <si>
    <t>https://chat.openai.com/share/fe6258ed-93d6-446b-a39b-6b9c9d1ac0b1</t>
  </si>
  <si>
    <t>これもoutsource-&gt;bug-fix</t>
  </si>
  <si>
    <t>これはレビュー　普通にどう思うって聞いてる</t>
  </si>
  <si>
    <t>outsource-&gt;refactoringかコードの例を見せる</t>
  </si>
  <si>
    <t>chatgptの感じはimplementやけどgithubはrefactoring&gt;?/</t>
  </si>
  <si>
    <t>て</t>
  </si>
  <si>
    <t>https://chat.openai.com/share/9841c3a6-3be4-4450-b3a5-b6d7cbe81250</t>
  </si>
  <si>
    <t>テストに関することだけどimplementだよね？</t>
  </si>
  <si>
    <t>てすと</t>
  </si>
  <si>
    <t>https://chat.openai.com/share/ad170578-c628-4182-bc14-b4d46a2b1648</t>
  </si>
  <si>
    <t>テスト</t>
  </si>
  <si>
    <t>よくわからん</t>
  </si>
  <si>
    <t>API usage</t>
  </si>
  <si>
    <t>なんか404にかわってるやつある</t>
  </si>
  <si>
    <t>chatgptにきいて見つけ出した実装方法をリファレンスとして用いているのは？</t>
  </si>
  <si>
    <t>自信ってことなんかな？</t>
  </si>
  <si>
    <t>refarence implement</t>
  </si>
  <si>
    <t>https://chat.openai.com/share/37020492-3642-47f1-958b-563b37d7ece2</t>
  </si>
  <si>
    <t>chatgptに聞いた実装方法を提案しているのは？</t>
  </si>
  <si>
    <t>個数</t>
  </si>
  <si>
    <t>Who's fault</t>
  </si>
  <si>
    <t>Final</t>
  </si>
  <si>
    <t>渡辺</t>
  </si>
  <si>
    <t>柏</t>
  </si>
  <si>
    <t>林</t>
  </si>
  <si>
    <t>ChatGPT</t>
  </si>
  <si>
    <t>no comments</t>
  </si>
  <si>
    <t>Patch-authors</t>
  </si>
  <si>
    <t>comment but not relevant to chatgpt</t>
  </si>
  <si>
    <t>etc</t>
  </si>
  <si>
    <t>一致率</t>
  </si>
  <si>
    <t>Cohen's Kaeppaa</t>
  </si>
  <si>
    <t>Negativeタイプ</t>
  </si>
  <si>
    <t>Usage</t>
  </si>
  <si>
    <t>みく</t>
  </si>
  <si>
    <t>Positive</t>
  </si>
  <si>
    <t>Negative</t>
  </si>
  <si>
    <t>NEUTRAl</t>
  </si>
  <si>
    <t>全部は？</t>
  </si>
  <si>
    <t>MがPO</t>
  </si>
  <si>
    <t>MがNE</t>
  </si>
  <si>
    <t>偶然一致確率</t>
  </si>
  <si>
    <t>Kappa</t>
  </si>
  <si>
    <t>Reviewer</t>
  </si>
  <si>
    <t>Inappropriate review</t>
  </si>
  <si>
    <t>質問者の質問が悪い</t>
  </si>
  <si>
    <t>そもそも質問者の意図がいらない</t>
  </si>
  <si>
    <t>そもそもの質問者の意見がよくない</t>
  </si>
  <si>
    <t>質問者の意見自体に否定だからGPTも否定</t>
  </si>
  <si>
    <t>質問者の意見に対してそもそも negative</t>
  </si>
  <si>
    <t>Bad Question to ChatGPT</t>
  </si>
  <si>
    <t>そもそもの質問者の質問がよくない</t>
  </si>
  <si>
    <t>Unhelpful Answer by ChatGPT</t>
  </si>
  <si>
    <t>Author</t>
  </si>
  <si>
    <t>The author does not agree with the answer (the answer seems to be okay in actuality)</t>
  </si>
  <si>
    <t>生成例が悪い</t>
  </si>
  <si>
    <t>生成例が悪い2つ提案の一つはバグあるし，2つ目は実行が遅い</t>
  </si>
  <si>
    <t>生成例が動かなかった</t>
  </si>
  <si>
    <t>生成例がわるい</t>
  </si>
  <si>
    <t>生成例に対して不満がある．動くか検証していないが</t>
  </si>
  <si>
    <t>Personal Preference</t>
  </si>
  <si>
    <t>The author knows a better way than the answer of ChatGPT</t>
  </si>
  <si>
    <t>Other</t>
  </si>
  <si>
    <t>ASK BIN</t>
  </si>
  <si>
    <t>Should be positive?</t>
  </si>
  <si>
    <t>これPositiveなんじゃね？</t>
  </si>
  <si>
    <t>Negative Classification2</t>
    <phoneticPr fontId="16"/>
  </si>
  <si>
    <t>PURPOSE1</t>
    <phoneticPr fontId="16"/>
  </si>
  <si>
    <t>PURPOSE2</t>
    <phoneticPr fontId="16"/>
  </si>
  <si>
    <t>POSTIVE/NEGATIVE/NEUTRAL/NONE/IGNORED FINAL</t>
    <phoneticPr fontId="16"/>
  </si>
  <si>
    <t>POSTIVE/NEGATIVE/NEUTRAL/NONE/IGNORED 2</t>
    <phoneticPr fontId="16"/>
  </si>
  <si>
    <t>Negative Classification FINAL</t>
    <phoneticPr fontId="16"/>
  </si>
  <si>
    <t>PURPOSE FINAL</t>
    <phoneticPr fontId="1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</si>
</sst>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7" formatCode="0.0%"/>
  </numFmts>
  <fonts count="18">
    <font>
      <sz val="10"/>
      <color rgb="FF000000"/>
      <name val="Arial"/>
      <scheme val="minor"/>
    </font>
    <font>
      <sz val="10"/>
      <color theme="1"/>
      <name val="Arial"/>
      <family val="2"/>
      <scheme val="minor"/>
    </font>
    <font>
      <sz val="10"/>
      <color theme="1"/>
      <name val="Arial"/>
      <family val="2"/>
    </font>
    <font>
      <sz val="9"/>
      <color rgb="FF1F1F1F"/>
      <name val="&quot;Google Sans&quot;"/>
    </font>
    <font>
      <sz val="10"/>
      <color rgb="FF000000"/>
      <name val="Arial"/>
      <family val="2"/>
    </font>
    <font>
      <u/>
      <sz val="10"/>
      <color rgb="FF0000FF"/>
      <name val="Arial"/>
      <family val="2"/>
    </font>
    <font>
      <sz val="11"/>
      <color theme="1"/>
      <name val="Arial"/>
      <family val="2"/>
      <scheme val="minor"/>
    </font>
    <font>
      <u/>
      <sz val="10"/>
      <color rgb="FF0000FF"/>
      <name val="Arial"/>
      <family val="2"/>
    </font>
    <font>
      <b/>
      <sz val="10"/>
      <color theme="1"/>
      <name val="Arial"/>
      <family val="2"/>
      <scheme val="minor"/>
    </font>
    <font>
      <u/>
      <sz val="10"/>
      <color rgb="FF0000FF"/>
      <name val="Arial"/>
      <family val="2"/>
    </font>
    <font>
      <u/>
      <sz val="10"/>
      <color rgb="FF0000FF"/>
      <name val="Arial"/>
      <family val="2"/>
    </font>
    <font>
      <u/>
      <sz val="10"/>
      <color rgb="FF0000FF"/>
      <name val="Arial"/>
      <family val="2"/>
    </font>
    <font>
      <u/>
      <sz val="10"/>
      <color rgb="FF0000FF"/>
      <name val="Arial"/>
      <family val="2"/>
    </font>
    <font>
      <sz val="9"/>
      <color rgb="FF000000"/>
      <name val="&quot;Google Sans Mono&quot;"/>
    </font>
    <font>
      <sz val="11"/>
      <color rgb="FF1F1F1F"/>
      <name val="&quot;Google Sans&quot;"/>
    </font>
    <font>
      <u/>
      <sz val="10"/>
      <color rgb="FF1155CC"/>
      <name val="Arial"/>
      <family val="2"/>
    </font>
    <font>
      <sz val="6"/>
      <name val="Arial"/>
      <family val="3"/>
      <charset val="128"/>
      <scheme val="minor"/>
    </font>
    <font>
      <sz val="10"/>
      <color rgb="FF1F1F1F"/>
      <name val="Arial"/>
      <family val="3"/>
    </font>
  </fonts>
  <fills count="8">
    <fill>
      <patternFill patternType="none"/>
    </fill>
    <fill>
      <patternFill patternType="gray125"/>
    </fill>
    <fill>
      <patternFill patternType="solid">
        <fgColor rgb="FFEAD1DC"/>
        <bgColor rgb="FFEAD1DC"/>
      </patternFill>
    </fill>
    <fill>
      <patternFill patternType="solid">
        <fgColor rgb="FFC9DAF8"/>
        <bgColor rgb="FFC9DAF8"/>
      </patternFill>
    </fill>
    <fill>
      <patternFill patternType="solid">
        <fgColor rgb="FFB6D7A8"/>
        <bgColor rgb="FFB6D7A8"/>
      </patternFill>
    </fill>
    <fill>
      <patternFill patternType="solid">
        <fgColor rgb="FFFFFFFF"/>
        <bgColor rgb="FFFFFFFF"/>
      </patternFill>
    </fill>
    <fill>
      <patternFill patternType="solid">
        <fgColor rgb="FFA4C2F4"/>
        <bgColor rgb="FFA4C2F4"/>
      </patternFill>
    </fill>
    <fill>
      <patternFill patternType="solid">
        <fgColor rgb="FF93C47D"/>
        <bgColor rgb="FF93C47D"/>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39">
    <xf numFmtId="0" fontId="0" fillId="0" borderId="0" xfId="0"/>
    <xf numFmtId="0" fontId="1" fillId="0" borderId="0" xfId="0" applyFont="1"/>
    <xf numFmtId="0" fontId="2" fillId="0" borderId="0" xfId="0" applyFont="1"/>
    <xf numFmtId="0" fontId="1" fillId="2" borderId="0" xfId="0" applyFont="1" applyFill="1"/>
    <xf numFmtId="0" fontId="2" fillId="2" borderId="0" xfId="0" applyFont="1" applyFill="1"/>
    <xf numFmtId="0" fontId="3" fillId="2" borderId="0" xfId="0" applyFont="1" applyFill="1"/>
    <xf numFmtId="0" fontId="1" fillId="3" borderId="0" xfId="0" applyFont="1" applyFill="1"/>
    <xf numFmtId="0" fontId="4" fillId="3" borderId="0" xfId="0" applyFont="1" applyFill="1" applyAlignment="1">
      <alignment horizontal="left"/>
    </xf>
    <xf numFmtId="0" fontId="1" fillId="4" borderId="0" xfId="0" applyFont="1" applyFill="1"/>
    <xf numFmtId="0" fontId="5" fillId="0" borderId="0" xfId="0" applyFont="1"/>
    <xf numFmtId="0" fontId="6" fillId="4" borderId="0" xfId="0" applyFont="1" applyFill="1"/>
    <xf numFmtId="0" fontId="7" fillId="0" borderId="0" xfId="0" applyFont="1"/>
    <xf numFmtId="0" fontId="8" fillId="3" borderId="0" xfId="0" applyFont="1" applyFill="1"/>
    <xf numFmtId="0" fontId="1" fillId="6" borderId="0" xfId="0" applyFont="1" applyFill="1"/>
    <xf numFmtId="0" fontId="1" fillId="0" borderId="1" xfId="0" applyFont="1" applyBorder="1"/>
    <xf numFmtId="0" fontId="1" fillId="0" borderId="2" xfId="0" applyFont="1" applyBorder="1"/>
    <xf numFmtId="0" fontId="1" fillId="6" borderId="2" xfId="0" applyFont="1" applyFill="1" applyBorder="1" applyAlignment="1">
      <alignment vertical="top"/>
    </xf>
    <xf numFmtId="0" fontId="9" fillId="0" borderId="2" xfId="0" applyFont="1" applyBorder="1"/>
    <xf numFmtId="0" fontId="1" fillId="0" borderId="3" xfId="0" applyFont="1" applyBorder="1"/>
    <xf numFmtId="177" fontId="1" fillId="0" borderId="0" xfId="0" applyNumberFormat="1" applyFont="1"/>
    <xf numFmtId="0" fontId="1" fillId="0" borderId="4" xfId="0" applyFont="1" applyBorder="1"/>
    <xf numFmtId="0" fontId="1" fillId="6" borderId="0" xfId="0" applyFont="1" applyFill="1" applyAlignment="1">
      <alignment vertical="top"/>
    </xf>
    <xf numFmtId="0" fontId="10" fillId="0" borderId="0" xfId="0" applyFont="1"/>
    <xf numFmtId="0" fontId="1" fillId="0" borderId="5" xfId="0" applyFont="1" applyBorder="1"/>
    <xf numFmtId="0" fontId="11" fillId="0" borderId="0" xfId="0" applyFont="1"/>
    <xf numFmtId="0" fontId="1" fillId="0" borderId="6" xfId="0" applyFont="1" applyBorder="1"/>
    <xf numFmtId="0" fontId="1" fillId="0" borderId="7" xfId="0" applyFont="1" applyBorder="1"/>
    <xf numFmtId="0" fontId="1" fillId="6" borderId="7" xfId="0" applyFont="1" applyFill="1" applyBorder="1"/>
    <xf numFmtId="0" fontId="12" fillId="0" borderId="7" xfId="0" applyFont="1" applyBorder="1"/>
    <xf numFmtId="0" fontId="1" fillId="0" borderId="8" xfId="0" applyFont="1" applyBorder="1"/>
    <xf numFmtId="0" fontId="1" fillId="6" borderId="2" xfId="0" applyFont="1" applyFill="1" applyBorder="1"/>
    <xf numFmtId="0" fontId="1" fillId="0" borderId="0" xfId="0" applyFont="1" applyAlignment="1">
      <alignment vertical="top"/>
    </xf>
    <xf numFmtId="0" fontId="1" fillId="7" borderId="0" xfId="0" applyFont="1" applyFill="1"/>
    <xf numFmtId="0" fontId="1" fillId="0" borderId="0" xfId="0" applyFont="1" applyAlignment="1">
      <alignment horizontal="center"/>
    </xf>
    <xf numFmtId="0" fontId="13" fillId="5" borderId="0" xfId="0" applyFont="1" applyFill="1"/>
    <xf numFmtId="0" fontId="14" fillId="5" borderId="0" xfId="0" applyFont="1" applyFill="1"/>
    <xf numFmtId="0" fontId="1" fillId="0" borderId="0" xfId="0" applyFont="1" applyAlignment="1">
      <alignment horizontal="center"/>
    </xf>
    <xf numFmtId="0" fontId="0" fillId="0" borderId="0" xfId="0"/>
    <xf numFmtId="0" fontId="17" fillId="2" borderId="0" xfId="0" applyFont="1"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ithub.com/jhipster/generator-jhipster/pull/22429" TargetMode="External"/><Relationship Id="rId21" Type="http://schemas.openxmlformats.org/officeDocument/2006/relationships/hyperlink" Target="https://github.com/erobitschek/med-ml/pull/5" TargetMode="External"/><Relationship Id="rId42" Type="http://schemas.openxmlformats.org/officeDocument/2006/relationships/hyperlink" Target="https://github.com/darklang/dark/pull/5063" TargetMode="External"/><Relationship Id="rId63" Type="http://schemas.openxmlformats.org/officeDocument/2006/relationships/hyperlink" Target="https://github.com/tic-oss/jhipster-blueprints/pull/7" TargetMode="External"/><Relationship Id="rId84" Type="http://schemas.openxmlformats.org/officeDocument/2006/relationships/hyperlink" Target="https://github.com/autowarefoundation/autoware-github-actions/pull/241" TargetMode="External"/><Relationship Id="rId138" Type="http://schemas.openxmlformats.org/officeDocument/2006/relationships/hyperlink" Target="https://github.com/rust-lang/rfcs/pull/3463" TargetMode="External"/><Relationship Id="rId107" Type="http://schemas.openxmlformats.org/officeDocument/2006/relationships/hyperlink" Target="https://github.com/CodeIntelligenceTesting/cifuzz/pull/838" TargetMode="External"/><Relationship Id="rId11" Type="http://schemas.openxmlformats.org/officeDocument/2006/relationships/hyperlink" Target="https://github.com/cataclysmbnteam/Cataclysm-BN/pull/3130" TargetMode="External"/><Relationship Id="rId32" Type="http://schemas.openxmlformats.org/officeDocument/2006/relationships/hyperlink" Target="https://github.com/konfuzio-ai/konfuzio-sdk/pull/296" TargetMode="External"/><Relationship Id="rId37" Type="http://schemas.openxmlformats.org/officeDocument/2006/relationships/hyperlink" Target="https://github.com/rajatkantinandi/quizmaster/pull/75" TargetMode="External"/><Relationship Id="rId53" Type="http://schemas.openxmlformats.org/officeDocument/2006/relationships/hyperlink" Target="https://github.com/bloxapp/ssv-web/pull/277" TargetMode="External"/><Relationship Id="rId58" Type="http://schemas.openxmlformats.org/officeDocument/2006/relationships/hyperlink" Target="https://github.com/roslinmahmud/easy-hire-backend/pull/11" TargetMode="External"/><Relationship Id="rId74" Type="http://schemas.openxmlformats.org/officeDocument/2006/relationships/hyperlink" Target="https://github.com/reworkd/AgentGPT/pull/897" TargetMode="External"/><Relationship Id="rId79" Type="http://schemas.openxmlformats.org/officeDocument/2006/relationships/hyperlink" Target="https://github.com/theosanderson/taxonium/pull/534" TargetMode="External"/><Relationship Id="rId102" Type="http://schemas.openxmlformats.org/officeDocument/2006/relationships/hyperlink" Target="https://github.com/VOICEVOX/voicevox/pull/1573" TargetMode="External"/><Relationship Id="rId123" Type="http://schemas.openxmlformats.org/officeDocument/2006/relationships/hyperlink" Target="https://github.com/dotCMS/core/assets/" TargetMode="External"/><Relationship Id="rId128" Type="http://schemas.openxmlformats.org/officeDocument/2006/relationships/hyperlink" Target="https://github.com/ggerganov/llama.cpp/pull/1684" TargetMode="External"/><Relationship Id="rId5" Type="http://schemas.openxmlformats.org/officeDocument/2006/relationships/hyperlink" Target="https://github.com/polywrap/evo.ninja/pull/206" TargetMode="External"/><Relationship Id="rId90" Type="http://schemas.openxmlformats.org/officeDocument/2006/relationships/hyperlink" Target="https://github.com/VOICEVOX/voicevox/pull/1384" TargetMode="External"/><Relationship Id="rId95" Type="http://schemas.openxmlformats.org/officeDocument/2006/relationships/hyperlink" Target="https://github.com/telosnetwork/open-block-explorer/pull/712" TargetMode="External"/><Relationship Id="rId22" Type="http://schemas.openxmlformats.org/officeDocument/2006/relationships/hyperlink" Target="https://github.com/bancaditalia/black-it/pull/58" TargetMode="External"/><Relationship Id="rId27" Type="http://schemas.openxmlformats.org/officeDocument/2006/relationships/hyperlink" Target="https://github.com/chitalian/gptask/pull/2" TargetMode="External"/><Relationship Id="rId43" Type="http://schemas.openxmlformats.org/officeDocument/2006/relationships/hyperlink" Target="https://github.com/MERLCenter/MERL-Center-public/pull/112" TargetMode="External"/><Relationship Id="rId48" Type="http://schemas.openxmlformats.org/officeDocument/2006/relationships/hyperlink" Target="https://github.com/netdata/netdata/pull/15485" TargetMode="External"/><Relationship Id="rId64" Type="http://schemas.openxmlformats.org/officeDocument/2006/relationships/hyperlink" Target="https://github.com/alcionai/corso/pull/4417" TargetMode="External"/><Relationship Id="rId69" Type="http://schemas.openxmlformats.org/officeDocument/2006/relationships/hyperlink" Target="https://github.com/SWM14-Architect/moview-core-service/pull/12" TargetMode="External"/><Relationship Id="rId113" Type="http://schemas.openxmlformats.org/officeDocument/2006/relationships/hyperlink" Target="https://github.com/internetarchive/iaux-collection-browser/pull/261" TargetMode="External"/><Relationship Id="rId118" Type="http://schemas.openxmlformats.org/officeDocument/2006/relationships/hyperlink" Target="https://github.com/astahmer/openapi-zod-client/pull/151" TargetMode="External"/><Relationship Id="rId134" Type="http://schemas.openxmlformats.org/officeDocument/2006/relationships/hyperlink" Target="https://github.com/gravitational/teleport/pull/19316" TargetMode="External"/><Relationship Id="rId139" Type="http://schemas.openxmlformats.org/officeDocument/2006/relationships/hyperlink" Target="https://github.com/VOICEVOX/voicevox_core/pull/532" TargetMode="External"/><Relationship Id="rId80" Type="http://schemas.openxmlformats.org/officeDocument/2006/relationships/hyperlink" Target="https://github.com/FixMyBerlin/atlas-app/pull/45" TargetMode="External"/><Relationship Id="rId85" Type="http://schemas.openxmlformats.org/officeDocument/2006/relationships/hyperlink" Target="https://github.com/darklang/dark/pull/5058" TargetMode="External"/><Relationship Id="rId12" Type="http://schemas.openxmlformats.org/officeDocument/2006/relationships/hyperlink" Target="https://github.com/sCrypt-Inc/scryptTS-docs/pull/209" TargetMode="External"/><Relationship Id="rId17" Type="http://schemas.openxmlformats.org/officeDocument/2006/relationships/hyperlink" Target="https://github.com/c4dt/dela/pull/4" TargetMode="External"/><Relationship Id="rId33" Type="http://schemas.openxmlformats.org/officeDocument/2006/relationships/hyperlink" Target="https://github.com/konfuzio-ai/konfuzio-sdk/pull/296" TargetMode="External"/><Relationship Id="rId38" Type="http://schemas.openxmlformats.org/officeDocument/2006/relationships/hyperlink" Target="https://github.com/huseyinbagator/react-demo-todo-app/pull/8" TargetMode="External"/><Relationship Id="rId59" Type="http://schemas.openxmlformats.org/officeDocument/2006/relationships/hyperlink" Target="https://github.com/erobitschek/med-ml/pull/2" TargetMode="External"/><Relationship Id="rId103" Type="http://schemas.openxmlformats.org/officeDocument/2006/relationships/hyperlink" Target="https://github.com/Ludeon/RimWorld-ru/pull/1571" TargetMode="External"/><Relationship Id="rId108" Type="http://schemas.openxmlformats.org/officeDocument/2006/relationships/hyperlink" Target="https://chat.openai.com/share/4a7503b6-66e8-4ede-a13b-0e8e942cb87a" TargetMode="External"/><Relationship Id="rId124" Type="http://schemas.openxmlformats.org/officeDocument/2006/relationships/hyperlink" Target="https://github.com/OpenAdaptAI/OpenAdapt/pull/228" TargetMode="External"/><Relationship Id="rId129" Type="http://schemas.openxmlformats.org/officeDocument/2006/relationships/hyperlink" Target="https://github.com/ggerganov/llama.cpp/pull/1684" TargetMode="External"/><Relationship Id="rId54" Type="http://schemas.openxmlformats.org/officeDocument/2006/relationships/hyperlink" Target="https://github.com/scania-digital-design-system/tegel-angular-demo/pull/51" TargetMode="External"/><Relationship Id="rId70" Type="http://schemas.openxmlformats.org/officeDocument/2006/relationships/hyperlink" Target="https://github.com/qin-team-recipe/05-recipe-app/pull/62" TargetMode="External"/><Relationship Id="rId75" Type="http://schemas.openxmlformats.org/officeDocument/2006/relationships/hyperlink" Target="https://github.com/VOICEVOX/voicevox/pull/1546" TargetMode="External"/><Relationship Id="rId91" Type="http://schemas.openxmlformats.org/officeDocument/2006/relationships/hyperlink" Target="https://chat.openai.com/share/d8b56439-787f-4702-9e26-e16c323c3164" TargetMode="External"/><Relationship Id="rId96" Type="http://schemas.openxmlformats.org/officeDocument/2006/relationships/hyperlink" Target="https://github.com/ggerganov/llama.cpp/pull/1807" TargetMode="External"/><Relationship Id="rId140" Type="http://schemas.openxmlformats.org/officeDocument/2006/relationships/hyperlink" Target="https://github.com/VOICEVOX/voicevox_core/pull/538" TargetMode="External"/><Relationship Id="rId1" Type="http://schemas.openxmlformats.org/officeDocument/2006/relationships/hyperlink" Target="https://github.com/magnifiq/js-practice-vention/pull/9" TargetMode="External"/><Relationship Id="rId6" Type="http://schemas.openxmlformats.org/officeDocument/2006/relationships/hyperlink" Target="https://github.com/polywrap/evo.ninja/pull/206" TargetMode="External"/><Relationship Id="rId23" Type="http://schemas.openxmlformats.org/officeDocument/2006/relationships/hyperlink" Target="https://github.com/aepaysinger/code-challenges/pull/65" TargetMode="External"/><Relationship Id="rId28" Type="http://schemas.openxmlformats.org/officeDocument/2006/relationships/hyperlink" Target="https://github.com/tsenart/vegeta/pull/638" TargetMode="External"/><Relationship Id="rId49" Type="http://schemas.openxmlformats.org/officeDocument/2006/relationships/hyperlink" Target="https://github.com/microsoft/visionmetrics/pull/42" TargetMode="External"/><Relationship Id="rId114" Type="http://schemas.openxmlformats.org/officeDocument/2006/relationships/hyperlink" Target="https://github.com/mdn/content/pull/27070" TargetMode="External"/><Relationship Id="rId119" Type="http://schemas.openxmlformats.org/officeDocument/2006/relationships/hyperlink" Target="https://stackblitz.com/edit/json-schema-anyof-test?file=index.tsx" TargetMode="External"/><Relationship Id="rId44" Type="http://schemas.openxmlformats.org/officeDocument/2006/relationships/hyperlink" Target="https://github.com/MERLCenter/MERL-Center-public/pull/112" TargetMode="External"/><Relationship Id="rId60" Type="http://schemas.openxmlformats.org/officeDocument/2006/relationships/hyperlink" Target="https://github.com/erobitschek/med-ml/pull/2" TargetMode="External"/><Relationship Id="rId65" Type="http://schemas.openxmlformats.org/officeDocument/2006/relationships/hyperlink" Target="https://chat.openai.com/share/9550ff9a-5077-459d-a35e-47c20890240e" TargetMode="External"/><Relationship Id="rId81" Type="http://schemas.openxmlformats.org/officeDocument/2006/relationships/hyperlink" Target="https://github.com/GaloyMoney/galoy-mobile/pull/2361" TargetMode="External"/><Relationship Id="rId86" Type="http://schemas.openxmlformats.org/officeDocument/2006/relationships/hyperlink" Target="https://github.com/bytedeck/bytedeck/pull/1451" TargetMode="External"/><Relationship Id="rId130" Type="http://schemas.openxmlformats.org/officeDocument/2006/relationships/hyperlink" Target="https://github.com/Altinity/clickhouse-backup/pull/648" TargetMode="External"/><Relationship Id="rId135" Type="http://schemas.openxmlformats.org/officeDocument/2006/relationships/hyperlink" Target="https://github.com/VOICEVOX/voicevox/pull/1404" TargetMode="External"/><Relationship Id="rId13" Type="http://schemas.openxmlformats.org/officeDocument/2006/relationships/hyperlink" Target="https://github.com/darklang/dark/pull/5087" TargetMode="External"/><Relationship Id="rId18" Type="http://schemas.openxmlformats.org/officeDocument/2006/relationships/hyperlink" Target="https://github.com/pyspark-ai/pyspark-ai/pull/157" TargetMode="External"/><Relationship Id="rId39" Type="http://schemas.openxmlformats.org/officeDocument/2006/relationships/hyperlink" Target="https://github.com/polywrap/evo.ninja/pull/167" TargetMode="External"/><Relationship Id="rId109" Type="http://schemas.openxmlformats.org/officeDocument/2006/relationships/hyperlink" Target="https://github.com/faker-js/faker/pull/2230" TargetMode="External"/><Relationship Id="rId34" Type="http://schemas.openxmlformats.org/officeDocument/2006/relationships/hyperlink" Target="https://chat.openai.com/share/c4f7579e-1e94-46e6-90cd-710999562a09" TargetMode="External"/><Relationship Id="rId50" Type="http://schemas.openxmlformats.org/officeDocument/2006/relationships/hyperlink" Target="https://github.com/tinygrad/tinygrad/pull/1661" TargetMode="External"/><Relationship Id="rId55" Type="http://schemas.openxmlformats.org/officeDocument/2006/relationships/hyperlink" Target="https://github.com/RND247/Pype-Synthetic-Data-for-Testing/pull/16" TargetMode="External"/><Relationship Id="rId76" Type="http://schemas.openxmlformats.org/officeDocument/2006/relationships/hyperlink" Target="https://github.com/daydule/frontend/pull/35" TargetMode="External"/><Relationship Id="rId97" Type="http://schemas.openxmlformats.org/officeDocument/2006/relationships/hyperlink" Target="https://github.com/wafflestudio/wacruit-server/pull/26" TargetMode="External"/><Relationship Id="rId104" Type="http://schemas.openxmlformats.org/officeDocument/2006/relationships/hyperlink" Target="https://github.com/pyspark-ai/pyspark-ai/pull/1" TargetMode="External"/><Relationship Id="rId120" Type="http://schemas.openxmlformats.org/officeDocument/2006/relationships/hyperlink" Target="https://github.com/energietransitie/twomes-p1-reader-firmware/pull/2" TargetMode="External"/><Relationship Id="rId125" Type="http://schemas.openxmlformats.org/officeDocument/2006/relationships/hyperlink" Target="https://github.com/monarch-initiative/mondo/pull/6609" TargetMode="External"/><Relationship Id="rId141" Type="http://schemas.openxmlformats.org/officeDocument/2006/relationships/hyperlink" Target="https://github.com/VOICEVOX/voicevox/pull/1374" TargetMode="External"/><Relationship Id="rId7" Type="http://schemas.openxmlformats.org/officeDocument/2006/relationships/hyperlink" Target="https://github.com/pwncollege/dojo/pull/219" TargetMode="External"/><Relationship Id="rId71" Type="http://schemas.openxmlformats.org/officeDocument/2006/relationships/hyperlink" Target="https://github.com/opensearch-project/opensearch-migrations/pull/297" TargetMode="External"/><Relationship Id="rId92" Type="http://schemas.openxmlformats.org/officeDocument/2006/relationships/hyperlink" Target="https://github.com/ggerganov/llama.cpp/pull/1775" TargetMode="External"/><Relationship Id="rId2" Type="http://schemas.openxmlformats.org/officeDocument/2006/relationships/hyperlink" Target="https://github.com/rom-py/rompy/pull/40" TargetMode="External"/><Relationship Id="rId29" Type="http://schemas.openxmlformats.org/officeDocument/2006/relationships/hyperlink" Target="https://github.com/millwheel/delivery-application/pull/1" TargetMode="External"/><Relationship Id="rId24" Type="http://schemas.openxmlformats.org/officeDocument/2006/relationships/hyperlink" Target="https://github.com/Siv3D/OpenSiv3D/pull/1097" TargetMode="External"/><Relationship Id="rId40" Type="http://schemas.openxmlformats.org/officeDocument/2006/relationships/hyperlink" Target="https://github.com/code-in-design/pass-frontend/pull/21" TargetMode="External"/><Relationship Id="rId45" Type="http://schemas.openxmlformats.org/officeDocument/2006/relationships/hyperlink" Target="https://github.com/KilianFt/Adaptive-HCI/pull/3" TargetMode="External"/><Relationship Id="rId66" Type="http://schemas.openxmlformats.org/officeDocument/2006/relationships/hyperlink" Target="https://github.com/SSWConsulting/SSW.Website/pull/1284" TargetMode="External"/><Relationship Id="rId87" Type="http://schemas.openxmlformats.org/officeDocument/2006/relationships/hyperlink" Target="https://github.com/Ayahiro-Inatsugu/ph3-website-private/pull/4" TargetMode="External"/><Relationship Id="rId110" Type="http://schemas.openxmlformats.org/officeDocument/2006/relationships/hyperlink" Target="https://github.com/PostHog/posthog.com/pull/6456" TargetMode="External"/><Relationship Id="rId115" Type="http://schemas.openxmlformats.org/officeDocument/2006/relationships/hyperlink" Target="https://github.com/mdn/content/pull/27070" TargetMode="External"/><Relationship Id="rId131" Type="http://schemas.openxmlformats.org/officeDocument/2006/relationships/hyperlink" Target="https://github.com/unoplatform/uno/pull/12428" TargetMode="External"/><Relationship Id="rId136" Type="http://schemas.openxmlformats.org/officeDocument/2006/relationships/hyperlink" Target="https://github.com/VOICEVOX/voicevox/pull/1470" TargetMode="External"/><Relationship Id="rId61" Type="http://schemas.openxmlformats.org/officeDocument/2006/relationships/hyperlink" Target="https://github.com/ykdojo/kaguya/pull/16" TargetMode="External"/><Relationship Id="rId82" Type="http://schemas.openxmlformats.org/officeDocument/2006/relationships/hyperlink" Target="https://github.com/citusdata/activerecord-multi-tenant/pull/199" TargetMode="External"/><Relationship Id="rId19" Type="http://schemas.openxmlformats.org/officeDocument/2006/relationships/hyperlink" Target="https://github.com/BenGriffith/cryptocurrency/pull/52" TargetMode="External"/><Relationship Id="rId14" Type="http://schemas.openxmlformats.org/officeDocument/2006/relationships/hyperlink" Target="https://github.com/bogpad/docs/pull/2" TargetMode="External"/><Relationship Id="rId30" Type="http://schemas.openxmlformats.org/officeDocument/2006/relationships/hyperlink" Target="https://github.com/rhysmorgan134/node-CarPlay/pull/70" TargetMode="External"/><Relationship Id="rId35" Type="http://schemas.openxmlformats.org/officeDocument/2006/relationships/hyperlink" Target="https://github.com/mongo-express/mongo-express-docker/pull/93" TargetMode="External"/><Relationship Id="rId56" Type="http://schemas.openxmlformats.org/officeDocument/2006/relationships/hyperlink" Target="https://github.com/viets-software-club/truffle-ai-backend/pull/52" TargetMode="External"/><Relationship Id="rId77" Type="http://schemas.openxmlformats.org/officeDocument/2006/relationships/hyperlink" Target="https://github.com/toptal/picasso/pull/3872" TargetMode="External"/><Relationship Id="rId100" Type="http://schemas.openxmlformats.org/officeDocument/2006/relationships/hyperlink" Target="https://chat.openai.com/share/972081f0-cd06-4041-8f95-f66e78d5b420" TargetMode="External"/><Relationship Id="rId105" Type="http://schemas.openxmlformats.org/officeDocument/2006/relationships/hyperlink" Target="https://github.com/kazuki1023/template_ph3_website_private/pull/16" TargetMode="External"/><Relationship Id="rId126" Type="http://schemas.openxmlformats.org/officeDocument/2006/relationships/hyperlink" Target="https://github.com/VOICEVOX/voicevox_engine/pull/716" TargetMode="External"/><Relationship Id="rId8" Type="http://schemas.openxmlformats.org/officeDocument/2006/relationships/hyperlink" Target="https://github.com/Maagan-Michael/mm-portal/pull/1" TargetMode="External"/><Relationship Id="rId51" Type="http://schemas.openxmlformats.org/officeDocument/2006/relationships/hyperlink" Target="https://github.com/danny-avila/LibreChat/pull/756" TargetMode="External"/><Relationship Id="rId72" Type="http://schemas.openxmlformats.org/officeDocument/2006/relationships/hyperlink" Target="https://github.com/VOICEVOX/pyopenjtalk/pull/18" TargetMode="External"/><Relationship Id="rId93" Type="http://schemas.openxmlformats.org/officeDocument/2006/relationships/hyperlink" Target="https://github.com/ggerganov/llama.cpp/pull/1775" TargetMode="External"/><Relationship Id="rId98" Type="http://schemas.openxmlformats.org/officeDocument/2006/relationships/hyperlink" Target="https://github.com/dwyl/imgup/pull/64" TargetMode="External"/><Relationship Id="rId121" Type="http://schemas.openxmlformats.org/officeDocument/2006/relationships/hyperlink" Target="https://github.com/JushBJJ/Mr.-Ranedeer-AI-Tutor/pull/30" TargetMode="External"/><Relationship Id="rId3" Type="http://schemas.openxmlformats.org/officeDocument/2006/relationships/hyperlink" Target="https://github.com/whatwg/whatwg.org/pull/427" TargetMode="External"/><Relationship Id="rId25" Type="http://schemas.openxmlformats.org/officeDocument/2006/relationships/hyperlink" Target="https://github.com/hyprwm/Hyprland/pull/3393" TargetMode="External"/><Relationship Id="rId46" Type="http://schemas.openxmlformats.org/officeDocument/2006/relationships/hyperlink" Target="https://chat.openai.com/share/ea0acac8-6f59-4762-9fc0-764acbbd4119" TargetMode="External"/><Relationship Id="rId67" Type="http://schemas.openxmlformats.org/officeDocument/2006/relationships/hyperlink" Target="https://github.com/gcarlos64/linux/pull/4" TargetMode="External"/><Relationship Id="rId116" Type="http://schemas.openxmlformats.org/officeDocument/2006/relationships/hyperlink" Target="https://github.com/rails/rails/pull/48576" TargetMode="External"/><Relationship Id="rId137" Type="http://schemas.openxmlformats.org/officeDocument/2006/relationships/hyperlink" Target="https://github.com/VOICEVOX/voicevox/pull/1492" TargetMode="External"/><Relationship Id="rId20" Type="http://schemas.openxmlformats.org/officeDocument/2006/relationships/hyperlink" Target="https://github.com/transloadit/uppy/pull/4110" TargetMode="External"/><Relationship Id="rId41" Type="http://schemas.openxmlformats.org/officeDocument/2006/relationships/hyperlink" Target="https://github.com/code-in-design/pass-frontend/pull/21" TargetMode="External"/><Relationship Id="rId62" Type="http://schemas.openxmlformats.org/officeDocument/2006/relationships/hyperlink" Target="https://github.com/tic-oss/jhipster-blueprints/pull/7" TargetMode="External"/><Relationship Id="rId83" Type="http://schemas.openxmlformats.org/officeDocument/2006/relationships/hyperlink" Target="https://github.com/lcompilers/lpython/pull/2323" TargetMode="External"/><Relationship Id="rId88" Type="http://schemas.openxmlformats.org/officeDocument/2006/relationships/hyperlink" Target="https://github.com/Ayahiro-Inatsugu/ph3-website-private/pull/4" TargetMode="External"/><Relationship Id="rId111" Type="http://schemas.openxmlformats.org/officeDocument/2006/relationships/hyperlink" Target="https://github.com/snapshot-labs/snapshot/pull/3937" TargetMode="External"/><Relationship Id="rId132" Type="http://schemas.openxmlformats.org/officeDocument/2006/relationships/hyperlink" Target="https://github.com/ubiquity/ubiquibot/pull/608" TargetMode="External"/><Relationship Id="rId15" Type="http://schemas.openxmlformats.org/officeDocument/2006/relationships/hyperlink" Target="https://github.com/amidaware/community-scripts/pull/182" TargetMode="External"/><Relationship Id="rId36" Type="http://schemas.openxmlformats.org/officeDocument/2006/relationships/hyperlink" Target="https://github.com/darklang/dark/pull/5068" TargetMode="External"/><Relationship Id="rId57" Type="http://schemas.openxmlformats.org/officeDocument/2006/relationships/hyperlink" Target="https://github.com/kolibril13/ipyMolecularNodes/pull/1" TargetMode="External"/><Relationship Id="rId106" Type="http://schemas.openxmlformats.org/officeDocument/2006/relationships/hyperlink" Target="https://github.com/VOICEVOX/voicevox/pull/1555" TargetMode="External"/><Relationship Id="rId127" Type="http://schemas.openxmlformats.org/officeDocument/2006/relationships/hyperlink" Target="https://github.com/roboflow/supervision/pull/177" TargetMode="External"/><Relationship Id="rId10" Type="http://schemas.openxmlformats.org/officeDocument/2006/relationships/hyperlink" Target="https://github.com/TurboWarp/extensions/pull/1035" TargetMode="External"/><Relationship Id="rId31" Type="http://schemas.openxmlformats.org/officeDocument/2006/relationships/hyperlink" Target="https://github.com/lfortran/lfortran/pull/2446" TargetMode="External"/><Relationship Id="rId52" Type="http://schemas.openxmlformats.org/officeDocument/2006/relationships/hyperlink" Target="https://github.com/Miller-RS/DistributedMiningNetwork/pull/8" TargetMode="External"/><Relationship Id="rId73" Type="http://schemas.openxmlformats.org/officeDocument/2006/relationships/hyperlink" Target="https://github.com/ubiquity/ubiquibot/pull/759" TargetMode="External"/><Relationship Id="rId78" Type="http://schemas.openxmlformats.org/officeDocument/2006/relationships/hyperlink" Target="https://github.com/SSWConsulting/SSW.Website/pull/931" TargetMode="External"/><Relationship Id="rId94" Type="http://schemas.openxmlformats.org/officeDocument/2006/relationships/hyperlink" Target="https://github.com/lfortran/lfortran/pull/1788" TargetMode="External"/><Relationship Id="rId99" Type="http://schemas.openxmlformats.org/officeDocument/2006/relationships/hyperlink" Target="https://github.com/HinanoOno/template-ph3-website/pull/1" TargetMode="External"/><Relationship Id="rId101" Type="http://schemas.openxmlformats.org/officeDocument/2006/relationships/hyperlink" Target="https://github.com/HinanoOno/template-ph3-website/pull/1" TargetMode="External"/><Relationship Id="rId122" Type="http://schemas.openxmlformats.org/officeDocument/2006/relationships/hyperlink" Target="https://github.com/dotCMS/core/pull/25432" TargetMode="External"/><Relationship Id="rId4" Type="http://schemas.openxmlformats.org/officeDocument/2006/relationships/hyperlink" Target="https://github.com/expresstechsoftware/product-questions-answers-for-woocommerce/pull/25" TargetMode="External"/><Relationship Id="rId9" Type="http://schemas.openxmlformats.org/officeDocument/2006/relationships/hyperlink" Target="https://github.com/sablier-labs/v2-periphery/pull/191" TargetMode="External"/><Relationship Id="rId26" Type="http://schemas.openxmlformats.org/officeDocument/2006/relationships/hyperlink" Target="https://github.com/esag-swiss/iDig-Webapp/pull/105" TargetMode="External"/><Relationship Id="rId47" Type="http://schemas.openxmlformats.org/officeDocument/2006/relationships/hyperlink" Target="https://github.com/Hochfrequenz/kohlrahbi/pull/158" TargetMode="External"/><Relationship Id="rId68" Type="http://schemas.openxmlformats.org/officeDocument/2006/relationships/hyperlink" Target="https://github.com/MrNeRF/gaussian-splatting-cuda/pull/23" TargetMode="External"/><Relationship Id="rId89" Type="http://schemas.openxmlformats.org/officeDocument/2006/relationships/hyperlink" Target="https://github.com/ryoikegata/template-ph3-website/pull/1" TargetMode="External"/><Relationship Id="rId112" Type="http://schemas.openxmlformats.org/officeDocument/2006/relationships/hyperlink" Target="https://github.com/PolicyEngine/policyengine-us/pull/2764" TargetMode="External"/><Relationship Id="rId133" Type="http://schemas.openxmlformats.org/officeDocument/2006/relationships/hyperlink" Target="https://github.com/wahanegi/vibereport/pull/64" TargetMode="External"/><Relationship Id="rId16" Type="http://schemas.openxmlformats.org/officeDocument/2006/relationships/hyperlink" Target="https://github.com/sleepyRias/BetterSteam/pull/76"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github.com/lfortran/lfortran/pull/1788" TargetMode="External"/><Relationship Id="rId18" Type="http://schemas.openxmlformats.org/officeDocument/2006/relationships/hyperlink" Target="https://github.com/pwncollege/dojo/pull/219" TargetMode="External"/><Relationship Id="rId26" Type="http://schemas.openxmlformats.org/officeDocument/2006/relationships/hyperlink" Target="https://github.com/mongo-express/mongo-express-docker/pull/93" TargetMode="External"/><Relationship Id="rId39" Type="http://schemas.openxmlformats.org/officeDocument/2006/relationships/hyperlink" Target="https://github.com/kolibril13/ipyMolecularNodes/pull/1" TargetMode="External"/><Relationship Id="rId21" Type="http://schemas.openxmlformats.org/officeDocument/2006/relationships/hyperlink" Target="https://github.com/amidaware/community-scripts/pull/182" TargetMode="External"/><Relationship Id="rId34" Type="http://schemas.openxmlformats.org/officeDocument/2006/relationships/hyperlink" Target="https://github.com/bytedeck/bytedeck/pull/1451" TargetMode="External"/><Relationship Id="rId42" Type="http://schemas.openxmlformats.org/officeDocument/2006/relationships/hyperlink" Target="https://github.com/sCrypt-Inc/scryptTS-docs/pull/209" TargetMode="External"/><Relationship Id="rId47" Type="http://schemas.openxmlformats.org/officeDocument/2006/relationships/hyperlink" Target="https://chat.openai.com/share/fe6258ed-93d6-446b-a39b-6b9c9d1ac0b1" TargetMode="External"/><Relationship Id="rId50" Type="http://schemas.openxmlformats.org/officeDocument/2006/relationships/hyperlink" Target="https://github.com/Hochfrequenz/kohlrahbi/pull/158" TargetMode="External"/><Relationship Id="rId55" Type="http://schemas.openxmlformats.org/officeDocument/2006/relationships/hyperlink" Target="https://github.com/danny-avila/LibreChat/pull/756" TargetMode="External"/><Relationship Id="rId7" Type="http://schemas.openxmlformats.org/officeDocument/2006/relationships/hyperlink" Target="https://github.com/BenGriffith/cryptocurrency/pull/52" TargetMode="External"/><Relationship Id="rId2" Type="http://schemas.openxmlformats.org/officeDocument/2006/relationships/hyperlink" Target="https://github.com/magnifiq/js-practice-vention/pull/9" TargetMode="External"/><Relationship Id="rId16" Type="http://schemas.openxmlformats.org/officeDocument/2006/relationships/hyperlink" Target="https://github.com/OpenAdaptAI/OpenAdapt/pull/228" TargetMode="External"/><Relationship Id="rId29" Type="http://schemas.openxmlformats.org/officeDocument/2006/relationships/hyperlink" Target="https://github.com/konfuzio-ai/konfuzio-sdk/pull/296" TargetMode="External"/><Relationship Id="rId11" Type="http://schemas.openxmlformats.org/officeDocument/2006/relationships/hyperlink" Target="https://github.com/pyspark-ai/pyspark-ai/pull/157" TargetMode="External"/><Relationship Id="rId24" Type="http://schemas.openxmlformats.org/officeDocument/2006/relationships/hyperlink" Target="https://github.com/VOICEVOX/voicevox_core/pull/538" TargetMode="External"/><Relationship Id="rId32" Type="http://schemas.openxmlformats.org/officeDocument/2006/relationships/hyperlink" Target="https://github.com/ggerganov/llama.cpp/pull/1684" TargetMode="External"/><Relationship Id="rId37" Type="http://schemas.openxmlformats.org/officeDocument/2006/relationships/hyperlink" Target="https://github.com/darklang/dark/pull/5058" TargetMode="External"/><Relationship Id="rId40" Type="http://schemas.openxmlformats.org/officeDocument/2006/relationships/hyperlink" Target="https://github.com/whatwg/whatwg.org/pull/427" TargetMode="External"/><Relationship Id="rId45" Type="http://schemas.openxmlformats.org/officeDocument/2006/relationships/hyperlink" Target="https://github.com/BenGriffith/cryptocurrency/pull/52" TargetMode="External"/><Relationship Id="rId53" Type="http://schemas.openxmlformats.org/officeDocument/2006/relationships/hyperlink" Target="https://github.com/pyspark-ai/pyspark-ai/pull/1" TargetMode="External"/><Relationship Id="rId5" Type="http://schemas.openxmlformats.org/officeDocument/2006/relationships/hyperlink" Target="https://github.com/MrNeRF/gaussian-splatting-cuda/pull/23" TargetMode="External"/><Relationship Id="rId10" Type="http://schemas.openxmlformats.org/officeDocument/2006/relationships/hyperlink" Target="https://github.com/dwyl/imgup/pull/64" TargetMode="External"/><Relationship Id="rId19" Type="http://schemas.openxmlformats.org/officeDocument/2006/relationships/hyperlink" Target="https://github.com/microsoft/visionmetrics/pull/42" TargetMode="External"/><Relationship Id="rId31" Type="http://schemas.openxmlformats.org/officeDocument/2006/relationships/hyperlink" Target="https://github.com/millwheel/delivery-application/pull/1" TargetMode="External"/><Relationship Id="rId44" Type="http://schemas.openxmlformats.org/officeDocument/2006/relationships/hyperlink" Target="https://github.com/BenGriffith/cryptocurrency/pull/52" TargetMode="External"/><Relationship Id="rId52" Type="http://schemas.openxmlformats.org/officeDocument/2006/relationships/hyperlink" Target="https://chat.openai.com/share/ad170578-c628-4182-bc14-b4d46a2b1648" TargetMode="External"/><Relationship Id="rId4" Type="http://schemas.openxmlformats.org/officeDocument/2006/relationships/hyperlink" Target="https://github.com/sablier-labs/v2-periphery/pull/191" TargetMode="External"/><Relationship Id="rId9" Type="http://schemas.openxmlformats.org/officeDocument/2006/relationships/hyperlink" Target="https://github.com/kazuki1023/template_ph3_website_private/pull/16" TargetMode="External"/><Relationship Id="rId14" Type="http://schemas.openxmlformats.org/officeDocument/2006/relationships/hyperlink" Target="https://github.com/erobitschek/med-ml/pull/2" TargetMode="External"/><Relationship Id="rId22" Type="http://schemas.openxmlformats.org/officeDocument/2006/relationships/hyperlink" Target="https://github.com/roboflow/supervision/pull/177" TargetMode="External"/><Relationship Id="rId27" Type="http://schemas.openxmlformats.org/officeDocument/2006/relationships/hyperlink" Target="https://github.com/SSWConsulting/SSW.Website/pull/1284" TargetMode="External"/><Relationship Id="rId30" Type="http://schemas.openxmlformats.org/officeDocument/2006/relationships/hyperlink" Target="https://github.com/chitalian/gptask/pull/2" TargetMode="External"/><Relationship Id="rId35" Type="http://schemas.openxmlformats.org/officeDocument/2006/relationships/hyperlink" Target="https://github.com/ggerganov/llama.cpp/pull/1775" TargetMode="External"/><Relationship Id="rId43" Type="http://schemas.openxmlformats.org/officeDocument/2006/relationships/hyperlink" Target="https://github.com/pyspark-ai/pyspark-ai/pull/157" TargetMode="External"/><Relationship Id="rId48" Type="http://schemas.openxmlformats.org/officeDocument/2006/relationships/hyperlink" Target="https://github.com/polywrap/evo.ninja/pull/167" TargetMode="External"/><Relationship Id="rId56" Type="http://schemas.openxmlformats.org/officeDocument/2006/relationships/hyperlink" Target="https://chat.openai.com/share/37020492-3642-47f1-958b-563b37d7ece2" TargetMode="External"/><Relationship Id="rId8" Type="http://schemas.openxmlformats.org/officeDocument/2006/relationships/hyperlink" Target="https://github.com/esag-swiss/iDig-Webapp/pull/105" TargetMode="External"/><Relationship Id="rId51" Type="http://schemas.openxmlformats.org/officeDocument/2006/relationships/hyperlink" Target="https://chat.openai.com/share/9841c3a6-3be4-4450-b3a5-b6d7cbe81250" TargetMode="External"/><Relationship Id="rId3" Type="http://schemas.openxmlformats.org/officeDocument/2006/relationships/hyperlink" Target="https://github.com/rom-py/rompy/pull/40" TargetMode="External"/><Relationship Id="rId12" Type="http://schemas.openxmlformats.org/officeDocument/2006/relationships/hyperlink" Target="https://github.com/pyspark-ai/pyspark-ai/pull/1" TargetMode="External"/><Relationship Id="rId17" Type="http://schemas.openxmlformats.org/officeDocument/2006/relationships/hyperlink" Target="https://github.com/reworkd/AgentGPT/pull/897" TargetMode="External"/><Relationship Id="rId25" Type="http://schemas.openxmlformats.org/officeDocument/2006/relationships/hyperlink" Target="https://github.com/gravitational/teleport/pull/19316" TargetMode="External"/><Relationship Id="rId33" Type="http://schemas.openxmlformats.org/officeDocument/2006/relationships/hyperlink" Target="https://github.com/ggerganov/llama.cpp/pull/1807" TargetMode="External"/><Relationship Id="rId38" Type="http://schemas.openxmlformats.org/officeDocument/2006/relationships/hyperlink" Target="https://github.com/tsenart/vegeta/pull/638" TargetMode="External"/><Relationship Id="rId46" Type="http://schemas.openxmlformats.org/officeDocument/2006/relationships/hyperlink" Target="https://github.com/HinanoOno/template-ph3-website/pull/1" TargetMode="External"/><Relationship Id="rId20" Type="http://schemas.openxmlformats.org/officeDocument/2006/relationships/hyperlink" Target="https://github.com/sleepyRias/BetterSteam/pull/76" TargetMode="External"/><Relationship Id="rId41" Type="http://schemas.openxmlformats.org/officeDocument/2006/relationships/hyperlink" Target="https://github.com/sablier-labs/v2-periphery/pull/191" TargetMode="External"/><Relationship Id="rId54" Type="http://schemas.openxmlformats.org/officeDocument/2006/relationships/hyperlink" Target="https://github.com/snapshot-labs/snapshot/pull/3937" TargetMode="External"/><Relationship Id="rId1" Type="http://schemas.openxmlformats.org/officeDocument/2006/relationships/hyperlink" Target="https://github.com/tic-oss/jhipster-blueprints/pull/7" TargetMode="External"/><Relationship Id="rId6" Type="http://schemas.openxmlformats.org/officeDocument/2006/relationships/hyperlink" Target="https://github.com/Altinity/clickhouse-backup/pull/648" TargetMode="External"/><Relationship Id="rId15" Type="http://schemas.openxmlformats.org/officeDocument/2006/relationships/hyperlink" Target="https://github.com/rajatkantinandi/quizmaster/pull/75" TargetMode="External"/><Relationship Id="rId23" Type="http://schemas.openxmlformats.org/officeDocument/2006/relationships/hyperlink" Target="https://github.com/ubiquity/ubiquibot/pull/608" TargetMode="External"/><Relationship Id="rId28" Type="http://schemas.openxmlformats.org/officeDocument/2006/relationships/hyperlink" Target="https://github.com/daydule/frontend/pull/35" TargetMode="External"/><Relationship Id="rId36" Type="http://schemas.openxmlformats.org/officeDocument/2006/relationships/hyperlink" Target="https://github.com/ggerganov/llama.cpp/pull/1775" TargetMode="External"/><Relationship Id="rId49" Type="http://schemas.openxmlformats.org/officeDocument/2006/relationships/hyperlink" Target="https://github.com/MERLCenter/MERL-Center-public/pull/11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34"/>
  <sheetViews>
    <sheetView tabSelected="1" workbookViewId="0">
      <pane xSplit="2" ySplit="1" topLeftCell="C2" activePane="bottomRight" state="frozen"/>
      <selection pane="topRight" activeCell="C1" sqref="C1"/>
      <selection pane="bottomLeft" activeCell="A2" sqref="A2"/>
      <selection pane="bottomRight" activeCell="O1" sqref="O1"/>
    </sheetView>
  </sheetViews>
  <sheetFormatPr baseColWidth="10" defaultColWidth="12.6640625" defaultRowHeight="15.75" customHeight="1"/>
  <cols>
    <col min="2" max="2" width="52.1640625" customWidth="1"/>
    <col min="8" max="8" width="19.5" customWidth="1"/>
    <col min="9" max="10" width="21.6640625" customWidth="1"/>
    <col min="11" max="11" width="38.33203125" customWidth="1"/>
    <col min="12" max="12" width="27.33203125" customWidth="1"/>
    <col min="13" max="14" width="25.6640625" customWidth="1"/>
    <col min="15" max="15" width="27.1640625" customWidth="1"/>
    <col min="16" max="16" width="18.6640625" customWidth="1"/>
    <col min="17" max="17" width="15" customWidth="1"/>
    <col min="18" max="18" width="22" customWidth="1"/>
  </cols>
  <sheetData>
    <row r="1" spans="1:18" ht="13">
      <c r="A1" s="1"/>
      <c r="B1" s="2" t="s">
        <v>0</v>
      </c>
      <c r="C1" s="2" t="s">
        <v>1</v>
      </c>
      <c r="D1" s="2" t="s">
        <v>2</v>
      </c>
      <c r="E1" s="2" t="s">
        <v>3</v>
      </c>
      <c r="F1" s="2" t="s">
        <v>4</v>
      </c>
      <c r="G1" s="2" t="s">
        <v>5</v>
      </c>
      <c r="H1" s="2" t="s">
        <v>6</v>
      </c>
      <c r="I1" s="2" t="s">
        <v>7</v>
      </c>
      <c r="J1" s="4" t="s">
        <v>8</v>
      </c>
      <c r="K1" s="3" t="s">
        <v>9</v>
      </c>
      <c r="L1" s="38" t="s">
        <v>954</v>
      </c>
      <c r="M1" s="6" t="s">
        <v>957</v>
      </c>
      <c r="N1" s="6" t="s">
        <v>953</v>
      </c>
      <c r="O1" s="7" t="s">
        <v>955</v>
      </c>
      <c r="P1" s="8" t="s">
        <v>956</v>
      </c>
      <c r="Q1" s="8" t="s">
        <v>958</v>
      </c>
      <c r="R1" s="8" t="s">
        <v>959</v>
      </c>
    </row>
    <row r="2" spans="1:18" ht="14">
      <c r="A2" s="1">
        <v>1</v>
      </c>
      <c r="B2" s="9" t="s">
        <v>11</v>
      </c>
      <c r="C2" s="1" t="s">
        <v>12</v>
      </c>
      <c r="D2" s="1" t="s">
        <v>13</v>
      </c>
      <c r="E2" s="1" t="s">
        <v>14</v>
      </c>
      <c r="F2" s="1" t="s">
        <v>15</v>
      </c>
      <c r="G2" s="1" t="s">
        <v>16</v>
      </c>
      <c r="I2" s="1" t="s">
        <v>17</v>
      </c>
      <c r="J2" s="3" t="s">
        <v>18</v>
      </c>
      <c r="K2" s="3"/>
      <c r="L2" s="3" t="s">
        <v>19</v>
      </c>
      <c r="M2" s="6" t="s">
        <v>18</v>
      </c>
      <c r="N2" s="6"/>
      <c r="O2" s="6" t="s">
        <v>19</v>
      </c>
      <c r="P2" s="8" t="s">
        <v>18</v>
      </c>
      <c r="Q2" s="10"/>
      <c r="R2" s="8" t="s">
        <v>19</v>
      </c>
    </row>
    <row r="3" spans="1:18" ht="14">
      <c r="A3" s="1">
        <v>2</v>
      </c>
      <c r="B3" s="9" t="s">
        <v>21</v>
      </c>
      <c r="C3" s="1" t="s">
        <v>12</v>
      </c>
      <c r="D3" s="1" t="s">
        <v>22</v>
      </c>
      <c r="E3" s="1" t="s">
        <v>23</v>
      </c>
      <c r="F3" s="1" t="s">
        <v>24</v>
      </c>
      <c r="G3" s="1" t="s">
        <v>25</v>
      </c>
      <c r="H3" s="1" t="s">
        <v>26</v>
      </c>
      <c r="I3" s="1" t="s">
        <v>27</v>
      </c>
      <c r="J3" s="3" t="s">
        <v>28</v>
      </c>
      <c r="K3" s="3" t="s">
        <v>29</v>
      </c>
      <c r="L3" s="3" t="s">
        <v>19</v>
      </c>
      <c r="M3" s="6" t="s">
        <v>28</v>
      </c>
      <c r="N3" s="6" t="s">
        <v>29</v>
      </c>
      <c r="O3" s="6" t="s">
        <v>19</v>
      </c>
      <c r="P3" s="8" t="s">
        <v>28</v>
      </c>
      <c r="Q3" s="10" t="s">
        <v>29</v>
      </c>
      <c r="R3" s="8" t="s">
        <v>19</v>
      </c>
    </row>
    <row r="4" spans="1:18" ht="14">
      <c r="A4" s="1">
        <v>3</v>
      </c>
      <c r="B4" s="11" t="s">
        <v>31</v>
      </c>
      <c r="C4" s="1" t="s">
        <v>12</v>
      </c>
      <c r="D4" s="1" t="s">
        <v>32</v>
      </c>
      <c r="E4" s="1" t="s">
        <v>33</v>
      </c>
      <c r="F4" s="1" t="s">
        <v>34</v>
      </c>
      <c r="G4" s="1" t="s">
        <v>35</v>
      </c>
      <c r="H4" s="1" t="s">
        <v>36</v>
      </c>
      <c r="I4" s="1" t="s">
        <v>37</v>
      </c>
      <c r="J4" s="3" t="s">
        <v>38</v>
      </c>
      <c r="K4" s="3"/>
      <c r="L4" s="3" t="s">
        <v>39</v>
      </c>
      <c r="M4" s="6" t="s">
        <v>38</v>
      </c>
      <c r="N4" s="6"/>
      <c r="O4" s="6" t="s">
        <v>39</v>
      </c>
      <c r="P4" s="8" t="s">
        <v>38</v>
      </c>
      <c r="Q4" s="10"/>
      <c r="R4" s="8" t="s">
        <v>39</v>
      </c>
    </row>
    <row r="5" spans="1:18" ht="14">
      <c r="A5" s="1">
        <v>4</v>
      </c>
      <c r="B5" s="9" t="s">
        <v>40</v>
      </c>
      <c r="C5" s="1" t="s">
        <v>12</v>
      </c>
      <c r="D5" s="1" t="s">
        <v>41</v>
      </c>
      <c r="E5" s="1" t="s">
        <v>42</v>
      </c>
      <c r="F5" s="1" t="s">
        <v>43</v>
      </c>
      <c r="G5" s="1" t="s">
        <v>44</v>
      </c>
      <c r="I5" s="1" t="s">
        <v>45</v>
      </c>
      <c r="J5" s="3" t="s">
        <v>18</v>
      </c>
      <c r="K5" s="3"/>
      <c r="L5" s="3" t="s">
        <v>19</v>
      </c>
      <c r="M5" s="6" t="s">
        <v>18</v>
      </c>
      <c r="N5" s="6"/>
      <c r="O5" s="6" t="s">
        <v>19</v>
      </c>
      <c r="P5" s="8" t="s">
        <v>18</v>
      </c>
      <c r="Q5" s="10"/>
      <c r="R5" s="8" t="s">
        <v>19</v>
      </c>
    </row>
    <row r="6" spans="1:18" ht="14">
      <c r="A6" s="1">
        <v>5</v>
      </c>
      <c r="B6" s="11" t="s">
        <v>46</v>
      </c>
      <c r="C6" s="1" t="s">
        <v>12</v>
      </c>
      <c r="D6" s="1" t="s">
        <v>47</v>
      </c>
      <c r="E6" s="1" t="s">
        <v>48</v>
      </c>
      <c r="F6" s="1" t="s">
        <v>49</v>
      </c>
      <c r="G6" s="1" t="s">
        <v>50</v>
      </c>
      <c r="H6" s="1" t="s">
        <v>51</v>
      </c>
      <c r="I6" s="1" t="s">
        <v>52</v>
      </c>
      <c r="J6" s="3" t="s">
        <v>53</v>
      </c>
      <c r="K6" s="3"/>
      <c r="L6" s="3" t="s">
        <v>53</v>
      </c>
      <c r="M6" s="6" t="s">
        <v>53</v>
      </c>
      <c r="N6" s="6"/>
      <c r="O6" s="6" t="s">
        <v>53</v>
      </c>
      <c r="P6" s="8" t="s">
        <v>53</v>
      </c>
      <c r="Q6" s="10"/>
      <c r="R6" s="8" t="s">
        <v>53</v>
      </c>
    </row>
    <row r="7" spans="1:18" ht="14">
      <c r="A7" s="1">
        <v>6</v>
      </c>
      <c r="B7" s="11" t="s">
        <v>46</v>
      </c>
      <c r="C7" s="1" t="s">
        <v>12</v>
      </c>
      <c r="D7" s="1" t="s">
        <v>47</v>
      </c>
      <c r="E7" s="1" t="s">
        <v>48</v>
      </c>
      <c r="F7" s="1" t="s">
        <v>49</v>
      </c>
      <c r="G7" s="1" t="s">
        <v>50</v>
      </c>
      <c r="H7" s="1" t="s">
        <v>51</v>
      </c>
      <c r="I7" s="1" t="s">
        <v>52</v>
      </c>
      <c r="J7" s="3" t="s">
        <v>53</v>
      </c>
      <c r="K7" s="3"/>
      <c r="L7" s="3" t="s">
        <v>54</v>
      </c>
      <c r="M7" s="6" t="s">
        <v>53</v>
      </c>
      <c r="N7" s="6"/>
      <c r="O7" s="6" t="s">
        <v>54</v>
      </c>
      <c r="P7" s="8" t="s">
        <v>53</v>
      </c>
      <c r="Q7" s="10"/>
      <c r="R7" s="8" t="s">
        <v>54</v>
      </c>
    </row>
    <row r="8" spans="1:18" ht="14">
      <c r="A8" s="1">
        <v>7</v>
      </c>
      <c r="B8" s="9" t="s">
        <v>55</v>
      </c>
      <c r="C8" s="1" t="s">
        <v>12</v>
      </c>
      <c r="D8" s="1" t="s">
        <v>56</v>
      </c>
      <c r="E8" s="1" t="s">
        <v>57</v>
      </c>
      <c r="F8" s="1" t="s">
        <v>58</v>
      </c>
      <c r="G8" s="1" t="s">
        <v>59</v>
      </c>
      <c r="I8" s="1" t="s">
        <v>60</v>
      </c>
      <c r="J8" s="3" t="s">
        <v>18</v>
      </c>
      <c r="K8" s="3"/>
      <c r="L8" s="3" t="s">
        <v>61</v>
      </c>
      <c r="M8" s="6" t="s">
        <v>18</v>
      </c>
      <c r="N8" s="6"/>
      <c r="O8" s="6" t="s">
        <v>61</v>
      </c>
      <c r="P8" s="8" t="s">
        <v>18</v>
      </c>
      <c r="Q8" s="10"/>
      <c r="R8" s="8" t="s">
        <v>61</v>
      </c>
    </row>
    <row r="9" spans="1:18" ht="14">
      <c r="A9" s="1">
        <v>8</v>
      </c>
      <c r="B9" s="9" t="s">
        <v>63</v>
      </c>
      <c r="C9" s="1" t="s">
        <v>12</v>
      </c>
      <c r="D9" s="1" t="s">
        <v>64</v>
      </c>
      <c r="E9" s="1" t="s">
        <v>65</v>
      </c>
      <c r="F9" s="1" t="s">
        <v>66</v>
      </c>
      <c r="G9" s="1" t="s">
        <v>67</v>
      </c>
      <c r="I9" s="1" t="s">
        <v>68</v>
      </c>
      <c r="J9" s="3" t="s">
        <v>18</v>
      </c>
      <c r="K9" s="3"/>
      <c r="L9" s="3" t="s">
        <v>39</v>
      </c>
      <c r="M9" s="6" t="s">
        <v>18</v>
      </c>
      <c r="N9" s="6"/>
      <c r="O9" s="6" t="s">
        <v>39</v>
      </c>
      <c r="P9" s="8" t="s">
        <v>18</v>
      </c>
      <c r="Q9" s="10"/>
      <c r="R9" s="8" t="s">
        <v>39</v>
      </c>
    </row>
    <row r="10" spans="1:18" ht="14">
      <c r="A10" s="1">
        <v>9</v>
      </c>
      <c r="B10" s="9" t="s">
        <v>69</v>
      </c>
      <c r="C10" s="1" t="s">
        <v>12</v>
      </c>
      <c r="D10" s="1" t="s">
        <v>70</v>
      </c>
      <c r="E10" s="1" t="s">
        <v>71</v>
      </c>
      <c r="F10" s="1" t="s">
        <v>72</v>
      </c>
      <c r="G10" s="1" t="s">
        <v>73</v>
      </c>
      <c r="H10" s="1" t="s">
        <v>74</v>
      </c>
      <c r="I10" s="1" t="s">
        <v>75</v>
      </c>
      <c r="J10" s="3" t="s">
        <v>18</v>
      </c>
      <c r="K10" s="3"/>
      <c r="L10" s="3" t="s">
        <v>76</v>
      </c>
      <c r="M10" s="6" t="s">
        <v>18</v>
      </c>
      <c r="N10" s="6"/>
      <c r="O10" s="6" t="s">
        <v>19</v>
      </c>
      <c r="P10" s="8" t="s">
        <v>18</v>
      </c>
      <c r="Q10" s="10"/>
      <c r="R10" s="8" t="s">
        <v>19</v>
      </c>
    </row>
    <row r="11" spans="1:18" ht="14">
      <c r="A11" s="1">
        <v>10</v>
      </c>
      <c r="B11" s="9" t="s">
        <v>77</v>
      </c>
      <c r="C11" s="1" t="s">
        <v>12</v>
      </c>
      <c r="D11" s="1" t="s">
        <v>78</v>
      </c>
      <c r="E11" s="1" t="s">
        <v>79</v>
      </c>
      <c r="F11" s="1" t="s">
        <v>80</v>
      </c>
      <c r="G11" s="1" t="s">
        <v>81</v>
      </c>
      <c r="H11" s="1" t="s">
        <v>82</v>
      </c>
      <c r="I11" s="1" t="s">
        <v>83</v>
      </c>
      <c r="J11" s="3" t="s">
        <v>28</v>
      </c>
      <c r="K11" s="3"/>
      <c r="L11" s="3" t="s">
        <v>84</v>
      </c>
      <c r="M11" s="6" t="s">
        <v>53</v>
      </c>
      <c r="N11" s="6"/>
      <c r="O11" s="6" t="s">
        <v>53</v>
      </c>
      <c r="P11" s="8" t="s">
        <v>53</v>
      </c>
      <c r="Q11" s="10"/>
      <c r="R11" s="8" t="s">
        <v>53</v>
      </c>
    </row>
    <row r="12" spans="1:18" ht="14">
      <c r="A12" s="1">
        <v>11</v>
      </c>
      <c r="B12" s="9" t="s">
        <v>85</v>
      </c>
      <c r="C12" s="1" t="s">
        <v>12</v>
      </c>
      <c r="D12" s="1" t="s">
        <v>86</v>
      </c>
      <c r="E12" s="1" t="s">
        <v>87</v>
      </c>
      <c r="F12" s="1" t="s">
        <v>88</v>
      </c>
      <c r="G12" s="1" t="s">
        <v>89</v>
      </c>
      <c r="H12" s="1" t="s">
        <v>90</v>
      </c>
      <c r="I12" s="1" t="s">
        <v>91</v>
      </c>
      <c r="J12" s="3" t="s">
        <v>53</v>
      </c>
      <c r="K12" s="3"/>
      <c r="L12" s="3" t="s">
        <v>53</v>
      </c>
      <c r="M12" s="6" t="s">
        <v>53</v>
      </c>
      <c r="N12" s="6"/>
      <c r="O12" s="6" t="s">
        <v>53</v>
      </c>
      <c r="P12" s="8" t="s">
        <v>53</v>
      </c>
      <c r="Q12" s="10"/>
      <c r="R12" s="8" t="s">
        <v>53</v>
      </c>
    </row>
    <row r="13" spans="1:18" ht="14">
      <c r="A13" s="1">
        <v>12</v>
      </c>
      <c r="B13" s="11" t="s">
        <v>92</v>
      </c>
      <c r="C13" s="1" t="s">
        <v>12</v>
      </c>
      <c r="D13" s="1" t="s">
        <v>93</v>
      </c>
      <c r="E13" s="1" t="s">
        <v>94</v>
      </c>
      <c r="F13" s="1" t="s">
        <v>95</v>
      </c>
      <c r="G13" s="1" t="s">
        <v>96</v>
      </c>
      <c r="I13" s="1" t="s">
        <v>97</v>
      </c>
      <c r="J13" s="3" t="s">
        <v>38</v>
      </c>
      <c r="K13" s="3"/>
      <c r="L13" s="3" t="s">
        <v>98</v>
      </c>
      <c r="M13" s="6" t="s">
        <v>38</v>
      </c>
      <c r="N13" s="6"/>
      <c r="O13" s="6" t="s">
        <v>98</v>
      </c>
      <c r="P13" s="8" t="s">
        <v>38</v>
      </c>
      <c r="Q13" s="10"/>
      <c r="R13" s="8" t="s">
        <v>98</v>
      </c>
    </row>
    <row r="14" spans="1:18" ht="14">
      <c r="A14" s="1">
        <v>13</v>
      </c>
      <c r="B14" s="9" t="s">
        <v>99</v>
      </c>
      <c r="C14" s="1" t="s">
        <v>12</v>
      </c>
      <c r="D14" s="1" t="s">
        <v>100</v>
      </c>
      <c r="E14" s="1" t="s">
        <v>101</v>
      </c>
      <c r="F14" s="1" t="s">
        <v>102</v>
      </c>
      <c r="G14" s="1" t="s">
        <v>103</v>
      </c>
      <c r="H14" s="1" t="s">
        <v>104</v>
      </c>
      <c r="I14" s="1" t="s">
        <v>105</v>
      </c>
      <c r="J14" s="3" t="s">
        <v>18</v>
      </c>
      <c r="K14" s="3"/>
      <c r="L14" s="3" t="s">
        <v>98</v>
      </c>
      <c r="M14" s="6" t="s">
        <v>18</v>
      </c>
      <c r="N14" s="6"/>
      <c r="O14" s="6" t="s">
        <v>98</v>
      </c>
      <c r="P14" s="8" t="s">
        <v>18</v>
      </c>
      <c r="Q14" s="10"/>
      <c r="R14" s="8" t="s">
        <v>98</v>
      </c>
    </row>
    <row r="15" spans="1:18" ht="14">
      <c r="A15" s="1">
        <v>14</v>
      </c>
      <c r="B15" s="9" t="s">
        <v>107</v>
      </c>
      <c r="C15" s="1" t="s">
        <v>12</v>
      </c>
      <c r="D15" s="1" t="s">
        <v>108</v>
      </c>
      <c r="E15" s="1" t="s">
        <v>109</v>
      </c>
      <c r="F15" s="1" t="s">
        <v>110</v>
      </c>
      <c r="G15" s="1" t="s">
        <v>111</v>
      </c>
      <c r="H15" s="1" t="s">
        <v>112</v>
      </c>
      <c r="I15" s="1" t="s">
        <v>113</v>
      </c>
      <c r="J15" s="3" t="s">
        <v>53</v>
      </c>
      <c r="K15" s="3"/>
      <c r="L15" s="3" t="s">
        <v>53</v>
      </c>
      <c r="M15" s="6" t="s">
        <v>53</v>
      </c>
      <c r="N15" s="6"/>
      <c r="O15" s="6" t="s">
        <v>53</v>
      </c>
      <c r="P15" s="8" t="s">
        <v>53</v>
      </c>
      <c r="Q15" s="10"/>
      <c r="R15" s="8" t="s">
        <v>53</v>
      </c>
    </row>
    <row r="16" spans="1:18" ht="14">
      <c r="A16" s="1">
        <v>15</v>
      </c>
      <c r="B16" s="11" t="s">
        <v>114</v>
      </c>
      <c r="C16" s="1" t="s">
        <v>12</v>
      </c>
      <c r="D16" s="1" t="s">
        <v>115</v>
      </c>
      <c r="E16" s="1" t="s">
        <v>116</v>
      </c>
      <c r="F16" s="1" t="s">
        <v>117</v>
      </c>
      <c r="G16" s="1" t="s">
        <v>118</v>
      </c>
      <c r="H16" s="1" t="s">
        <v>119</v>
      </c>
      <c r="I16" s="1" t="s">
        <v>120</v>
      </c>
      <c r="J16" s="3" t="s">
        <v>38</v>
      </c>
      <c r="K16" s="3"/>
      <c r="L16" s="3" t="s">
        <v>121</v>
      </c>
      <c r="M16" s="6" t="s">
        <v>38</v>
      </c>
      <c r="N16" s="6"/>
      <c r="O16" s="6" t="s">
        <v>122</v>
      </c>
      <c r="P16" s="8" t="s">
        <v>38</v>
      </c>
      <c r="Q16" s="10"/>
      <c r="R16" s="8" t="s">
        <v>122</v>
      </c>
    </row>
    <row r="17" spans="1:18" ht="14">
      <c r="A17" s="1">
        <v>16</v>
      </c>
      <c r="B17" s="11" t="s">
        <v>123</v>
      </c>
      <c r="C17" s="1" t="s">
        <v>12</v>
      </c>
      <c r="D17" s="1" t="s">
        <v>124</v>
      </c>
      <c r="E17" s="1" t="s">
        <v>125</v>
      </c>
      <c r="F17" s="1" t="s">
        <v>126</v>
      </c>
      <c r="G17" s="1" t="s">
        <v>127</v>
      </c>
      <c r="I17" s="1" t="s">
        <v>128</v>
      </c>
      <c r="J17" s="3" t="s">
        <v>18</v>
      </c>
      <c r="K17" s="3"/>
      <c r="L17" s="3" t="s">
        <v>39</v>
      </c>
      <c r="M17" s="6" t="s">
        <v>18</v>
      </c>
      <c r="N17" s="6"/>
      <c r="O17" s="6" t="s">
        <v>39</v>
      </c>
      <c r="P17" s="8" t="s">
        <v>18</v>
      </c>
      <c r="Q17" s="10"/>
      <c r="R17" s="8" t="s">
        <v>39</v>
      </c>
    </row>
    <row r="18" spans="1:18" ht="14">
      <c r="A18" s="1">
        <v>17</v>
      </c>
      <c r="B18" s="9" t="s">
        <v>129</v>
      </c>
      <c r="C18" s="1" t="s">
        <v>12</v>
      </c>
      <c r="D18" s="1" t="s">
        <v>130</v>
      </c>
      <c r="E18" s="1" t="s">
        <v>131</v>
      </c>
      <c r="F18" s="1" t="s">
        <v>132</v>
      </c>
      <c r="G18" s="1" t="s">
        <v>133</v>
      </c>
      <c r="H18" s="1" t="s">
        <v>134</v>
      </c>
      <c r="I18" s="1" t="s">
        <v>135</v>
      </c>
      <c r="J18" s="3" t="s">
        <v>28</v>
      </c>
      <c r="K18" s="3" t="s">
        <v>136</v>
      </c>
      <c r="L18" s="3" t="s">
        <v>19</v>
      </c>
      <c r="M18" s="6" t="s">
        <v>28</v>
      </c>
      <c r="N18" s="6" t="s">
        <v>136</v>
      </c>
      <c r="O18" s="6" t="s">
        <v>19</v>
      </c>
      <c r="P18" s="8" t="s">
        <v>28</v>
      </c>
      <c r="Q18" s="10" t="s">
        <v>136</v>
      </c>
      <c r="R18" s="8" t="s">
        <v>19</v>
      </c>
    </row>
    <row r="19" spans="1:18" ht="14">
      <c r="A19" s="1">
        <v>18</v>
      </c>
      <c r="B19" s="9" t="s">
        <v>137</v>
      </c>
      <c r="C19" s="1" t="s">
        <v>12</v>
      </c>
      <c r="D19" s="1" t="s">
        <v>138</v>
      </c>
      <c r="E19" s="1" t="s">
        <v>139</v>
      </c>
      <c r="F19" s="1" t="s">
        <v>43</v>
      </c>
      <c r="G19" s="1" t="s">
        <v>140</v>
      </c>
      <c r="H19" s="1" t="s">
        <v>141</v>
      </c>
      <c r="I19" s="1" t="s">
        <v>142</v>
      </c>
      <c r="J19" s="3" t="s">
        <v>38</v>
      </c>
      <c r="K19" s="3"/>
      <c r="L19" s="3" t="s">
        <v>98</v>
      </c>
      <c r="M19" s="6" t="s">
        <v>38</v>
      </c>
      <c r="N19" s="6"/>
      <c r="O19" s="6" t="s">
        <v>98</v>
      </c>
      <c r="P19" s="8" t="s">
        <v>38</v>
      </c>
      <c r="Q19" s="10"/>
      <c r="R19" s="8" t="s">
        <v>98</v>
      </c>
    </row>
    <row r="20" spans="1:18" ht="14">
      <c r="A20" s="1">
        <v>19</v>
      </c>
      <c r="B20" s="9" t="s">
        <v>143</v>
      </c>
      <c r="C20" s="1" t="s">
        <v>12</v>
      </c>
      <c r="D20" s="1" t="s">
        <v>144</v>
      </c>
      <c r="E20" s="1" t="s">
        <v>145</v>
      </c>
      <c r="F20" s="1" t="s">
        <v>15</v>
      </c>
      <c r="G20" s="1" t="s">
        <v>146</v>
      </c>
      <c r="H20" s="1" t="s">
        <v>147</v>
      </c>
      <c r="I20" s="1" t="s">
        <v>148</v>
      </c>
      <c r="J20" s="3" t="s">
        <v>38</v>
      </c>
      <c r="K20" s="3"/>
      <c r="L20" s="3" t="s">
        <v>98</v>
      </c>
      <c r="M20" s="6" t="s">
        <v>38</v>
      </c>
      <c r="N20" s="6"/>
      <c r="O20" s="6" t="s">
        <v>98</v>
      </c>
      <c r="P20" s="8" t="s">
        <v>38</v>
      </c>
      <c r="Q20" s="10"/>
      <c r="R20" s="8" t="s">
        <v>98</v>
      </c>
    </row>
    <row r="21" spans="1:18" ht="14">
      <c r="A21" s="1">
        <v>20</v>
      </c>
      <c r="B21" s="9" t="s">
        <v>149</v>
      </c>
      <c r="C21" s="1" t="s">
        <v>12</v>
      </c>
      <c r="D21" s="1" t="s">
        <v>150</v>
      </c>
      <c r="E21" s="1" t="s">
        <v>151</v>
      </c>
      <c r="F21" s="1" t="s">
        <v>152</v>
      </c>
      <c r="G21" s="1" t="s">
        <v>153</v>
      </c>
      <c r="H21" s="1" t="s">
        <v>154</v>
      </c>
      <c r="I21" s="1" t="s">
        <v>155</v>
      </c>
      <c r="J21" s="3" t="s">
        <v>18</v>
      </c>
      <c r="K21" s="3"/>
      <c r="L21" s="3" t="s">
        <v>122</v>
      </c>
      <c r="M21" s="6" t="s">
        <v>18</v>
      </c>
      <c r="N21" s="6"/>
      <c r="O21" s="6" t="s">
        <v>122</v>
      </c>
      <c r="P21" s="8" t="s">
        <v>18</v>
      </c>
      <c r="Q21" s="10"/>
      <c r="R21" s="8" t="s">
        <v>122</v>
      </c>
    </row>
    <row r="22" spans="1:18" ht="14">
      <c r="A22" s="1">
        <v>21</v>
      </c>
      <c r="B22" s="11" t="s">
        <v>156</v>
      </c>
      <c r="C22" s="1" t="s">
        <v>12</v>
      </c>
      <c r="D22" s="1" t="s">
        <v>157</v>
      </c>
      <c r="E22" s="1" t="s">
        <v>158</v>
      </c>
      <c r="F22" s="1" t="s">
        <v>132</v>
      </c>
      <c r="G22" s="1" t="s">
        <v>159</v>
      </c>
      <c r="I22" s="1" t="s">
        <v>160</v>
      </c>
      <c r="J22" s="3" t="s">
        <v>18</v>
      </c>
      <c r="K22" s="3"/>
      <c r="L22" s="3" t="s">
        <v>98</v>
      </c>
      <c r="M22" s="6" t="s">
        <v>18</v>
      </c>
      <c r="N22" s="6"/>
      <c r="O22" s="6" t="s">
        <v>98</v>
      </c>
      <c r="P22" s="8" t="s">
        <v>18</v>
      </c>
      <c r="Q22" s="10"/>
      <c r="R22" s="8" t="s">
        <v>98</v>
      </c>
    </row>
    <row r="23" spans="1:18" ht="14">
      <c r="A23" s="1">
        <v>22</v>
      </c>
      <c r="B23" s="11" t="s">
        <v>161</v>
      </c>
      <c r="C23" s="1" t="s">
        <v>12</v>
      </c>
      <c r="D23" s="1" t="s">
        <v>162</v>
      </c>
      <c r="E23" s="1" t="s">
        <v>163</v>
      </c>
      <c r="F23" s="1" t="s">
        <v>164</v>
      </c>
      <c r="G23" s="1" t="s">
        <v>165</v>
      </c>
      <c r="H23" s="1" t="s">
        <v>166</v>
      </c>
      <c r="I23" s="1" t="s">
        <v>167</v>
      </c>
      <c r="J23" s="3" t="s">
        <v>18</v>
      </c>
      <c r="K23" s="3"/>
      <c r="L23" s="3" t="s">
        <v>84</v>
      </c>
      <c r="M23" s="6" t="s">
        <v>18</v>
      </c>
      <c r="N23" s="6"/>
      <c r="O23" s="6" t="s">
        <v>39</v>
      </c>
      <c r="P23" s="8" t="s">
        <v>18</v>
      </c>
      <c r="Q23" s="10"/>
      <c r="R23" s="8" t="s">
        <v>76</v>
      </c>
    </row>
    <row r="24" spans="1:18" ht="14">
      <c r="A24" s="1">
        <v>23</v>
      </c>
      <c r="B24" s="9" t="s">
        <v>168</v>
      </c>
      <c r="C24" s="1" t="s">
        <v>12</v>
      </c>
      <c r="D24" s="1" t="s">
        <v>169</v>
      </c>
      <c r="E24" s="1" t="s">
        <v>170</v>
      </c>
      <c r="F24" s="1" t="s">
        <v>43</v>
      </c>
      <c r="G24" s="1" t="s">
        <v>171</v>
      </c>
      <c r="H24" s="1" t="s">
        <v>172</v>
      </c>
      <c r="I24" s="1" t="s">
        <v>173</v>
      </c>
      <c r="J24" s="3" t="s">
        <v>38</v>
      </c>
      <c r="K24" s="3"/>
      <c r="L24" s="5" t="s">
        <v>76</v>
      </c>
      <c r="M24" s="6" t="s">
        <v>38</v>
      </c>
      <c r="N24" s="6"/>
      <c r="O24" s="6" t="s">
        <v>76</v>
      </c>
      <c r="P24" s="8" t="s">
        <v>38</v>
      </c>
      <c r="Q24" s="10"/>
      <c r="R24" s="8" t="s">
        <v>76</v>
      </c>
    </row>
    <row r="25" spans="1:18" ht="14">
      <c r="A25" s="1">
        <v>24</v>
      </c>
      <c r="B25" s="9" t="s">
        <v>174</v>
      </c>
      <c r="C25" s="1" t="s">
        <v>12</v>
      </c>
      <c r="D25" s="1" t="s">
        <v>175</v>
      </c>
      <c r="E25" s="1" t="s">
        <v>176</v>
      </c>
      <c r="F25" s="1" t="s">
        <v>110</v>
      </c>
      <c r="G25" s="1" t="s">
        <v>177</v>
      </c>
      <c r="I25" s="1" t="s">
        <v>178</v>
      </c>
      <c r="J25" s="3" t="s">
        <v>18</v>
      </c>
      <c r="K25" s="3"/>
      <c r="L25" s="3" t="s">
        <v>179</v>
      </c>
      <c r="M25" s="6" t="s">
        <v>18</v>
      </c>
      <c r="N25" s="6"/>
      <c r="O25" s="6" t="s">
        <v>179</v>
      </c>
      <c r="P25" s="8" t="s">
        <v>18</v>
      </c>
      <c r="Q25" s="10"/>
      <c r="R25" s="8" t="s">
        <v>179</v>
      </c>
    </row>
    <row r="26" spans="1:18" ht="14">
      <c r="A26" s="1">
        <v>25</v>
      </c>
      <c r="B26" s="9" t="s">
        <v>180</v>
      </c>
      <c r="C26" s="1" t="s">
        <v>12</v>
      </c>
      <c r="D26" s="1" t="s">
        <v>181</v>
      </c>
      <c r="E26" s="1" t="s">
        <v>182</v>
      </c>
      <c r="F26" s="1" t="s">
        <v>183</v>
      </c>
      <c r="G26" s="1" t="s">
        <v>184</v>
      </c>
      <c r="H26" s="1" t="s">
        <v>185</v>
      </c>
      <c r="I26" s="1" t="s">
        <v>186</v>
      </c>
      <c r="J26" s="3" t="s">
        <v>18</v>
      </c>
      <c r="K26" s="3"/>
      <c r="L26" s="3" t="s">
        <v>187</v>
      </c>
      <c r="M26" s="6" t="s">
        <v>18</v>
      </c>
      <c r="N26" s="6"/>
      <c r="O26" s="6" t="s">
        <v>187</v>
      </c>
      <c r="P26" s="8" t="s">
        <v>18</v>
      </c>
      <c r="Q26" s="10"/>
      <c r="R26" s="8" t="s">
        <v>187</v>
      </c>
    </row>
    <row r="27" spans="1:18" ht="14">
      <c r="A27" s="1">
        <v>26</v>
      </c>
      <c r="B27" s="9" t="s">
        <v>188</v>
      </c>
      <c r="C27" s="1" t="s">
        <v>12</v>
      </c>
      <c r="D27" s="1" t="s">
        <v>189</v>
      </c>
      <c r="E27" s="1" t="s">
        <v>190</v>
      </c>
      <c r="F27" s="1" t="s">
        <v>191</v>
      </c>
      <c r="G27" s="1" t="s">
        <v>192</v>
      </c>
      <c r="H27" s="1" t="s">
        <v>193</v>
      </c>
      <c r="I27" s="1" t="s">
        <v>194</v>
      </c>
      <c r="J27" s="3" t="s">
        <v>38</v>
      </c>
      <c r="K27" s="3"/>
      <c r="L27" s="3" t="s">
        <v>39</v>
      </c>
      <c r="M27" s="6" t="s">
        <v>38</v>
      </c>
      <c r="N27" s="6"/>
      <c r="O27" s="6" t="s">
        <v>98</v>
      </c>
      <c r="P27" s="8" t="s">
        <v>38</v>
      </c>
      <c r="Q27" s="10"/>
      <c r="R27" s="8" t="s">
        <v>98</v>
      </c>
    </row>
    <row r="28" spans="1:18" ht="14">
      <c r="A28" s="1">
        <v>27</v>
      </c>
      <c r="B28" s="11" t="s">
        <v>195</v>
      </c>
      <c r="C28" s="1" t="s">
        <v>12</v>
      </c>
      <c r="D28" s="1" t="s">
        <v>196</v>
      </c>
      <c r="E28" s="1" t="s">
        <v>197</v>
      </c>
      <c r="F28" s="1" t="s">
        <v>126</v>
      </c>
      <c r="G28" s="1" t="s">
        <v>198</v>
      </c>
      <c r="H28" s="1" t="s">
        <v>199</v>
      </c>
      <c r="I28" s="1" t="s">
        <v>200</v>
      </c>
      <c r="J28" s="3" t="s">
        <v>18</v>
      </c>
      <c r="K28" s="3"/>
      <c r="L28" s="3" t="s">
        <v>121</v>
      </c>
      <c r="M28" s="6" t="s">
        <v>18</v>
      </c>
      <c r="N28" s="6"/>
      <c r="O28" s="6" t="s">
        <v>121</v>
      </c>
      <c r="P28" s="8" t="s">
        <v>18</v>
      </c>
      <c r="Q28" s="10"/>
      <c r="R28" s="8" t="s">
        <v>121</v>
      </c>
    </row>
    <row r="29" spans="1:18" ht="14">
      <c r="A29" s="1">
        <v>28</v>
      </c>
      <c r="B29" s="9" t="s">
        <v>201</v>
      </c>
      <c r="C29" s="1" t="s">
        <v>12</v>
      </c>
      <c r="D29" s="1" t="s">
        <v>202</v>
      </c>
      <c r="E29" s="1" t="s">
        <v>203</v>
      </c>
      <c r="F29" s="1" t="s">
        <v>204</v>
      </c>
      <c r="G29" s="1" t="s">
        <v>205</v>
      </c>
      <c r="H29" s="1" t="s">
        <v>206</v>
      </c>
      <c r="I29" s="1" t="s">
        <v>207</v>
      </c>
      <c r="J29" s="3" t="s">
        <v>38</v>
      </c>
      <c r="K29" s="3"/>
      <c r="L29" s="3" t="s">
        <v>61</v>
      </c>
      <c r="M29" s="6" t="s">
        <v>38</v>
      </c>
      <c r="N29" s="6"/>
      <c r="O29" s="6" t="s">
        <v>61</v>
      </c>
      <c r="P29" s="8" t="s">
        <v>38</v>
      </c>
      <c r="Q29" s="10"/>
      <c r="R29" s="8" t="s">
        <v>61</v>
      </c>
    </row>
    <row r="30" spans="1:18" ht="14">
      <c r="A30" s="1">
        <v>29</v>
      </c>
      <c r="B30" s="9" t="s">
        <v>208</v>
      </c>
      <c r="C30" s="1" t="s">
        <v>12</v>
      </c>
      <c r="D30" s="1" t="s">
        <v>209</v>
      </c>
      <c r="E30" s="1" t="s">
        <v>210</v>
      </c>
      <c r="F30" s="1" t="s">
        <v>211</v>
      </c>
      <c r="G30" s="1" t="s">
        <v>212</v>
      </c>
      <c r="H30" s="1" t="s">
        <v>213</v>
      </c>
      <c r="I30" s="1" t="s">
        <v>214</v>
      </c>
      <c r="J30" s="3" t="s">
        <v>28</v>
      </c>
      <c r="K30" s="3"/>
      <c r="L30" s="3" t="s">
        <v>122</v>
      </c>
      <c r="M30" s="6" t="s">
        <v>38</v>
      </c>
      <c r="N30" s="6"/>
      <c r="O30" s="6" t="s">
        <v>122</v>
      </c>
      <c r="P30" s="8" t="s">
        <v>38</v>
      </c>
      <c r="Q30" s="10"/>
      <c r="R30" s="8" t="s">
        <v>122</v>
      </c>
    </row>
    <row r="31" spans="1:18" ht="14">
      <c r="A31" s="1">
        <v>30</v>
      </c>
      <c r="B31" s="9" t="s">
        <v>215</v>
      </c>
      <c r="C31" s="1" t="s">
        <v>12</v>
      </c>
      <c r="D31" s="1" t="s">
        <v>216</v>
      </c>
      <c r="E31" s="1" t="s">
        <v>217</v>
      </c>
      <c r="F31" s="1" t="s">
        <v>218</v>
      </c>
      <c r="G31" s="1" t="s">
        <v>219</v>
      </c>
      <c r="H31" s="1" t="s">
        <v>220</v>
      </c>
      <c r="I31" s="1" t="s">
        <v>221</v>
      </c>
      <c r="J31" s="3" t="s">
        <v>38</v>
      </c>
      <c r="K31" s="3"/>
      <c r="L31" s="3" t="s">
        <v>19</v>
      </c>
      <c r="M31" s="6" t="s">
        <v>38</v>
      </c>
      <c r="N31" s="6"/>
      <c r="O31" s="6" t="s">
        <v>19</v>
      </c>
      <c r="P31" s="8" t="s">
        <v>38</v>
      </c>
      <c r="Q31" s="10"/>
      <c r="R31" s="8" t="s">
        <v>19</v>
      </c>
    </row>
    <row r="32" spans="1:18" ht="14">
      <c r="A32" s="1">
        <v>31</v>
      </c>
      <c r="B32" s="9" t="s">
        <v>222</v>
      </c>
      <c r="C32" s="1" t="s">
        <v>12</v>
      </c>
      <c r="D32" s="1" t="s">
        <v>223</v>
      </c>
      <c r="E32" s="1" t="s">
        <v>224</v>
      </c>
      <c r="F32" s="1" t="s">
        <v>110</v>
      </c>
      <c r="G32" s="1" t="s">
        <v>225</v>
      </c>
      <c r="H32" s="1" t="s">
        <v>226</v>
      </c>
      <c r="I32" s="1" t="s">
        <v>227</v>
      </c>
      <c r="J32" s="3" t="s">
        <v>228</v>
      </c>
      <c r="K32" s="3"/>
      <c r="L32" s="3" t="s">
        <v>76</v>
      </c>
      <c r="M32" s="6" t="s">
        <v>228</v>
      </c>
      <c r="N32" s="6"/>
      <c r="O32" s="6" t="s">
        <v>76</v>
      </c>
      <c r="P32" s="8" t="s">
        <v>228</v>
      </c>
      <c r="Q32" s="10"/>
      <c r="R32" s="8" t="s">
        <v>76</v>
      </c>
    </row>
    <row r="33" spans="1:18" ht="14">
      <c r="A33" s="1">
        <v>32</v>
      </c>
      <c r="B33" s="11" t="s">
        <v>229</v>
      </c>
      <c r="C33" s="1" t="s">
        <v>12</v>
      </c>
      <c r="D33" s="1" t="s">
        <v>230</v>
      </c>
      <c r="E33" s="1" t="s">
        <v>231</v>
      </c>
      <c r="F33" s="1" t="s">
        <v>232</v>
      </c>
      <c r="G33" s="1" t="s">
        <v>233</v>
      </c>
      <c r="H33" s="1" t="s">
        <v>234</v>
      </c>
      <c r="I33" s="1" t="s">
        <v>235</v>
      </c>
      <c r="J33" s="3" t="s">
        <v>18</v>
      </c>
      <c r="K33" s="3"/>
      <c r="L33" s="3" t="s">
        <v>236</v>
      </c>
      <c r="M33" s="6" t="s">
        <v>18</v>
      </c>
      <c r="N33" s="6"/>
      <c r="O33" s="6" t="s">
        <v>236</v>
      </c>
      <c r="P33" s="8" t="s">
        <v>18</v>
      </c>
      <c r="Q33" s="10"/>
      <c r="R33" s="8" t="s">
        <v>236</v>
      </c>
    </row>
    <row r="34" spans="1:18" ht="14">
      <c r="A34" s="1">
        <v>33</v>
      </c>
      <c r="B34" s="9" t="s">
        <v>237</v>
      </c>
      <c r="C34" s="1" t="s">
        <v>12</v>
      </c>
      <c r="D34" s="1" t="s">
        <v>230</v>
      </c>
      <c r="E34" s="1" t="s">
        <v>231</v>
      </c>
      <c r="F34" s="1" t="s">
        <v>232</v>
      </c>
      <c r="G34" s="1" t="s">
        <v>233</v>
      </c>
      <c r="H34" s="1" t="s">
        <v>234</v>
      </c>
      <c r="I34" s="11" t="s">
        <v>238</v>
      </c>
      <c r="J34" s="3" t="s">
        <v>18</v>
      </c>
      <c r="K34" s="3"/>
      <c r="L34" s="3" t="s">
        <v>187</v>
      </c>
      <c r="M34" s="6" t="s">
        <v>18</v>
      </c>
      <c r="N34" s="6"/>
      <c r="O34" s="6" t="s">
        <v>187</v>
      </c>
      <c r="P34" s="8" t="s">
        <v>18</v>
      </c>
      <c r="Q34" s="10"/>
      <c r="R34" s="8" t="s">
        <v>187</v>
      </c>
    </row>
    <row r="35" spans="1:18" ht="14">
      <c r="A35" s="1">
        <v>34</v>
      </c>
      <c r="B35" s="9" t="s">
        <v>239</v>
      </c>
      <c r="C35" s="1" t="s">
        <v>12</v>
      </c>
      <c r="D35" s="1" t="s">
        <v>240</v>
      </c>
      <c r="E35" s="1" t="s">
        <v>241</v>
      </c>
      <c r="F35" s="1" t="s">
        <v>242</v>
      </c>
      <c r="G35" s="1" t="s">
        <v>243</v>
      </c>
      <c r="H35" s="1" t="s">
        <v>244</v>
      </c>
      <c r="I35" s="1" t="s">
        <v>245</v>
      </c>
      <c r="J35" s="3" t="s">
        <v>18</v>
      </c>
      <c r="K35" s="3"/>
      <c r="L35" s="3" t="s">
        <v>84</v>
      </c>
      <c r="M35" s="6" t="s">
        <v>18</v>
      </c>
      <c r="N35" s="6"/>
      <c r="O35" s="6" t="s">
        <v>84</v>
      </c>
      <c r="P35" s="8" t="s">
        <v>18</v>
      </c>
      <c r="Q35" s="10"/>
      <c r="R35" s="8" t="s">
        <v>84</v>
      </c>
    </row>
    <row r="36" spans="1:18" ht="14">
      <c r="A36" s="1">
        <v>35</v>
      </c>
      <c r="B36" s="9" t="s">
        <v>246</v>
      </c>
      <c r="C36" s="1" t="s">
        <v>12</v>
      </c>
      <c r="D36" s="1" t="s">
        <v>247</v>
      </c>
      <c r="E36" s="1" t="s">
        <v>248</v>
      </c>
      <c r="F36" s="1" t="s">
        <v>88</v>
      </c>
      <c r="G36" s="1" t="s">
        <v>100</v>
      </c>
      <c r="H36" s="1" t="s">
        <v>249</v>
      </c>
      <c r="I36" s="1" t="s">
        <v>250</v>
      </c>
      <c r="J36" s="3" t="s">
        <v>38</v>
      </c>
      <c r="K36" s="3"/>
      <c r="L36" s="3" t="s">
        <v>19</v>
      </c>
      <c r="M36" s="6" t="s">
        <v>38</v>
      </c>
      <c r="N36" s="6"/>
      <c r="O36" s="6" t="s">
        <v>19</v>
      </c>
      <c r="P36" s="8" t="s">
        <v>38</v>
      </c>
      <c r="Q36" s="10"/>
      <c r="R36" s="8" t="s">
        <v>19</v>
      </c>
    </row>
    <row r="37" spans="1:18" ht="14">
      <c r="A37" s="1">
        <v>36</v>
      </c>
      <c r="B37" s="9" t="s">
        <v>252</v>
      </c>
      <c r="C37" s="1" t="s">
        <v>12</v>
      </c>
      <c r="D37" s="1" t="s">
        <v>253</v>
      </c>
      <c r="E37" s="1" t="s">
        <v>254</v>
      </c>
      <c r="F37" s="1" t="s">
        <v>255</v>
      </c>
      <c r="G37" s="1" t="s">
        <v>256</v>
      </c>
      <c r="H37" s="1" t="s">
        <v>257</v>
      </c>
      <c r="I37" s="1" t="s">
        <v>258</v>
      </c>
      <c r="J37" s="3" t="s">
        <v>18</v>
      </c>
      <c r="K37" s="3"/>
      <c r="L37" s="3" t="s">
        <v>259</v>
      </c>
      <c r="M37" s="6" t="s">
        <v>18</v>
      </c>
      <c r="N37" s="6"/>
      <c r="O37" s="6" t="s">
        <v>259</v>
      </c>
      <c r="P37" s="8" t="s">
        <v>18</v>
      </c>
      <c r="Q37" s="10"/>
      <c r="R37" s="8" t="s">
        <v>259</v>
      </c>
    </row>
    <row r="38" spans="1:18" ht="14">
      <c r="A38" s="1">
        <v>37</v>
      </c>
      <c r="B38" s="9" t="s">
        <v>260</v>
      </c>
      <c r="C38" s="1" t="s">
        <v>12</v>
      </c>
      <c r="D38" s="1" t="s">
        <v>261</v>
      </c>
      <c r="E38" s="1" t="s">
        <v>262</v>
      </c>
      <c r="F38" s="1" t="s">
        <v>263</v>
      </c>
      <c r="G38" s="1" t="s">
        <v>264</v>
      </c>
      <c r="I38" s="1" t="s">
        <v>265</v>
      </c>
      <c r="J38" s="3" t="s">
        <v>18</v>
      </c>
      <c r="K38" s="3"/>
      <c r="L38" s="3" t="s">
        <v>236</v>
      </c>
      <c r="M38" s="6" t="s">
        <v>18</v>
      </c>
      <c r="N38" s="6"/>
      <c r="O38" s="6" t="s">
        <v>236</v>
      </c>
      <c r="P38" s="8" t="s">
        <v>18</v>
      </c>
      <c r="Q38" s="10"/>
      <c r="R38" s="8" t="s">
        <v>236</v>
      </c>
    </row>
    <row r="39" spans="1:18" ht="14">
      <c r="A39" s="1">
        <v>38</v>
      </c>
      <c r="B39" s="9" t="s">
        <v>266</v>
      </c>
      <c r="C39" s="1" t="s">
        <v>12</v>
      </c>
      <c r="D39" s="1" t="s">
        <v>267</v>
      </c>
      <c r="E39" s="1" t="s">
        <v>268</v>
      </c>
      <c r="F39" s="1" t="s">
        <v>80</v>
      </c>
      <c r="G39" s="1" t="s">
        <v>50</v>
      </c>
      <c r="H39" s="1" t="s">
        <v>269</v>
      </c>
      <c r="I39" s="1" t="s">
        <v>270</v>
      </c>
      <c r="J39" s="3" t="s">
        <v>28</v>
      </c>
      <c r="K39" s="3" t="s">
        <v>271</v>
      </c>
      <c r="L39" s="3" t="s">
        <v>19</v>
      </c>
      <c r="M39" s="6" t="s">
        <v>28</v>
      </c>
      <c r="N39" s="6" t="s">
        <v>271</v>
      </c>
      <c r="O39" s="6" t="s">
        <v>19</v>
      </c>
      <c r="P39" s="8" t="s">
        <v>28</v>
      </c>
      <c r="Q39" s="10" t="s">
        <v>271</v>
      </c>
      <c r="R39" s="8" t="s">
        <v>19</v>
      </c>
    </row>
    <row r="40" spans="1:18" ht="14">
      <c r="A40" s="1">
        <v>39</v>
      </c>
      <c r="B40" s="9" t="s">
        <v>272</v>
      </c>
      <c r="C40" s="1" t="s">
        <v>12</v>
      </c>
      <c r="D40" s="1" t="s">
        <v>273</v>
      </c>
      <c r="E40" s="1" t="s">
        <v>274</v>
      </c>
      <c r="F40" s="1" t="s">
        <v>275</v>
      </c>
      <c r="G40" s="1" t="s">
        <v>276</v>
      </c>
      <c r="H40" s="1" t="s">
        <v>277</v>
      </c>
      <c r="I40" s="1" t="s">
        <v>278</v>
      </c>
      <c r="J40" s="3" t="s">
        <v>18</v>
      </c>
      <c r="K40" s="3"/>
      <c r="L40" s="3" t="s">
        <v>19</v>
      </c>
      <c r="M40" s="6" t="s">
        <v>18</v>
      </c>
      <c r="N40" s="6"/>
      <c r="O40" s="6" t="s">
        <v>19</v>
      </c>
      <c r="P40" s="8" t="s">
        <v>18</v>
      </c>
      <c r="Q40" s="10"/>
      <c r="R40" s="8" t="s">
        <v>19</v>
      </c>
    </row>
    <row r="41" spans="1:18" ht="14">
      <c r="A41" s="1">
        <v>40</v>
      </c>
      <c r="B41" s="9" t="s">
        <v>279</v>
      </c>
      <c r="C41" s="1" t="s">
        <v>12</v>
      </c>
      <c r="D41" s="1" t="s">
        <v>273</v>
      </c>
      <c r="E41" s="1" t="s">
        <v>274</v>
      </c>
      <c r="F41" s="1" t="s">
        <v>275</v>
      </c>
      <c r="G41" s="1" t="s">
        <v>276</v>
      </c>
      <c r="H41" s="1" t="s">
        <v>277</v>
      </c>
      <c r="I41" s="1" t="s">
        <v>280</v>
      </c>
      <c r="J41" s="3" t="s">
        <v>38</v>
      </c>
      <c r="K41" s="3"/>
      <c r="L41" s="3" t="s">
        <v>19</v>
      </c>
      <c r="M41" s="6" t="s">
        <v>38</v>
      </c>
      <c r="N41" s="6"/>
      <c r="O41" s="6" t="s">
        <v>19</v>
      </c>
      <c r="P41" s="8" t="s">
        <v>38</v>
      </c>
      <c r="Q41" s="10"/>
      <c r="R41" s="8" t="s">
        <v>19</v>
      </c>
    </row>
    <row r="42" spans="1:18" ht="14">
      <c r="A42" s="1">
        <v>41</v>
      </c>
      <c r="B42" s="9" t="s">
        <v>281</v>
      </c>
      <c r="C42" s="1" t="s">
        <v>12</v>
      </c>
      <c r="D42" s="1" t="s">
        <v>247</v>
      </c>
      <c r="E42" s="1" t="s">
        <v>282</v>
      </c>
      <c r="F42" s="1" t="s">
        <v>88</v>
      </c>
      <c r="G42" s="1" t="s">
        <v>100</v>
      </c>
      <c r="H42" s="1" t="s">
        <v>283</v>
      </c>
      <c r="I42" s="1" t="s">
        <v>284</v>
      </c>
      <c r="J42" s="3" t="s">
        <v>18</v>
      </c>
      <c r="K42" s="3"/>
      <c r="L42" s="3" t="s">
        <v>76</v>
      </c>
      <c r="M42" s="6" t="s">
        <v>18</v>
      </c>
      <c r="N42" s="6"/>
      <c r="O42" s="6" t="s">
        <v>76</v>
      </c>
      <c r="P42" s="8" t="s">
        <v>18</v>
      </c>
      <c r="Q42" s="10"/>
      <c r="R42" s="8" t="s">
        <v>76</v>
      </c>
    </row>
    <row r="43" spans="1:18" ht="14">
      <c r="A43" s="1">
        <v>42</v>
      </c>
      <c r="B43" s="9" t="s">
        <v>285</v>
      </c>
      <c r="C43" s="1" t="s">
        <v>12</v>
      </c>
      <c r="D43" s="1" t="s">
        <v>286</v>
      </c>
      <c r="E43" s="1" t="s">
        <v>287</v>
      </c>
      <c r="F43" s="1" t="s">
        <v>288</v>
      </c>
      <c r="G43" s="1" t="s">
        <v>289</v>
      </c>
      <c r="H43" s="1" t="s">
        <v>290</v>
      </c>
      <c r="I43" s="1" t="s">
        <v>291</v>
      </c>
      <c r="J43" s="3" t="s">
        <v>38</v>
      </c>
      <c r="K43" s="3"/>
      <c r="L43" s="3" t="s">
        <v>236</v>
      </c>
      <c r="M43" s="6" t="s">
        <v>38</v>
      </c>
      <c r="N43" s="6"/>
      <c r="O43" s="6" t="s">
        <v>236</v>
      </c>
      <c r="P43" s="8" t="s">
        <v>38</v>
      </c>
      <c r="Q43" s="10"/>
      <c r="R43" s="8" t="s">
        <v>236</v>
      </c>
    </row>
    <row r="44" spans="1:18" ht="14">
      <c r="A44" s="1">
        <v>43</v>
      </c>
      <c r="B44" s="9" t="s">
        <v>292</v>
      </c>
      <c r="C44" s="1" t="s">
        <v>12</v>
      </c>
      <c r="D44" s="1" t="s">
        <v>286</v>
      </c>
      <c r="E44" s="1" t="s">
        <v>287</v>
      </c>
      <c r="F44" s="1" t="s">
        <v>288</v>
      </c>
      <c r="G44" s="1" t="s">
        <v>293</v>
      </c>
      <c r="H44" s="1" t="s">
        <v>290</v>
      </c>
      <c r="I44" s="1" t="s">
        <v>294</v>
      </c>
      <c r="J44" s="3" t="s">
        <v>53</v>
      </c>
      <c r="K44" s="3"/>
      <c r="L44" s="3" t="s">
        <v>53</v>
      </c>
      <c r="M44" s="6" t="s">
        <v>53</v>
      </c>
      <c r="N44" s="6"/>
      <c r="O44" s="6" t="s">
        <v>53</v>
      </c>
      <c r="P44" s="8" t="s">
        <v>53</v>
      </c>
      <c r="Q44" s="10"/>
      <c r="R44" s="8" t="s">
        <v>53</v>
      </c>
    </row>
    <row r="45" spans="1:18" ht="14">
      <c r="A45" s="1">
        <v>44</v>
      </c>
      <c r="B45" s="9" t="s">
        <v>295</v>
      </c>
      <c r="C45" s="1" t="s">
        <v>12</v>
      </c>
      <c r="D45" s="1" t="s">
        <v>296</v>
      </c>
      <c r="E45" s="1" t="s">
        <v>297</v>
      </c>
      <c r="F45" s="1" t="s">
        <v>211</v>
      </c>
      <c r="G45" s="1" t="s">
        <v>298</v>
      </c>
      <c r="H45" s="1" t="s">
        <v>299</v>
      </c>
      <c r="I45" s="11" t="s">
        <v>300</v>
      </c>
      <c r="J45" s="3" t="s">
        <v>18</v>
      </c>
      <c r="K45" s="3"/>
      <c r="L45" s="3" t="s">
        <v>39</v>
      </c>
      <c r="M45" s="6" t="s">
        <v>18</v>
      </c>
      <c r="N45" s="6"/>
      <c r="O45" s="6" t="s">
        <v>39</v>
      </c>
      <c r="P45" s="8" t="s">
        <v>18</v>
      </c>
      <c r="Q45" s="10"/>
      <c r="R45" s="8" t="s">
        <v>39</v>
      </c>
    </row>
    <row r="46" spans="1:18" ht="14">
      <c r="A46" s="1">
        <v>45</v>
      </c>
      <c r="B46" s="11" t="s">
        <v>301</v>
      </c>
      <c r="C46" s="1" t="s">
        <v>12</v>
      </c>
      <c r="D46" s="1" t="s">
        <v>302</v>
      </c>
      <c r="E46" s="1" t="s">
        <v>303</v>
      </c>
      <c r="F46" s="1" t="s">
        <v>126</v>
      </c>
      <c r="G46" s="1" t="s">
        <v>304</v>
      </c>
      <c r="H46" s="1" t="s">
        <v>305</v>
      </c>
      <c r="I46" s="1" t="s">
        <v>306</v>
      </c>
      <c r="J46" s="3" t="s">
        <v>18</v>
      </c>
      <c r="K46" s="3"/>
      <c r="L46" s="3" t="s">
        <v>98</v>
      </c>
      <c r="M46" s="6" t="s">
        <v>18</v>
      </c>
      <c r="N46" s="6"/>
      <c r="O46" s="6" t="s">
        <v>98</v>
      </c>
      <c r="P46" s="8" t="s">
        <v>18</v>
      </c>
      <c r="Q46" s="10"/>
      <c r="R46" s="8" t="s">
        <v>98</v>
      </c>
    </row>
    <row r="47" spans="1:18" ht="14">
      <c r="A47" s="1">
        <v>46</v>
      </c>
      <c r="B47" s="9" t="s">
        <v>307</v>
      </c>
      <c r="C47" s="1" t="s">
        <v>12</v>
      </c>
      <c r="D47" s="1" t="s">
        <v>308</v>
      </c>
      <c r="E47" s="1" t="s">
        <v>309</v>
      </c>
      <c r="F47" s="1" t="s">
        <v>310</v>
      </c>
      <c r="G47" s="1" t="s">
        <v>311</v>
      </c>
      <c r="H47" s="1" t="s">
        <v>312</v>
      </c>
      <c r="I47" s="1" t="s">
        <v>313</v>
      </c>
      <c r="J47" s="3" t="s">
        <v>28</v>
      </c>
      <c r="K47" s="3" t="s">
        <v>136</v>
      </c>
      <c r="L47" s="3" t="s">
        <v>84</v>
      </c>
      <c r="M47" s="6" t="s">
        <v>28</v>
      </c>
      <c r="N47" s="6" t="s">
        <v>136</v>
      </c>
      <c r="O47" s="6" t="s">
        <v>84</v>
      </c>
      <c r="P47" s="8" t="s">
        <v>28</v>
      </c>
      <c r="Q47" s="10" t="s">
        <v>136</v>
      </c>
      <c r="R47" s="8" t="s">
        <v>84</v>
      </c>
    </row>
    <row r="48" spans="1:18" ht="14">
      <c r="A48" s="1">
        <v>47</v>
      </c>
      <c r="B48" s="9" t="s">
        <v>314</v>
      </c>
      <c r="C48" s="1" t="s">
        <v>12</v>
      </c>
      <c r="D48" s="1" t="s">
        <v>315</v>
      </c>
      <c r="E48" s="1" t="s">
        <v>316</v>
      </c>
      <c r="F48" s="1" t="s">
        <v>317</v>
      </c>
      <c r="G48" s="1" t="s">
        <v>318</v>
      </c>
      <c r="H48" s="1" t="s">
        <v>319</v>
      </c>
      <c r="I48" s="1" t="s">
        <v>320</v>
      </c>
      <c r="J48" s="3" t="s">
        <v>18</v>
      </c>
      <c r="K48" s="3"/>
      <c r="L48" s="3" t="s">
        <v>121</v>
      </c>
      <c r="M48" s="6" t="s">
        <v>18</v>
      </c>
      <c r="N48" s="6"/>
      <c r="O48" s="6" t="s">
        <v>121</v>
      </c>
      <c r="P48" s="8" t="s">
        <v>18</v>
      </c>
      <c r="Q48" s="10"/>
      <c r="R48" s="8" t="s">
        <v>121</v>
      </c>
    </row>
    <row r="49" spans="1:18" ht="14">
      <c r="A49" s="1">
        <v>48</v>
      </c>
      <c r="B49" s="11" t="s">
        <v>321</v>
      </c>
      <c r="C49" s="1" t="s">
        <v>12</v>
      </c>
      <c r="D49" s="1" t="s">
        <v>322</v>
      </c>
      <c r="E49" s="1" t="s">
        <v>323</v>
      </c>
      <c r="F49" s="1" t="s">
        <v>317</v>
      </c>
      <c r="G49" s="1" t="s">
        <v>324</v>
      </c>
      <c r="H49" s="1" t="s">
        <v>325</v>
      </c>
      <c r="I49" s="1" t="s">
        <v>326</v>
      </c>
      <c r="J49" s="3" t="s">
        <v>38</v>
      </c>
      <c r="K49" s="3"/>
      <c r="L49" s="3" t="s">
        <v>76</v>
      </c>
      <c r="M49" s="6" t="s">
        <v>38</v>
      </c>
      <c r="N49" s="6"/>
      <c r="O49" s="6" t="s">
        <v>76</v>
      </c>
      <c r="P49" s="8" t="s">
        <v>38</v>
      </c>
      <c r="Q49" s="10"/>
      <c r="R49" s="8" t="s">
        <v>76</v>
      </c>
    </row>
    <row r="50" spans="1:18" ht="14">
      <c r="A50" s="1">
        <v>49</v>
      </c>
      <c r="B50" s="9" t="s">
        <v>327</v>
      </c>
      <c r="C50" s="1" t="s">
        <v>12</v>
      </c>
      <c r="D50" s="1" t="s">
        <v>328</v>
      </c>
      <c r="E50" s="1" t="s">
        <v>329</v>
      </c>
      <c r="F50" s="1" t="s">
        <v>330</v>
      </c>
      <c r="G50" s="1" t="s">
        <v>331</v>
      </c>
      <c r="H50" s="1" t="s">
        <v>332</v>
      </c>
      <c r="I50" s="1" t="s">
        <v>333</v>
      </c>
      <c r="J50" s="3" t="s">
        <v>228</v>
      </c>
      <c r="K50" s="3"/>
      <c r="L50" s="3" t="s">
        <v>19</v>
      </c>
      <c r="M50" s="6" t="s">
        <v>228</v>
      </c>
      <c r="N50" s="6"/>
      <c r="O50" s="6" t="s">
        <v>19</v>
      </c>
      <c r="P50" s="8" t="s">
        <v>228</v>
      </c>
      <c r="Q50" s="10"/>
      <c r="R50" s="8" t="s">
        <v>19</v>
      </c>
    </row>
    <row r="51" spans="1:18" ht="14">
      <c r="A51" s="1">
        <v>50</v>
      </c>
      <c r="B51" s="11" t="s">
        <v>334</v>
      </c>
      <c r="C51" s="1" t="s">
        <v>12</v>
      </c>
      <c r="D51" s="1" t="s">
        <v>335</v>
      </c>
      <c r="E51" s="1" t="s">
        <v>336</v>
      </c>
      <c r="F51" s="1" t="s">
        <v>337</v>
      </c>
      <c r="G51" s="1" t="s">
        <v>338</v>
      </c>
      <c r="H51" s="1" t="s">
        <v>339</v>
      </c>
      <c r="I51" s="1" t="s">
        <v>340</v>
      </c>
      <c r="J51" s="3" t="s">
        <v>53</v>
      </c>
      <c r="K51" s="3"/>
      <c r="L51" s="3" t="s">
        <v>53</v>
      </c>
      <c r="M51" s="6" t="s">
        <v>53</v>
      </c>
      <c r="N51" s="6"/>
      <c r="O51" s="6" t="s">
        <v>53</v>
      </c>
      <c r="P51" s="8" t="s">
        <v>53</v>
      </c>
      <c r="Q51" s="10"/>
      <c r="R51" s="8" t="s">
        <v>53</v>
      </c>
    </row>
    <row r="52" spans="1:18" ht="14">
      <c r="A52" s="1">
        <v>51</v>
      </c>
      <c r="B52" s="9" t="s">
        <v>341</v>
      </c>
      <c r="C52" s="1" t="s">
        <v>12</v>
      </c>
      <c r="D52" s="1" t="s">
        <v>342</v>
      </c>
      <c r="E52" s="1" t="s">
        <v>343</v>
      </c>
      <c r="F52" s="1" t="s">
        <v>232</v>
      </c>
      <c r="G52" s="1" t="s">
        <v>344</v>
      </c>
      <c r="I52" s="1" t="s">
        <v>345</v>
      </c>
      <c r="J52" s="3" t="s">
        <v>38</v>
      </c>
      <c r="K52" s="3"/>
      <c r="L52" s="3" t="s">
        <v>98</v>
      </c>
      <c r="M52" s="6" t="s">
        <v>38</v>
      </c>
      <c r="N52" s="6"/>
      <c r="O52" s="6" t="s">
        <v>98</v>
      </c>
      <c r="P52" s="8" t="s">
        <v>38</v>
      </c>
      <c r="Q52" s="10"/>
      <c r="R52" s="8" t="s">
        <v>98</v>
      </c>
    </row>
    <row r="53" spans="1:18" ht="14">
      <c r="A53" s="1">
        <v>52</v>
      </c>
      <c r="B53" s="9" t="s">
        <v>346</v>
      </c>
      <c r="C53" s="1" t="s">
        <v>12</v>
      </c>
      <c r="D53" s="1" t="s">
        <v>347</v>
      </c>
      <c r="E53" s="1" t="s">
        <v>348</v>
      </c>
      <c r="F53" s="1" t="s">
        <v>349</v>
      </c>
      <c r="G53" s="1" t="s">
        <v>350</v>
      </c>
      <c r="H53" s="1" t="s">
        <v>351</v>
      </c>
      <c r="I53" s="1" t="s">
        <v>352</v>
      </c>
      <c r="J53" s="3" t="s">
        <v>38</v>
      </c>
      <c r="K53" s="3"/>
      <c r="L53" s="3" t="s">
        <v>39</v>
      </c>
      <c r="M53" s="6" t="s">
        <v>38</v>
      </c>
      <c r="N53" s="6"/>
      <c r="O53" s="6" t="s">
        <v>39</v>
      </c>
      <c r="P53" s="8" t="s">
        <v>38</v>
      </c>
      <c r="Q53" s="10"/>
      <c r="R53" s="8" t="s">
        <v>39</v>
      </c>
    </row>
    <row r="54" spans="1:18" ht="14">
      <c r="A54" s="1">
        <v>53</v>
      </c>
      <c r="B54" s="11" t="s">
        <v>353</v>
      </c>
      <c r="C54" s="1" t="s">
        <v>12</v>
      </c>
      <c r="D54" s="1" t="s">
        <v>354</v>
      </c>
      <c r="E54" s="1" t="s">
        <v>355</v>
      </c>
      <c r="F54" s="1" t="s">
        <v>356</v>
      </c>
      <c r="G54" s="1" t="s">
        <v>357</v>
      </c>
      <c r="H54" s="1" t="s">
        <v>358</v>
      </c>
      <c r="I54" s="1" t="s">
        <v>359</v>
      </c>
      <c r="J54" s="3" t="s">
        <v>18</v>
      </c>
      <c r="K54" s="3"/>
      <c r="L54" s="3" t="s">
        <v>98</v>
      </c>
      <c r="M54" s="6" t="s">
        <v>18</v>
      </c>
      <c r="N54" s="6"/>
      <c r="O54" s="6" t="s">
        <v>98</v>
      </c>
      <c r="P54" s="8" t="s">
        <v>18</v>
      </c>
      <c r="Q54" s="10"/>
      <c r="R54" s="8" t="s">
        <v>98</v>
      </c>
    </row>
    <row r="55" spans="1:18" ht="14">
      <c r="A55" s="1">
        <v>54</v>
      </c>
      <c r="B55" s="11" t="s">
        <v>360</v>
      </c>
      <c r="C55" s="1" t="s">
        <v>12</v>
      </c>
      <c r="D55" s="1" t="s">
        <v>361</v>
      </c>
      <c r="E55" s="1" t="s">
        <v>362</v>
      </c>
      <c r="F55" s="1" t="s">
        <v>363</v>
      </c>
      <c r="G55" s="1" t="s">
        <v>364</v>
      </c>
      <c r="H55" s="1" t="s">
        <v>365</v>
      </c>
      <c r="I55" s="1" t="s">
        <v>365</v>
      </c>
      <c r="J55" s="3" t="s">
        <v>53</v>
      </c>
      <c r="K55" s="3"/>
      <c r="L55" s="3" t="s">
        <v>53</v>
      </c>
      <c r="M55" s="6" t="s">
        <v>53</v>
      </c>
      <c r="N55" s="6"/>
      <c r="O55" s="6" t="s">
        <v>53</v>
      </c>
      <c r="P55" s="8" t="s">
        <v>53</v>
      </c>
      <c r="Q55" s="10"/>
      <c r="R55" s="8" t="s">
        <v>53</v>
      </c>
    </row>
    <row r="56" spans="1:18" ht="14">
      <c r="A56" s="1">
        <v>55</v>
      </c>
      <c r="B56" s="9" t="s">
        <v>366</v>
      </c>
      <c r="C56" s="1" t="s">
        <v>12</v>
      </c>
      <c r="D56" s="1" t="s">
        <v>367</v>
      </c>
      <c r="E56" s="1" t="s">
        <v>368</v>
      </c>
      <c r="F56" s="1" t="s">
        <v>72</v>
      </c>
      <c r="G56" s="1" t="s">
        <v>369</v>
      </c>
      <c r="H56" s="1" t="s">
        <v>370</v>
      </c>
      <c r="I56" s="1" t="s">
        <v>371</v>
      </c>
      <c r="J56" s="3" t="s">
        <v>372</v>
      </c>
      <c r="K56" s="3"/>
      <c r="L56" s="3" t="s">
        <v>76</v>
      </c>
      <c r="M56" s="6" t="s">
        <v>372</v>
      </c>
      <c r="N56" s="6"/>
      <c r="O56" s="6" t="s">
        <v>76</v>
      </c>
      <c r="P56" s="8" t="s">
        <v>372</v>
      </c>
      <c r="Q56" s="10"/>
      <c r="R56" s="8" t="s">
        <v>76</v>
      </c>
    </row>
    <row r="57" spans="1:18" ht="14">
      <c r="A57" s="1">
        <v>56</v>
      </c>
      <c r="B57" s="11" t="s">
        <v>373</v>
      </c>
      <c r="C57" s="1" t="s">
        <v>12</v>
      </c>
      <c r="D57" s="1" t="s">
        <v>374</v>
      </c>
      <c r="E57" s="1" t="s">
        <v>375</v>
      </c>
      <c r="F57" s="1" t="s">
        <v>376</v>
      </c>
      <c r="G57" s="1" t="s">
        <v>377</v>
      </c>
      <c r="I57" s="1" t="s">
        <v>378</v>
      </c>
      <c r="J57" s="3" t="s">
        <v>38</v>
      </c>
      <c r="K57" s="3"/>
      <c r="L57" s="3" t="s">
        <v>379</v>
      </c>
      <c r="M57" s="6" t="s">
        <v>38</v>
      </c>
      <c r="N57" s="6"/>
      <c r="O57" s="6" t="s">
        <v>379</v>
      </c>
      <c r="P57" s="8" t="s">
        <v>38</v>
      </c>
      <c r="Q57" s="10"/>
      <c r="R57" s="8" t="s">
        <v>379</v>
      </c>
    </row>
    <row r="58" spans="1:18" ht="14">
      <c r="A58" s="1">
        <v>57</v>
      </c>
      <c r="B58" s="9" t="s">
        <v>380</v>
      </c>
      <c r="C58" s="1" t="s">
        <v>12</v>
      </c>
      <c r="D58" s="1" t="s">
        <v>157</v>
      </c>
      <c r="E58" s="1" t="s">
        <v>381</v>
      </c>
      <c r="F58" s="1" t="s">
        <v>117</v>
      </c>
      <c r="G58" s="1" t="s">
        <v>159</v>
      </c>
      <c r="H58" s="1" t="s">
        <v>382</v>
      </c>
      <c r="I58" s="1" t="s">
        <v>383</v>
      </c>
      <c r="J58" s="3" t="s">
        <v>18</v>
      </c>
      <c r="K58" s="3"/>
      <c r="L58" s="3" t="s">
        <v>98</v>
      </c>
      <c r="M58" s="6" t="s">
        <v>18</v>
      </c>
      <c r="N58" s="6"/>
      <c r="O58" s="6" t="s">
        <v>98</v>
      </c>
      <c r="P58" s="8" t="s">
        <v>18</v>
      </c>
      <c r="Q58" s="10"/>
      <c r="R58" s="8" t="s">
        <v>98</v>
      </c>
    </row>
    <row r="59" spans="1:18" ht="14">
      <c r="A59" s="1">
        <v>58</v>
      </c>
      <c r="B59" s="11" t="s">
        <v>384</v>
      </c>
      <c r="C59" s="1" t="s">
        <v>12</v>
      </c>
      <c r="D59" s="1" t="s">
        <v>157</v>
      </c>
      <c r="E59" s="1" t="s">
        <v>381</v>
      </c>
      <c r="F59" s="1" t="s">
        <v>117</v>
      </c>
      <c r="G59" s="1" t="s">
        <v>159</v>
      </c>
      <c r="H59" s="1" t="s">
        <v>382</v>
      </c>
      <c r="I59" s="1" t="s">
        <v>385</v>
      </c>
      <c r="J59" s="3" t="s">
        <v>38</v>
      </c>
      <c r="K59" s="3"/>
      <c r="L59" s="3" t="s">
        <v>179</v>
      </c>
      <c r="M59" s="6" t="s">
        <v>38</v>
      </c>
      <c r="N59" s="6"/>
      <c r="O59" s="6" t="s">
        <v>179</v>
      </c>
      <c r="P59" s="8" t="s">
        <v>38</v>
      </c>
      <c r="Q59" s="10"/>
      <c r="R59" s="8" t="s">
        <v>179</v>
      </c>
    </row>
    <row r="60" spans="1:18" ht="14">
      <c r="A60" s="1">
        <v>59</v>
      </c>
      <c r="B60" s="9" t="s">
        <v>386</v>
      </c>
      <c r="C60" s="1" t="s">
        <v>12</v>
      </c>
      <c r="D60" s="1" t="s">
        <v>387</v>
      </c>
      <c r="E60" s="1" t="s">
        <v>388</v>
      </c>
      <c r="F60" s="1" t="s">
        <v>389</v>
      </c>
      <c r="G60" s="1" t="s">
        <v>390</v>
      </c>
      <c r="H60" s="1" t="s">
        <v>391</v>
      </c>
      <c r="I60" s="1" t="s">
        <v>392</v>
      </c>
      <c r="J60" s="3" t="s">
        <v>38</v>
      </c>
      <c r="K60" s="3"/>
      <c r="L60" s="3" t="s">
        <v>19</v>
      </c>
      <c r="M60" s="6" t="s">
        <v>38</v>
      </c>
      <c r="N60" s="6"/>
      <c r="O60" s="6" t="s">
        <v>19</v>
      </c>
      <c r="P60" s="8" t="s">
        <v>38</v>
      </c>
      <c r="Q60" s="10"/>
      <c r="R60" s="8" t="s">
        <v>19</v>
      </c>
    </row>
    <row r="61" spans="1:18" ht="14">
      <c r="A61" s="1">
        <v>60</v>
      </c>
      <c r="B61" s="9" t="s">
        <v>393</v>
      </c>
      <c r="C61" s="1" t="s">
        <v>12</v>
      </c>
      <c r="D61" s="1" t="s">
        <v>394</v>
      </c>
      <c r="E61" s="1" t="s">
        <v>395</v>
      </c>
      <c r="F61" s="1" t="s">
        <v>396</v>
      </c>
      <c r="G61" s="1" t="s">
        <v>397</v>
      </c>
      <c r="H61" s="1" t="s">
        <v>398</v>
      </c>
      <c r="I61" s="1" t="s">
        <v>399</v>
      </c>
      <c r="J61" s="3" t="s">
        <v>18</v>
      </c>
      <c r="K61" s="3"/>
      <c r="L61" s="3" t="s">
        <v>19</v>
      </c>
      <c r="M61" s="6" t="s">
        <v>18</v>
      </c>
      <c r="N61" s="6"/>
      <c r="O61" s="6" t="s">
        <v>19</v>
      </c>
      <c r="P61" s="8" t="s">
        <v>18</v>
      </c>
      <c r="Q61" s="10"/>
      <c r="R61" s="8" t="s">
        <v>19</v>
      </c>
    </row>
    <row r="62" spans="1:18" ht="14">
      <c r="A62" s="1">
        <v>61</v>
      </c>
      <c r="B62" s="11" t="s">
        <v>400</v>
      </c>
      <c r="C62" s="1" t="s">
        <v>12</v>
      </c>
      <c r="D62" s="1" t="s">
        <v>394</v>
      </c>
      <c r="E62" s="1" t="s">
        <v>395</v>
      </c>
      <c r="F62" s="1" t="s">
        <v>396</v>
      </c>
      <c r="G62" s="1" t="s">
        <v>397</v>
      </c>
      <c r="H62" s="1" t="s">
        <v>398</v>
      </c>
      <c r="I62" s="1" t="s">
        <v>401</v>
      </c>
      <c r="J62" s="3" t="s">
        <v>18</v>
      </c>
      <c r="K62" s="3"/>
      <c r="L62" s="3" t="s">
        <v>19</v>
      </c>
      <c r="M62" s="6" t="s">
        <v>18</v>
      </c>
      <c r="N62" s="6"/>
      <c r="O62" s="6" t="s">
        <v>19</v>
      </c>
      <c r="P62" s="8" t="s">
        <v>18</v>
      </c>
      <c r="Q62" s="10"/>
      <c r="R62" s="8" t="s">
        <v>19</v>
      </c>
    </row>
    <row r="63" spans="1:18" ht="14">
      <c r="A63" s="1">
        <v>62</v>
      </c>
      <c r="B63" s="9" t="s">
        <v>402</v>
      </c>
      <c r="C63" s="1" t="s">
        <v>12</v>
      </c>
      <c r="D63" s="1" t="s">
        <v>403</v>
      </c>
      <c r="E63" s="1" t="s">
        <v>404</v>
      </c>
      <c r="F63" s="1" t="s">
        <v>24</v>
      </c>
      <c r="G63" s="1" t="s">
        <v>405</v>
      </c>
      <c r="H63" s="1" t="s">
        <v>406</v>
      </c>
      <c r="I63" s="11" t="s">
        <v>407</v>
      </c>
      <c r="J63" s="3" t="s">
        <v>28</v>
      </c>
      <c r="K63" s="3"/>
      <c r="L63" s="3" t="s">
        <v>98</v>
      </c>
      <c r="M63" s="6" t="s">
        <v>38</v>
      </c>
      <c r="N63" s="6"/>
      <c r="O63" s="6" t="s">
        <v>98</v>
      </c>
      <c r="P63" s="8" t="s">
        <v>372</v>
      </c>
      <c r="Q63" s="10"/>
      <c r="R63" s="8" t="s">
        <v>98</v>
      </c>
    </row>
    <row r="64" spans="1:18" ht="14">
      <c r="A64" s="1">
        <v>63</v>
      </c>
      <c r="B64" s="9" t="s">
        <v>408</v>
      </c>
      <c r="C64" s="1" t="s">
        <v>12</v>
      </c>
      <c r="D64" s="1" t="s">
        <v>409</v>
      </c>
      <c r="E64" s="1" t="s">
        <v>410</v>
      </c>
      <c r="F64" s="1" t="s">
        <v>317</v>
      </c>
      <c r="G64" s="1" t="s">
        <v>411</v>
      </c>
      <c r="H64" s="1" t="s">
        <v>412</v>
      </c>
      <c r="I64" s="1" t="s">
        <v>413</v>
      </c>
      <c r="J64" s="3" t="s">
        <v>18</v>
      </c>
      <c r="K64" s="3"/>
      <c r="L64" s="3" t="s">
        <v>84</v>
      </c>
      <c r="M64" s="6" t="s">
        <v>18</v>
      </c>
      <c r="N64" s="6"/>
      <c r="O64" s="6" t="s">
        <v>84</v>
      </c>
      <c r="P64" s="8" t="s">
        <v>18</v>
      </c>
      <c r="Q64" s="10"/>
      <c r="R64" s="8" t="s">
        <v>84</v>
      </c>
    </row>
    <row r="65" spans="1:18" ht="14">
      <c r="A65" s="1">
        <v>64</v>
      </c>
      <c r="B65" s="9" t="s">
        <v>414</v>
      </c>
      <c r="C65" s="1" t="s">
        <v>12</v>
      </c>
      <c r="D65" s="1" t="s">
        <v>415</v>
      </c>
      <c r="E65" s="1" t="s">
        <v>416</v>
      </c>
      <c r="F65" s="1" t="s">
        <v>218</v>
      </c>
      <c r="G65" s="1" t="s">
        <v>417</v>
      </c>
      <c r="I65" s="1" t="s">
        <v>418</v>
      </c>
      <c r="J65" s="3" t="s">
        <v>38</v>
      </c>
      <c r="K65" s="3"/>
      <c r="L65" s="3" t="s">
        <v>121</v>
      </c>
      <c r="M65" s="6" t="s">
        <v>38</v>
      </c>
      <c r="N65" s="6"/>
      <c r="O65" s="6" t="s">
        <v>121</v>
      </c>
      <c r="P65" s="8" t="s">
        <v>38</v>
      </c>
      <c r="Q65" s="10"/>
      <c r="R65" s="8" t="s">
        <v>121</v>
      </c>
    </row>
    <row r="66" spans="1:18" ht="14">
      <c r="A66" s="1">
        <v>65</v>
      </c>
      <c r="B66" s="9" t="s">
        <v>419</v>
      </c>
      <c r="C66" s="1" t="s">
        <v>12</v>
      </c>
      <c r="D66" s="1" t="s">
        <v>420</v>
      </c>
      <c r="E66" s="1" t="s">
        <v>421</v>
      </c>
      <c r="F66" s="1" t="s">
        <v>422</v>
      </c>
      <c r="G66" s="1" t="s">
        <v>423</v>
      </c>
      <c r="H66" s="1" t="s">
        <v>424</v>
      </c>
      <c r="I66" s="1" t="s">
        <v>425</v>
      </c>
      <c r="J66" s="3" t="s">
        <v>228</v>
      </c>
      <c r="K66" s="3"/>
      <c r="L66" s="3" t="s">
        <v>179</v>
      </c>
      <c r="M66" s="6" t="s">
        <v>228</v>
      </c>
      <c r="N66" s="6"/>
      <c r="O66" s="6" t="s">
        <v>179</v>
      </c>
      <c r="P66" s="8" t="s">
        <v>228</v>
      </c>
      <c r="Q66" s="10"/>
      <c r="R66" s="8" t="s">
        <v>179</v>
      </c>
    </row>
    <row r="67" spans="1:18" ht="14">
      <c r="A67" s="1">
        <v>66</v>
      </c>
      <c r="B67" s="9" t="s">
        <v>426</v>
      </c>
      <c r="C67" s="1" t="s">
        <v>12</v>
      </c>
      <c r="D67" s="1" t="s">
        <v>427</v>
      </c>
      <c r="E67" s="1" t="s">
        <v>428</v>
      </c>
      <c r="F67" s="1" t="s">
        <v>218</v>
      </c>
      <c r="G67" s="1" t="s">
        <v>429</v>
      </c>
      <c r="H67" s="1" t="s">
        <v>430</v>
      </c>
      <c r="I67" s="1" t="s">
        <v>431</v>
      </c>
      <c r="J67" s="3" t="s">
        <v>38</v>
      </c>
      <c r="K67" s="3"/>
      <c r="L67" s="3" t="s">
        <v>122</v>
      </c>
      <c r="M67" s="6" t="s">
        <v>38</v>
      </c>
      <c r="N67" s="6"/>
      <c r="O67" s="6" t="s">
        <v>122</v>
      </c>
      <c r="P67" s="8" t="s">
        <v>38</v>
      </c>
      <c r="Q67" s="10"/>
      <c r="R67" s="8" t="s">
        <v>122</v>
      </c>
    </row>
    <row r="68" spans="1:18" ht="14">
      <c r="A68" s="1">
        <v>67</v>
      </c>
      <c r="B68" s="9" t="s">
        <v>432</v>
      </c>
      <c r="C68" s="1" t="s">
        <v>12</v>
      </c>
      <c r="D68" s="1" t="s">
        <v>433</v>
      </c>
      <c r="E68" s="1" t="s">
        <v>434</v>
      </c>
      <c r="F68" s="1" t="s">
        <v>435</v>
      </c>
      <c r="G68" s="1" t="s">
        <v>436</v>
      </c>
      <c r="H68" s="1" t="s">
        <v>437</v>
      </c>
      <c r="I68" s="1" t="s">
        <v>438</v>
      </c>
      <c r="J68" s="3" t="s">
        <v>18</v>
      </c>
      <c r="K68" s="3"/>
      <c r="L68" s="3" t="s">
        <v>39</v>
      </c>
      <c r="M68" s="6" t="s">
        <v>18</v>
      </c>
      <c r="N68" s="6"/>
      <c r="O68" s="6" t="s">
        <v>39</v>
      </c>
      <c r="P68" s="8" t="s">
        <v>18</v>
      </c>
      <c r="Q68" s="10"/>
      <c r="R68" s="8" t="s">
        <v>39</v>
      </c>
    </row>
    <row r="69" spans="1:18" ht="14">
      <c r="A69" s="1">
        <v>68</v>
      </c>
      <c r="B69" s="9" t="s">
        <v>439</v>
      </c>
      <c r="C69" s="1" t="s">
        <v>12</v>
      </c>
      <c r="D69" s="1" t="s">
        <v>440</v>
      </c>
      <c r="E69" s="1" t="s">
        <v>441</v>
      </c>
      <c r="F69" s="1" t="s">
        <v>442</v>
      </c>
      <c r="G69" s="1" t="s">
        <v>443</v>
      </c>
      <c r="H69" s="1" t="s">
        <v>444</v>
      </c>
      <c r="I69" s="1" t="s">
        <v>445</v>
      </c>
      <c r="J69" s="3" t="s">
        <v>18</v>
      </c>
      <c r="K69" s="3"/>
      <c r="L69" s="3" t="s">
        <v>98</v>
      </c>
      <c r="M69" s="6" t="s">
        <v>18</v>
      </c>
      <c r="N69" s="6"/>
      <c r="O69" s="6" t="s">
        <v>39</v>
      </c>
      <c r="P69" s="8" t="s">
        <v>18</v>
      </c>
      <c r="Q69" s="10"/>
      <c r="R69" s="8" t="s">
        <v>39</v>
      </c>
    </row>
    <row r="70" spans="1:18" ht="14">
      <c r="A70" s="1">
        <v>69</v>
      </c>
      <c r="B70" s="11" t="s">
        <v>446</v>
      </c>
      <c r="C70" s="1" t="s">
        <v>12</v>
      </c>
      <c r="D70" s="1" t="s">
        <v>447</v>
      </c>
      <c r="E70" s="1" t="s">
        <v>448</v>
      </c>
      <c r="F70" s="1" t="s">
        <v>449</v>
      </c>
      <c r="G70" s="1" t="s">
        <v>450</v>
      </c>
      <c r="H70" s="1" t="s">
        <v>451</v>
      </c>
      <c r="I70" s="1" t="s">
        <v>452</v>
      </c>
      <c r="J70" s="3" t="s">
        <v>38</v>
      </c>
      <c r="K70" s="3"/>
      <c r="L70" s="3" t="s">
        <v>453</v>
      </c>
      <c r="M70" s="6" t="s">
        <v>372</v>
      </c>
      <c r="N70" s="6"/>
      <c r="O70" s="6" t="s">
        <v>453</v>
      </c>
      <c r="P70" s="8" t="s">
        <v>228</v>
      </c>
      <c r="Q70" s="10"/>
      <c r="R70" s="8" t="s">
        <v>453</v>
      </c>
    </row>
    <row r="71" spans="1:18" ht="14">
      <c r="A71" s="1">
        <v>70</v>
      </c>
      <c r="B71" s="11" t="s">
        <v>454</v>
      </c>
      <c r="C71" s="1" t="s">
        <v>12</v>
      </c>
      <c r="D71" s="1" t="s">
        <v>455</v>
      </c>
      <c r="E71" s="1" t="s">
        <v>456</v>
      </c>
      <c r="F71" s="1" t="s">
        <v>457</v>
      </c>
      <c r="G71" s="1" t="s">
        <v>458</v>
      </c>
      <c r="H71" s="1" t="s">
        <v>459</v>
      </c>
      <c r="I71" s="1" t="s">
        <v>460</v>
      </c>
      <c r="J71" s="3" t="s">
        <v>38</v>
      </c>
      <c r="K71" s="3"/>
      <c r="L71" s="3" t="s">
        <v>84</v>
      </c>
      <c r="M71" s="6" t="s">
        <v>38</v>
      </c>
      <c r="N71" s="6"/>
      <c r="O71" s="6" t="s">
        <v>98</v>
      </c>
      <c r="P71" s="8" t="s">
        <v>38</v>
      </c>
      <c r="Q71" s="10"/>
      <c r="R71" s="8" t="s">
        <v>84</v>
      </c>
    </row>
    <row r="72" spans="1:18" ht="14">
      <c r="A72" s="1">
        <v>71</v>
      </c>
      <c r="B72" s="9" t="s">
        <v>461</v>
      </c>
      <c r="C72" s="1" t="s">
        <v>12</v>
      </c>
      <c r="D72" s="1" t="s">
        <v>462</v>
      </c>
      <c r="E72" s="1" t="s">
        <v>463</v>
      </c>
      <c r="F72" s="1" t="s">
        <v>464</v>
      </c>
      <c r="G72" s="1" t="s">
        <v>465</v>
      </c>
      <c r="H72" s="1" t="s">
        <v>466</v>
      </c>
      <c r="I72" s="1" t="s">
        <v>467</v>
      </c>
      <c r="J72" s="3" t="s">
        <v>28</v>
      </c>
      <c r="K72" s="3" t="s">
        <v>136</v>
      </c>
      <c r="L72" s="3" t="s">
        <v>61</v>
      </c>
      <c r="M72" s="6" t="s">
        <v>28</v>
      </c>
      <c r="N72" s="12" t="s">
        <v>136</v>
      </c>
      <c r="O72" s="6" t="s">
        <v>61</v>
      </c>
      <c r="P72" s="8" t="s">
        <v>28</v>
      </c>
      <c r="Q72" s="10" t="s">
        <v>136</v>
      </c>
      <c r="R72" s="8" t="s">
        <v>61</v>
      </c>
    </row>
    <row r="73" spans="1:18" ht="14">
      <c r="A73" s="1">
        <v>72</v>
      </c>
      <c r="B73" s="9" t="s">
        <v>468</v>
      </c>
      <c r="C73" s="1" t="s">
        <v>12</v>
      </c>
      <c r="D73" s="1" t="s">
        <v>469</v>
      </c>
      <c r="E73" s="1" t="s">
        <v>470</v>
      </c>
      <c r="F73" s="1" t="s">
        <v>471</v>
      </c>
      <c r="G73" s="1" t="s">
        <v>450</v>
      </c>
      <c r="H73" s="1" t="s">
        <v>472</v>
      </c>
      <c r="I73" s="1" t="s">
        <v>473</v>
      </c>
      <c r="J73" s="3" t="s">
        <v>38</v>
      </c>
      <c r="K73" s="3"/>
      <c r="L73" s="3" t="s">
        <v>19</v>
      </c>
      <c r="M73" s="6" t="s">
        <v>38</v>
      </c>
      <c r="N73" s="6"/>
      <c r="O73" s="6" t="s">
        <v>19</v>
      </c>
      <c r="P73" s="8" t="s">
        <v>38</v>
      </c>
      <c r="Q73" s="10"/>
      <c r="R73" s="8" t="s">
        <v>19</v>
      </c>
    </row>
    <row r="74" spans="1:18" ht="14">
      <c r="A74" s="1">
        <v>73</v>
      </c>
      <c r="B74" s="11" t="s">
        <v>474</v>
      </c>
      <c r="C74" s="1" t="s">
        <v>12</v>
      </c>
      <c r="D74" s="1" t="s">
        <v>475</v>
      </c>
      <c r="E74" s="1" t="s">
        <v>476</v>
      </c>
      <c r="F74" s="1" t="s">
        <v>218</v>
      </c>
      <c r="G74" s="1" t="s">
        <v>477</v>
      </c>
      <c r="H74" s="1" t="s">
        <v>478</v>
      </c>
      <c r="I74" s="1" t="s">
        <v>479</v>
      </c>
      <c r="J74" s="3" t="s">
        <v>18</v>
      </c>
      <c r="K74" s="3"/>
      <c r="L74" s="3" t="s">
        <v>84</v>
      </c>
      <c r="M74" s="6" t="s">
        <v>18</v>
      </c>
      <c r="N74" s="6"/>
      <c r="O74" s="6" t="s">
        <v>84</v>
      </c>
      <c r="P74" s="8" t="s">
        <v>18</v>
      </c>
      <c r="Q74" s="10"/>
      <c r="R74" s="8" t="s">
        <v>84</v>
      </c>
    </row>
    <row r="75" spans="1:18" ht="14">
      <c r="A75" s="1">
        <v>74</v>
      </c>
      <c r="B75" s="9" t="s">
        <v>480</v>
      </c>
      <c r="C75" s="1" t="s">
        <v>12</v>
      </c>
      <c r="D75" s="1" t="s">
        <v>481</v>
      </c>
      <c r="E75" s="1" t="s">
        <v>482</v>
      </c>
      <c r="F75" s="1" t="s">
        <v>483</v>
      </c>
      <c r="G75" s="1" t="s">
        <v>484</v>
      </c>
      <c r="H75" s="1" t="s">
        <v>485</v>
      </c>
      <c r="I75" s="1" t="s">
        <v>486</v>
      </c>
      <c r="J75" s="3" t="s">
        <v>38</v>
      </c>
      <c r="K75" s="3"/>
      <c r="L75" s="3" t="s">
        <v>98</v>
      </c>
      <c r="M75" s="6" t="s">
        <v>38</v>
      </c>
      <c r="N75" s="6"/>
      <c r="O75" s="6" t="s">
        <v>98</v>
      </c>
      <c r="P75" s="8" t="s">
        <v>38</v>
      </c>
      <c r="Q75" s="10"/>
      <c r="R75" s="8" t="s">
        <v>98</v>
      </c>
    </row>
    <row r="76" spans="1:18" ht="14">
      <c r="A76" s="1">
        <v>75</v>
      </c>
      <c r="B76" s="9" t="s">
        <v>487</v>
      </c>
      <c r="C76" s="1" t="s">
        <v>12</v>
      </c>
      <c r="D76" s="1" t="s">
        <v>488</v>
      </c>
      <c r="E76" s="1" t="s">
        <v>489</v>
      </c>
      <c r="F76" s="1" t="s">
        <v>490</v>
      </c>
      <c r="G76" s="1" t="s">
        <v>411</v>
      </c>
      <c r="H76" s="1" t="s">
        <v>491</v>
      </c>
      <c r="I76" s="1" t="s">
        <v>492</v>
      </c>
      <c r="J76" s="3" t="s">
        <v>38</v>
      </c>
      <c r="K76" s="3"/>
      <c r="L76" s="3" t="s">
        <v>98</v>
      </c>
      <c r="M76" s="6" t="s">
        <v>38</v>
      </c>
      <c r="N76" s="6"/>
      <c r="O76" s="6" t="s">
        <v>98</v>
      </c>
      <c r="P76" s="8" t="s">
        <v>38</v>
      </c>
      <c r="Q76" s="10"/>
      <c r="R76" s="8" t="s">
        <v>98</v>
      </c>
    </row>
    <row r="77" spans="1:18" ht="14">
      <c r="A77" s="1">
        <v>76</v>
      </c>
      <c r="B77" s="9" t="s">
        <v>493</v>
      </c>
      <c r="C77" s="1" t="s">
        <v>12</v>
      </c>
      <c r="D77" s="1" t="s">
        <v>494</v>
      </c>
      <c r="E77" s="1" t="s">
        <v>495</v>
      </c>
      <c r="F77" s="1" t="s">
        <v>496</v>
      </c>
      <c r="G77" s="1" t="s">
        <v>497</v>
      </c>
      <c r="H77" s="1" t="s">
        <v>498</v>
      </c>
      <c r="I77" s="1" t="s">
        <v>499</v>
      </c>
      <c r="J77" s="3" t="s">
        <v>38</v>
      </c>
      <c r="K77" s="3"/>
      <c r="L77" s="3" t="s">
        <v>98</v>
      </c>
      <c r="M77" s="6" t="s">
        <v>38</v>
      </c>
      <c r="N77" s="6"/>
      <c r="O77" s="6" t="s">
        <v>39</v>
      </c>
      <c r="P77" s="8" t="s">
        <v>38</v>
      </c>
      <c r="Q77" s="10"/>
      <c r="R77" s="8" t="s">
        <v>39</v>
      </c>
    </row>
    <row r="78" spans="1:18" ht="14">
      <c r="A78" s="1">
        <v>77</v>
      </c>
      <c r="B78" s="11" t="s">
        <v>500</v>
      </c>
      <c r="C78" s="1" t="s">
        <v>12</v>
      </c>
      <c r="D78" s="1" t="s">
        <v>501</v>
      </c>
      <c r="E78" s="1" t="s">
        <v>502</v>
      </c>
      <c r="F78" s="1" t="s">
        <v>211</v>
      </c>
      <c r="G78" s="1" t="s">
        <v>503</v>
      </c>
      <c r="H78" s="1" t="s">
        <v>504</v>
      </c>
      <c r="I78" s="1" t="s">
        <v>505</v>
      </c>
      <c r="J78" s="3" t="s">
        <v>18</v>
      </c>
      <c r="K78" s="3"/>
      <c r="L78" s="3" t="s">
        <v>98</v>
      </c>
      <c r="M78" s="6" t="s">
        <v>18</v>
      </c>
      <c r="N78" s="6"/>
      <c r="O78" s="6" t="s">
        <v>98</v>
      </c>
      <c r="P78" s="8" t="s">
        <v>18</v>
      </c>
      <c r="Q78" s="10"/>
      <c r="R78" s="8" t="s">
        <v>98</v>
      </c>
    </row>
    <row r="79" spans="1:18" ht="14">
      <c r="A79" s="1">
        <v>78</v>
      </c>
      <c r="B79" s="11" t="s">
        <v>506</v>
      </c>
      <c r="C79" s="1" t="s">
        <v>12</v>
      </c>
      <c r="D79" s="1" t="s">
        <v>507</v>
      </c>
      <c r="E79" s="1" t="s">
        <v>508</v>
      </c>
      <c r="F79" s="1" t="s">
        <v>509</v>
      </c>
      <c r="G79" s="1" t="s">
        <v>510</v>
      </c>
      <c r="H79" s="1" t="s">
        <v>511</v>
      </c>
      <c r="I79" s="1" t="s">
        <v>512</v>
      </c>
      <c r="J79" s="3" t="s">
        <v>372</v>
      </c>
      <c r="K79" s="3"/>
      <c r="L79" s="3" t="s">
        <v>61</v>
      </c>
      <c r="M79" s="6" t="s">
        <v>372</v>
      </c>
      <c r="N79" s="6"/>
      <c r="O79" s="6" t="s">
        <v>61</v>
      </c>
      <c r="P79" s="8" t="s">
        <v>372</v>
      </c>
      <c r="Q79" s="10"/>
      <c r="R79" s="8" t="s">
        <v>61</v>
      </c>
    </row>
    <row r="80" spans="1:18" ht="14">
      <c r="A80" s="1">
        <v>79</v>
      </c>
      <c r="B80" s="9" t="s">
        <v>513</v>
      </c>
      <c r="C80" s="1" t="s">
        <v>12</v>
      </c>
      <c r="D80" s="1" t="s">
        <v>514</v>
      </c>
      <c r="E80" s="1" t="s">
        <v>515</v>
      </c>
      <c r="F80" s="1" t="s">
        <v>516</v>
      </c>
      <c r="G80" s="1" t="s">
        <v>517</v>
      </c>
      <c r="H80" s="1" t="s">
        <v>518</v>
      </c>
      <c r="I80" s="1" t="s">
        <v>519</v>
      </c>
      <c r="J80" s="3" t="s">
        <v>38</v>
      </c>
      <c r="K80" s="3"/>
      <c r="L80" s="3" t="s">
        <v>121</v>
      </c>
      <c r="M80" s="6" t="s">
        <v>38</v>
      </c>
      <c r="N80" s="6"/>
      <c r="O80" s="6" t="s">
        <v>121</v>
      </c>
      <c r="P80" s="8" t="s">
        <v>38</v>
      </c>
      <c r="Q80" s="10"/>
      <c r="R80" s="8" t="s">
        <v>121</v>
      </c>
    </row>
    <row r="81" spans="1:18" ht="14">
      <c r="A81" s="1">
        <v>80</v>
      </c>
      <c r="B81" s="9" t="s">
        <v>520</v>
      </c>
      <c r="C81" s="1" t="s">
        <v>12</v>
      </c>
      <c r="D81" s="1" t="s">
        <v>521</v>
      </c>
      <c r="E81" s="1" t="s">
        <v>522</v>
      </c>
      <c r="F81" s="1" t="s">
        <v>80</v>
      </c>
      <c r="G81" s="1" t="s">
        <v>523</v>
      </c>
      <c r="H81" s="1" t="s">
        <v>524</v>
      </c>
      <c r="I81" s="1" t="s">
        <v>525</v>
      </c>
      <c r="J81" s="3" t="s">
        <v>38</v>
      </c>
      <c r="K81" s="3"/>
      <c r="L81" s="3" t="s">
        <v>98</v>
      </c>
      <c r="M81" s="6" t="s">
        <v>38</v>
      </c>
      <c r="N81" s="6"/>
      <c r="O81" s="6" t="s">
        <v>98</v>
      </c>
      <c r="P81" s="8" t="s">
        <v>38</v>
      </c>
      <c r="Q81" s="10"/>
      <c r="R81" s="8" t="s">
        <v>98</v>
      </c>
    </row>
    <row r="82" spans="1:18" ht="14">
      <c r="A82" s="1">
        <v>81</v>
      </c>
      <c r="B82" s="9" t="s">
        <v>526</v>
      </c>
      <c r="C82" s="1" t="s">
        <v>12</v>
      </c>
      <c r="D82" s="1" t="s">
        <v>527</v>
      </c>
      <c r="E82" s="1" t="s">
        <v>528</v>
      </c>
      <c r="F82" s="1" t="s">
        <v>117</v>
      </c>
      <c r="G82" s="1" t="s">
        <v>529</v>
      </c>
      <c r="H82" s="1" t="s">
        <v>530</v>
      </c>
      <c r="I82" s="1" t="s">
        <v>531</v>
      </c>
      <c r="J82" s="3" t="s">
        <v>28</v>
      </c>
      <c r="K82" s="3" t="s">
        <v>271</v>
      </c>
      <c r="L82" s="3" t="s">
        <v>98</v>
      </c>
      <c r="M82" s="6" t="s">
        <v>28</v>
      </c>
      <c r="N82" s="6" t="s">
        <v>271</v>
      </c>
      <c r="O82" s="6" t="s">
        <v>39</v>
      </c>
      <c r="P82" s="8" t="s">
        <v>28</v>
      </c>
      <c r="Q82" s="10" t="s">
        <v>271</v>
      </c>
      <c r="R82" s="8" t="s">
        <v>39</v>
      </c>
    </row>
    <row r="83" spans="1:18" ht="14">
      <c r="A83" s="1">
        <v>82</v>
      </c>
      <c r="B83" s="9" t="s">
        <v>532</v>
      </c>
      <c r="C83" s="1" t="s">
        <v>12</v>
      </c>
      <c r="D83" s="1" t="s">
        <v>247</v>
      </c>
      <c r="E83" s="1" t="s">
        <v>533</v>
      </c>
      <c r="F83" s="1" t="s">
        <v>349</v>
      </c>
      <c r="G83" s="1" t="s">
        <v>100</v>
      </c>
      <c r="H83" s="1" t="s">
        <v>534</v>
      </c>
      <c r="I83" s="1" t="s">
        <v>535</v>
      </c>
      <c r="J83" s="3" t="s">
        <v>18</v>
      </c>
      <c r="K83" s="3" t="s">
        <v>536</v>
      </c>
      <c r="L83" s="3" t="s">
        <v>61</v>
      </c>
      <c r="M83" s="6" t="s">
        <v>18</v>
      </c>
      <c r="N83" s="6"/>
      <c r="O83" s="6" t="s">
        <v>76</v>
      </c>
      <c r="P83" s="8" t="s">
        <v>18</v>
      </c>
      <c r="Q83" s="10"/>
      <c r="R83" s="8" t="s">
        <v>537</v>
      </c>
    </row>
    <row r="84" spans="1:18" ht="14">
      <c r="A84" s="1">
        <v>83</v>
      </c>
      <c r="B84" s="9" t="s">
        <v>538</v>
      </c>
      <c r="C84" s="1" t="s">
        <v>12</v>
      </c>
      <c r="D84" s="1" t="s">
        <v>539</v>
      </c>
      <c r="E84" s="1" t="s">
        <v>540</v>
      </c>
      <c r="F84" s="1" t="s">
        <v>541</v>
      </c>
      <c r="G84" s="1" t="s">
        <v>542</v>
      </c>
      <c r="H84" s="1" t="s">
        <v>543</v>
      </c>
      <c r="I84" s="1" t="s">
        <v>544</v>
      </c>
      <c r="J84" s="3" t="s">
        <v>18</v>
      </c>
      <c r="K84" s="3" t="s">
        <v>536</v>
      </c>
      <c r="L84" s="3" t="s">
        <v>76</v>
      </c>
      <c r="M84" s="6" t="s">
        <v>18</v>
      </c>
      <c r="N84" s="6"/>
      <c r="O84" s="6" t="s">
        <v>19</v>
      </c>
      <c r="P84" s="8" t="s">
        <v>18</v>
      </c>
      <c r="Q84" s="10"/>
      <c r="R84" s="8" t="s">
        <v>537</v>
      </c>
    </row>
    <row r="85" spans="1:18" ht="14">
      <c r="A85" s="1">
        <v>84</v>
      </c>
      <c r="B85" s="11" t="s">
        <v>545</v>
      </c>
      <c r="C85" s="1" t="s">
        <v>12</v>
      </c>
      <c r="D85" s="1" t="s">
        <v>546</v>
      </c>
      <c r="E85" s="1" t="s">
        <v>547</v>
      </c>
      <c r="F85" s="1" t="s">
        <v>356</v>
      </c>
      <c r="G85" s="1" t="s">
        <v>548</v>
      </c>
      <c r="H85" s="1" t="s">
        <v>549</v>
      </c>
      <c r="I85" s="1" t="s">
        <v>550</v>
      </c>
      <c r="J85" s="3" t="s">
        <v>18</v>
      </c>
      <c r="K85" s="3"/>
      <c r="L85" s="3" t="s">
        <v>98</v>
      </c>
      <c r="M85" s="6" t="s">
        <v>18</v>
      </c>
      <c r="N85" s="6"/>
      <c r="O85" s="6" t="s">
        <v>98</v>
      </c>
      <c r="P85" s="8" t="s">
        <v>18</v>
      </c>
      <c r="Q85" s="10"/>
      <c r="R85" s="8" t="s">
        <v>98</v>
      </c>
    </row>
    <row r="86" spans="1:18" ht="14">
      <c r="A86" s="1">
        <v>85</v>
      </c>
      <c r="B86" s="9" t="s">
        <v>551</v>
      </c>
      <c r="C86" s="1" t="s">
        <v>12</v>
      </c>
      <c r="D86" s="1" t="s">
        <v>546</v>
      </c>
      <c r="E86" s="1" t="s">
        <v>547</v>
      </c>
      <c r="F86" s="1" t="s">
        <v>218</v>
      </c>
      <c r="G86" s="1" t="s">
        <v>548</v>
      </c>
      <c r="H86" s="1" t="s">
        <v>549</v>
      </c>
      <c r="I86" s="1" t="s">
        <v>552</v>
      </c>
      <c r="J86" s="3" t="s">
        <v>18</v>
      </c>
      <c r="K86" s="3"/>
      <c r="L86" s="3" t="s">
        <v>379</v>
      </c>
      <c r="M86" s="6" t="s">
        <v>18</v>
      </c>
      <c r="N86" s="6"/>
      <c r="O86" s="6" t="s">
        <v>379</v>
      </c>
      <c r="P86" s="8" t="s">
        <v>18</v>
      </c>
      <c r="Q86" s="10"/>
      <c r="R86" s="8" t="s">
        <v>379</v>
      </c>
    </row>
    <row r="87" spans="1:18" ht="14">
      <c r="A87" s="1">
        <v>86</v>
      </c>
      <c r="B87" s="11" t="s">
        <v>553</v>
      </c>
      <c r="C87" s="1" t="s">
        <v>12</v>
      </c>
      <c r="D87" s="1" t="s">
        <v>554</v>
      </c>
      <c r="E87" s="1" t="s">
        <v>555</v>
      </c>
      <c r="F87" s="1" t="s">
        <v>356</v>
      </c>
      <c r="G87" s="1" t="s">
        <v>548</v>
      </c>
      <c r="H87" s="1" t="s">
        <v>556</v>
      </c>
      <c r="I87" s="1" t="s">
        <v>557</v>
      </c>
      <c r="J87" s="3" t="s">
        <v>18</v>
      </c>
      <c r="K87" s="3"/>
      <c r="L87" s="3" t="s">
        <v>98</v>
      </c>
      <c r="M87" s="6" t="s">
        <v>18</v>
      </c>
      <c r="N87" s="6"/>
      <c r="O87" s="6" t="s">
        <v>98</v>
      </c>
      <c r="P87" s="8" t="s">
        <v>18</v>
      </c>
      <c r="Q87" s="10"/>
      <c r="R87" s="8" t="s">
        <v>98</v>
      </c>
    </row>
    <row r="88" spans="1:18" ht="14">
      <c r="A88" s="1">
        <v>87</v>
      </c>
      <c r="B88" s="9" t="s">
        <v>558</v>
      </c>
      <c r="C88" s="1" t="s">
        <v>12</v>
      </c>
      <c r="D88" s="1" t="s">
        <v>559</v>
      </c>
      <c r="E88" s="1" t="s">
        <v>560</v>
      </c>
      <c r="F88" s="1" t="s">
        <v>561</v>
      </c>
      <c r="G88" s="1" t="s">
        <v>450</v>
      </c>
      <c r="H88" s="1" t="s">
        <v>562</v>
      </c>
      <c r="I88" s="9" t="s">
        <v>563</v>
      </c>
      <c r="J88" s="3" t="s">
        <v>38</v>
      </c>
      <c r="K88" s="3"/>
      <c r="L88" s="3" t="s">
        <v>39</v>
      </c>
      <c r="M88" s="6" t="s">
        <v>372</v>
      </c>
      <c r="N88" s="6"/>
      <c r="O88" s="6" t="s">
        <v>39</v>
      </c>
      <c r="P88" s="8" t="s">
        <v>38</v>
      </c>
      <c r="Q88" s="10"/>
      <c r="R88" s="8" t="s">
        <v>39</v>
      </c>
    </row>
    <row r="89" spans="1:18" ht="14">
      <c r="A89" s="1">
        <v>88</v>
      </c>
      <c r="B89" s="9" t="s">
        <v>564</v>
      </c>
      <c r="C89" s="1" t="s">
        <v>12</v>
      </c>
      <c r="D89" s="1" t="s">
        <v>565</v>
      </c>
      <c r="E89" s="1" t="s">
        <v>566</v>
      </c>
      <c r="F89" s="1" t="s">
        <v>567</v>
      </c>
      <c r="G89" s="1" t="s">
        <v>568</v>
      </c>
      <c r="H89" s="1" t="s">
        <v>569</v>
      </c>
      <c r="I89" s="1" t="s">
        <v>570</v>
      </c>
      <c r="J89" s="3" t="s">
        <v>28</v>
      </c>
      <c r="K89" s="3" t="s">
        <v>571</v>
      </c>
      <c r="L89" s="3" t="s">
        <v>76</v>
      </c>
      <c r="M89" s="6" t="s">
        <v>28</v>
      </c>
      <c r="N89" s="6" t="s">
        <v>571</v>
      </c>
      <c r="O89" s="6" t="s">
        <v>76</v>
      </c>
      <c r="P89" s="8" t="s">
        <v>28</v>
      </c>
      <c r="Q89" s="10" t="s">
        <v>571</v>
      </c>
      <c r="R89" s="8" t="s">
        <v>76</v>
      </c>
    </row>
    <row r="90" spans="1:18" ht="14">
      <c r="A90" s="1">
        <v>89</v>
      </c>
      <c r="B90" s="9" t="s">
        <v>572</v>
      </c>
      <c r="C90" s="1" t="s">
        <v>12</v>
      </c>
      <c r="D90" s="1" t="s">
        <v>565</v>
      </c>
      <c r="E90" s="1" t="s">
        <v>566</v>
      </c>
      <c r="F90" s="1" t="s">
        <v>567</v>
      </c>
      <c r="G90" s="1" t="s">
        <v>568</v>
      </c>
      <c r="H90" s="1" t="s">
        <v>569</v>
      </c>
      <c r="I90" s="1" t="s">
        <v>573</v>
      </c>
      <c r="J90" s="3" t="s">
        <v>18</v>
      </c>
      <c r="K90" s="3"/>
      <c r="L90" s="3" t="s">
        <v>76</v>
      </c>
      <c r="M90" s="6" t="s">
        <v>18</v>
      </c>
      <c r="N90" s="6"/>
      <c r="O90" s="6" t="s">
        <v>76</v>
      </c>
      <c r="P90" s="8" t="s">
        <v>18</v>
      </c>
      <c r="Q90" s="10"/>
      <c r="R90" s="8" t="s">
        <v>76</v>
      </c>
    </row>
    <row r="91" spans="1:18" ht="14">
      <c r="A91" s="1">
        <v>90</v>
      </c>
      <c r="B91" s="9" t="s">
        <v>574</v>
      </c>
      <c r="C91" s="1" t="s">
        <v>12</v>
      </c>
      <c r="D91" s="1" t="s">
        <v>575</v>
      </c>
      <c r="E91" s="1" t="s">
        <v>576</v>
      </c>
      <c r="F91" s="1" t="s">
        <v>577</v>
      </c>
      <c r="G91" s="1" t="s">
        <v>225</v>
      </c>
      <c r="H91" s="1" t="s">
        <v>578</v>
      </c>
      <c r="I91" s="1" t="s">
        <v>579</v>
      </c>
      <c r="J91" s="3" t="s">
        <v>38</v>
      </c>
      <c r="K91" s="3"/>
      <c r="L91" s="3" t="s">
        <v>453</v>
      </c>
      <c r="M91" s="6" t="s">
        <v>38</v>
      </c>
      <c r="N91" s="6"/>
      <c r="O91" s="6" t="s">
        <v>453</v>
      </c>
      <c r="P91" s="8" t="s">
        <v>38</v>
      </c>
      <c r="Q91" s="10"/>
      <c r="R91" s="8" t="s">
        <v>453</v>
      </c>
    </row>
    <row r="92" spans="1:18" ht="14">
      <c r="A92" s="1">
        <v>91</v>
      </c>
      <c r="B92" s="9" t="s">
        <v>580</v>
      </c>
      <c r="C92" s="1" t="s">
        <v>12</v>
      </c>
      <c r="D92" s="1" t="s">
        <v>581</v>
      </c>
      <c r="E92" s="1" t="s">
        <v>582</v>
      </c>
      <c r="F92" s="1" t="s">
        <v>363</v>
      </c>
      <c r="G92" s="1" t="s">
        <v>583</v>
      </c>
      <c r="H92" s="1" t="s">
        <v>584</v>
      </c>
      <c r="I92" s="1" t="s">
        <v>585</v>
      </c>
      <c r="J92" s="3" t="s">
        <v>38</v>
      </c>
      <c r="K92" s="3"/>
      <c r="L92" s="3" t="s">
        <v>19</v>
      </c>
      <c r="M92" s="6" t="s">
        <v>38</v>
      </c>
      <c r="N92" s="6"/>
      <c r="O92" s="6" t="s">
        <v>19</v>
      </c>
      <c r="P92" s="8" t="s">
        <v>38</v>
      </c>
      <c r="Q92" s="10"/>
      <c r="R92" s="8" t="s">
        <v>19</v>
      </c>
    </row>
    <row r="93" spans="1:18" ht="14">
      <c r="A93" s="1">
        <v>92</v>
      </c>
      <c r="B93" s="9" t="s">
        <v>586</v>
      </c>
      <c r="C93" s="1" t="s">
        <v>12</v>
      </c>
      <c r="D93" s="1" t="s">
        <v>565</v>
      </c>
      <c r="E93" s="1" t="s">
        <v>587</v>
      </c>
      <c r="F93" s="1" t="s">
        <v>588</v>
      </c>
      <c r="G93" s="1" t="s">
        <v>568</v>
      </c>
      <c r="H93" s="1" t="s">
        <v>589</v>
      </c>
      <c r="I93" s="1" t="s">
        <v>590</v>
      </c>
      <c r="J93" s="3" t="s">
        <v>28</v>
      </c>
      <c r="K93" s="3" t="s">
        <v>591</v>
      </c>
      <c r="L93" s="3" t="s">
        <v>84</v>
      </c>
      <c r="M93" s="6" t="s">
        <v>28</v>
      </c>
      <c r="N93" s="12" t="s">
        <v>591</v>
      </c>
      <c r="O93" s="6" t="s">
        <v>84</v>
      </c>
      <c r="P93" s="8" t="s">
        <v>28</v>
      </c>
      <c r="Q93" s="10" t="s">
        <v>591</v>
      </c>
      <c r="R93" s="8" t="s">
        <v>84</v>
      </c>
    </row>
    <row r="94" spans="1:18" ht="14">
      <c r="A94" s="1">
        <v>93</v>
      </c>
      <c r="B94" s="11" t="s">
        <v>592</v>
      </c>
      <c r="C94" s="1" t="s">
        <v>12</v>
      </c>
      <c r="D94" s="1" t="s">
        <v>593</v>
      </c>
      <c r="E94" s="1" t="s">
        <v>594</v>
      </c>
      <c r="F94" s="1" t="s">
        <v>126</v>
      </c>
      <c r="G94" s="1" t="s">
        <v>595</v>
      </c>
      <c r="I94" s="1" t="s">
        <v>596</v>
      </c>
      <c r="J94" s="3" t="s">
        <v>38</v>
      </c>
      <c r="K94" s="3"/>
      <c r="L94" s="3" t="s">
        <v>19</v>
      </c>
      <c r="M94" s="6" t="s">
        <v>38</v>
      </c>
      <c r="N94" s="6"/>
      <c r="O94" s="6" t="s">
        <v>19</v>
      </c>
      <c r="P94" s="8" t="s">
        <v>38</v>
      </c>
      <c r="Q94" s="10"/>
      <c r="R94" s="8" t="s">
        <v>19</v>
      </c>
    </row>
    <row r="95" spans="1:18" ht="14">
      <c r="A95" s="1">
        <v>94</v>
      </c>
      <c r="B95" s="9" t="s">
        <v>597</v>
      </c>
      <c r="C95" s="1" t="s">
        <v>12</v>
      </c>
      <c r="D95" s="1" t="s">
        <v>598</v>
      </c>
      <c r="E95" s="1" t="s">
        <v>599</v>
      </c>
      <c r="F95" s="1" t="s">
        <v>337</v>
      </c>
      <c r="G95" s="1" t="s">
        <v>600</v>
      </c>
      <c r="H95" s="1" t="s">
        <v>601</v>
      </c>
      <c r="I95" s="1" t="s">
        <v>602</v>
      </c>
      <c r="J95" s="3" t="s">
        <v>18</v>
      </c>
      <c r="K95" s="3"/>
      <c r="L95" s="3" t="s">
        <v>98</v>
      </c>
      <c r="M95" s="6" t="s">
        <v>18</v>
      </c>
      <c r="N95" s="6"/>
      <c r="O95" s="6" t="s">
        <v>98</v>
      </c>
      <c r="P95" s="8" t="s">
        <v>18</v>
      </c>
      <c r="Q95" s="10"/>
      <c r="R95" s="8" t="s">
        <v>98</v>
      </c>
    </row>
    <row r="96" spans="1:18" ht="14">
      <c r="A96" s="1">
        <v>95</v>
      </c>
      <c r="B96" s="9" t="s">
        <v>603</v>
      </c>
      <c r="C96" s="1" t="s">
        <v>12</v>
      </c>
      <c r="D96" s="1" t="s">
        <v>604</v>
      </c>
      <c r="E96" s="1" t="s">
        <v>605</v>
      </c>
      <c r="F96" s="1" t="s">
        <v>363</v>
      </c>
      <c r="G96" s="1" t="s">
        <v>548</v>
      </c>
      <c r="H96" s="1" t="s">
        <v>606</v>
      </c>
      <c r="I96" s="11" t="s">
        <v>607</v>
      </c>
      <c r="J96" s="3" t="s">
        <v>228</v>
      </c>
      <c r="K96" s="3"/>
      <c r="L96" s="3" t="s">
        <v>98</v>
      </c>
      <c r="M96" s="6" t="s">
        <v>18</v>
      </c>
      <c r="N96" s="6"/>
      <c r="O96" s="6" t="s">
        <v>39</v>
      </c>
      <c r="P96" s="8" t="s">
        <v>18</v>
      </c>
      <c r="Q96" s="10"/>
      <c r="R96" s="8" t="s">
        <v>39</v>
      </c>
    </row>
    <row r="97" spans="1:18" ht="14">
      <c r="A97" s="1">
        <v>96</v>
      </c>
      <c r="B97" s="9" t="s">
        <v>608</v>
      </c>
      <c r="C97" s="1" t="s">
        <v>12</v>
      </c>
      <c r="D97" s="1" t="s">
        <v>604</v>
      </c>
      <c r="E97" s="1" t="s">
        <v>605</v>
      </c>
      <c r="F97" s="1" t="s">
        <v>376</v>
      </c>
      <c r="G97" s="1" t="s">
        <v>548</v>
      </c>
      <c r="H97" s="1" t="s">
        <v>606</v>
      </c>
      <c r="I97" s="1" t="s">
        <v>609</v>
      </c>
      <c r="J97" s="3" t="s">
        <v>18</v>
      </c>
      <c r="K97" s="3"/>
      <c r="L97" s="3" t="s">
        <v>453</v>
      </c>
      <c r="M97" s="6" t="s">
        <v>18</v>
      </c>
      <c r="N97" s="6"/>
      <c r="O97" s="6" t="s">
        <v>453</v>
      </c>
      <c r="P97" s="8" t="s">
        <v>18</v>
      </c>
      <c r="Q97" s="10"/>
      <c r="R97" s="8" t="s">
        <v>453</v>
      </c>
    </row>
    <row r="98" spans="1:18" ht="14">
      <c r="A98" s="1">
        <v>97</v>
      </c>
      <c r="B98" s="9" t="s">
        <v>610</v>
      </c>
      <c r="C98" s="1" t="s">
        <v>12</v>
      </c>
      <c r="D98" s="1" t="s">
        <v>611</v>
      </c>
      <c r="E98" s="1" t="s">
        <v>612</v>
      </c>
      <c r="F98" s="1" t="s">
        <v>15</v>
      </c>
      <c r="G98" s="1" t="s">
        <v>450</v>
      </c>
      <c r="H98" s="1" t="s">
        <v>613</v>
      </c>
      <c r="I98" s="1" t="s">
        <v>614</v>
      </c>
      <c r="J98" s="3" t="s">
        <v>18</v>
      </c>
      <c r="K98" s="3"/>
      <c r="L98" s="3" t="s">
        <v>61</v>
      </c>
      <c r="M98" s="6" t="s">
        <v>18</v>
      </c>
      <c r="N98" s="6"/>
      <c r="O98" s="6" t="s">
        <v>61</v>
      </c>
      <c r="P98" s="8" t="s">
        <v>18</v>
      </c>
      <c r="Q98" s="10"/>
      <c r="R98" s="8" t="s">
        <v>61</v>
      </c>
    </row>
    <row r="99" spans="1:18" ht="14">
      <c r="A99" s="1">
        <v>98</v>
      </c>
      <c r="B99" s="9" t="s">
        <v>615</v>
      </c>
      <c r="C99" s="1" t="s">
        <v>12</v>
      </c>
      <c r="D99" s="1" t="s">
        <v>616</v>
      </c>
      <c r="E99" s="1" t="s">
        <v>617</v>
      </c>
      <c r="F99" s="1" t="s">
        <v>618</v>
      </c>
      <c r="G99" s="1" t="s">
        <v>619</v>
      </c>
      <c r="H99" s="1" t="s">
        <v>620</v>
      </c>
      <c r="I99" s="1" t="s">
        <v>621</v>
      </c>
      <c r="J99" s="3" t="s">
        <v>38</v>
      </c>
      <c r="K99" s="3"/>
      <c r="L99" s="3" t="s">
        <v>379</v>
      </c>
      <c r="M99" s="6" t="s">
        <v>38</v>
      </c>
      <c r="N99" s="6"/>
      <c r="O99" s="6" t="s">
        <v>379</v>
      </c>
      <c r="P99" s="8" t="s">
        <v>38</v>
      </c>
      <c r="Q99" s="10"/>
      <c r="R99" s="8" t="s">
        <v>379</v>
      </c>
    </row>
    <row r="100" spans="1:18" ht="14">
      <c r="A100" s="1">
        <v>99</v>
      </c>
      <c r="B100" s="9" t="s">
        <v>622</v>
      </c>
      <c r="C100" s="1" t="s">
        <v>12</v>
      </c>
      <c r="D100" s="1" t="s">
        <v>138</v>
      </c>
      <c r="E100" s="1" t="s">
        <v>623</v>
      </c>
      <c r="F100" s="1" t="s">
        <v>624</v>
      </c>
      <c r="G100" s="1" t="s">
        <v>140</v>
      </c>
      <c r="H100" s="1" t="s">
        <v>625</v>
      </c>
      <c r="I100" s="1" t="s">
        <v>626</v>
      </c>
      <c r="J100" s="3" t="s">
        <v>38</v>
      </c>
      <c r="K100" s="3"/>
      <c r="L100" s="3" t="s">
        <v>98</v>
      </c>
      <c r="M100" s="6" t="s">
        <v>38</v>
      </c>
      <c r="N100" s="6"/>
      <c r="O100" s="6" t="s">
        <v>98</v>
      </c>
      <c r="P100" s="8" t="s">
        <v>38</v>
      </c>
      <c r="Q100" s="10"/>
      <c r="R100" s="8" t="s">
        <v>98</v>
      </c>
    </row>
    <row r="101" spans="1:18" ht="14">
      <c r="A101" s="1">
        <v>100</v>
      </c>
      <c r="B101" s="9" t="s">
        <v>627</v>
      </c>
      <c r="C101" s="1" t="s">
        <v>12</v>
      </c>
      <c r="D101" s="1" t="s">
        <v>628</v>
      </c>
      <c r="E101" s="1" t="s">
        <v>629</v>
      </c>
      <c r="F101" s="1" t="s">
        <v>356</v>
      </c>
      <c r="G101" s="1" t="s">
        <v>548</v>
      </c>
      <c r="H101" s="1" t="s">
        <v>630</v>
      </c>
      <c r="I101" s="1" t="s">
        <v>631</v>
      </c>
      <c r="J101" s="3" t="s">
        <v>38</v>
      </c>
      <c r="K101" s="3"/>
      <c r="L101" s="3" t="s">
        <v>98</v>
      </c>
      <c r="M101" s="6" t="s">
        <v>38</v>
      </c>
      <c r="N101" s="6"/>
      <c r="O101" s="6" t="s">
        <v>98</v>
      </c>
      <c r="P101" s="8" t="s">
        <v>38</v>
      </c>
      <c r="Q101" s="10"/>
      <c r="R101" s="8" t="s">
        <v>98</v>
      </c>
    </row>
    <row r="102" spans="1:18" ht="14">
      <c r="A102" s="1">
        <v>101</v>
      </c>
      <c r="B102" s="9" t="s">
        <v>632</v>
      </c>
      <c r="C102" s="1" t="s">
        <v>12</v>
      </c>
      <c r="D102" s="1" t="s">
        <v>469</v>
      </c>
      <c r="E102" s="1" t="s">
        <v>633</v>
      </c>
      <c r="F102" s="1" t="s">
        <v>634</v>
      </c>
      <c r="G102" s="1" t="s">
        <v>450</v>
      </c>
      <c r="H102" s="1" t="s">
        <v>635</v>
      </c>
      <c r="I102" s="1" t="s">
        <v>636</v>
      </c>
      <c r="J102" s="3" t="s">
        <v>18</v>
      </c>
      <c r="K102" s="3"/>
      <c r="L102" s="3" t="s">
        <v>76</v>
      </c>
      <c r="M102" s="6" t="s">
        <v>18</v>
      </c>
      <c r="N102" s="6"/>
      <c r="O102" s="6" t="s">
        <v>76</v>
      </c>
      <c r="P102" s="8" t="s">
        <v>18</v>
      </c>
      <c r="Q102" s="10"/>
      <c r="R102" s="8" t="s">
        <v>76</v>
      </c>
    </row>
    <row r="103" spans="1:18" ht="14">
      <c r="A103" s="1">
        <v>102</v>
      </c>
      <c r="B103" s="9" t="s">
        <v>637</v>
      </c>
      <c r="C103" s="1" t="s">
        <v>12</v>
      </c>
      <c r="D103" s="1" t="s">
        <v>638</v>
      </c>
      <c r="E103" s="1" t="s">
        <v>639</v>
      </c>
      <c r="F103" s="1" t="s">
        <v>640</v>
      </c>
      <c r="G103" s="1" t="s">
        <v>641</v>
      </c>
      <c r="H103" s="1" t="s">
        <v>642</v>
      </c>
      <c r="I103" s="11" t="s">
        <v>643</v>
      </c>
      <c r="J103" s="3" t="s">
        <v>18</v>
      </c>
      <c r="K103" s="3"/>
      <c r="L103" s="3" t="s">
        <v>84</v>
      </c>
      <c r="M103" s="6" t="s">
        <v>18</v>
      </c>
      <c r="N103" s="6"/>
      <c r="O103" s="6" t="s">
        <v>84</v>
      </c>
      <c r="P103" s="8" t="s">
        <v>18</v>
      </c>
      <c r="Q103" s="10"/>
      <c r="R103" s="8" t="s">
        <v>84</v>
      </c>
    </row>
    <row r="104" spans="1:18" ht="14">
      <c r="A104" s="1">
        <v>103</v>
      </c>
      <c r="B104" s="11" t="s">
        <v>644</v>
      </c>
      <c r="C104" s="1" t="s">
        <v>12</v>
      </c>
      <c r="D104" s="1" t="s">
        <v>645</v>
      </c>
      <c r="E104" s="1" t="s">
        <v>646</v>
      </c>
      <c r="F104" s="1" t="s">
        <v>647</v>
      </c>
      <c r="G104" s="1" t="s">
        <v>648</v>
      </c>
      <c r="H104" s="1" t="s">
        <v>649</v>
      </c>
      <c r="I104" s="1" t="s">
        <v>650</v>
      </c>
      <c r="J104" s="3" t="s">
        <v>38</v>
      </c>
      <c r="K104" s="3"/>
      <c r="L104" s="3" t="s">
        <v>187</v>
      </c>
      <c r="M104" s="6" t="s">
        <v>38</v>
      </c>
      <c r="N104" s="6"/>
      <c r="O104" s="6" t="s">
        <v>187</v>
      </c>
      <c r="P104" s="8" t="s">
        <v>38</v>
      </c>
      <c r="Q104" s="10"/>
      <c r="R104" s="8" t="s">
        <v>187</v>
      </c>
    </row>
    <row r="105" spans="1:18" ht="14">
      <c r="A105" s="1">
        <v>104</v>
      </c>
      <c r="B105" s="9" t="s">
        <v>651</v>
      </c>
      <c r="C105" s="1" t="s">
        <v>12</v>
      </c>
      <c r="D105" s="1" t="s">
        <v>652</v>
      </c>
      <c r="E105" s="1" t="s">
        <v>653</v>
      </c>
      <c r="F105" s="1" t="s">
        <v>654</v>
      </c>
      <c r="G105" s="1" t="s">
        <v>655</v>
      </c>
      <c r="H105" s="1" t="s">
        <v>656</v>
      </c>
      <c r="I105" s="1" t="s">
        <v>657</v>
      </c>
      <c r="J105" s="3" t="s">
        <v>18</v>
      </c>
      <c r="K105" s="3" t="s">
        <v>658</v>
      </c>
      <c r="L105" s="3" t="s">
        <v>179</v>
      </c>
      <c r="M105" s="6" t="s">
        <v>18</v>
      </c>
      <c r="N105" s="6"/>
      <c r="O105" s="6" t="s">
        <v>61</v>
      </c>
      <c r="P105" s="8" t="s">
        <v>18</v>
      </c>
      <c r="Q105" s="10"/>
      <c r="R105" s="8" t="s">
        <v>179</v>
      </c>
    </row>
    <row r="106" spans="1:18" ht="14">
      <c r="A106" s="1">
        <v>105</v>
      </c>
      <c r="B106" s="9" t="s">
        <v>659</v>
      </c>
      <c r="C106" s="1" t="s">
        <v>12</v>
      </c>
      <c r="D106" s="1" t="s">
        <v>660</v>
      </c>
      <c r="E106" s="1" t="s">
        <v>661</v>
      </c>
      <c r="F106" s="1" t="s">
        <v>662</v>
      </c>
      <c r="G106" s="1" t="s">
        <v>663</v>
      </c>
      <c r="H106" s="1" t="s">
        <v>664</v>
      </c>
      <c r="I106" s="1" t="s">
        <v>665</v>
      </c>
      <c r="J106" s="3" t="s">
        <v>28</v>
      </c>
      <c r="K106" s="3" t="s">
        <v>571</v>
      </c>
      <c r="L106" s="3" t="s">
        <v>379</v>
      </c>
      <c r="M106" s="6" t="s">
        <v>28</v>
      </c>
      <c r="N106" s="6" t="s">
        <v>136</v>
      </c>
      <c r="O106" s="6" t="s">
        <v>379</v>
      </c>
      <c r="P106" s="8" t="s">
        <v>28</v>
      </c>
      <c r="Q106" s="10" t="s">
        <v>136</v>
      </c>
      <c r="R106" s="8" t="s">
        <v>379</v>
      </c>
    </row>
    <row r="107" spans="1:18" ht="14">
      <c r="A107" s="1">
        <v>106</v>
      </c>
      <c r="B107" s="9" t="s">
        <v>666</v>
      </c>
      <c r="C107" s="1" t="s">
        <v>12</v>
      </c>
      <c r="D107" s="1" t="s">
        <v>667</v>
      </c>
      <c r="E107" s="1" t="s">
        <v>668</v>
      </c>
      <c r="F107" s="1" t="s">
        <v>164</v>
      </c>
      <c r="G107" s="1" t="s">
        <v>669</v>
      </c>
      <c r="H107" s="1" t="s">
        <v>670</v>
      </c>
      <c r="I107" s="1" t="s">
        <v>671</v>
      </c>
      <c r="J107" s="3" t="s">
        <v>38</v>
      </c>
      <c r="K107" s="3"/>
      <c r="L107" s="3" t="s">
        <v>76</v>
      </c>
      <c r="M107" s="6" t="s">
        <v>38</v>
      </c>
      <c r="N107" s="6"/>
      <c r="O107" s="6" t="s">
        <v>76</v>
      </c>
      <c r="P107" s="8" t="s">
        <v>38</v>
      </c>
      <c r="Q107" s="10"/>
      <c r="R107" s="8" t="s">
        <v>76</v>
      </c>
    </row>
    <row r="108" spans="1:18" ht="14">
      <c r="A108" s="1">
        <v>107</v>
      </c>
      <c r="B108" s="11" t="s">
        <v>672</v>
      </c>
      <c r="C108" s="1" t="s">
        <v>12</v>
      </c>
      <c r="D108" s="1" t="s">
        <v>673</v>
      </c>
      <c r="E108" s="1" t="s">
        <v>674</v>
      </c>
      <c r="F108" s="1" t="s">
        <v>675</v>
      </c>
      <c r="G108" s="1" t="s">
        <v>676</v>
      </c>
      <c r="H108" s="1" t="s">
        <v>677</v>
      </c>
      <c r="I108" s="1" t="s">
        <v>678</v>
      </c>
      <c r="J108" s="3" t="s">
        <v>38</v>
      </c>
      <c r="K108" s="3"/>
      <c r="L108" s="3" t="s">
        <v>84</v>
      </c>
      <c r="M108" s="6" t="s">
        <v>38</v>
      </c>
      <c r="N108" s="6"/>
      <c r="O108" s="6" t="s">
        <v>84</v>
      </c>
      <c r="P108" s="8" t="s">
        <v>38</v>
      </c>
      <c r="Q108" s="10"/>
      <c r="R108" s="8" t="s">
        <v>84</v>
      </c>
    </row>
    <row r="109" spans="1:18" ht="14">
      <c r="A109" s="1">
        <v>108</v>
      </c>
      <c r="B109" s="9" t="s">
        <v>679</v>
      </c>
      <c r="C109" s="1" t="s">
        <v>12</v>
      </c>
      <c r="D109" s="1" t="s">
        <v>680</v>
      </c>
      <c r="E109" s="1" t="s">
        <v>681</v>
      </c>
      <c r="F109" s="1" t="s">
        <v>682</v>
      </c>
      <c r="G109" s="1" t="s">
        <v>683</v>
      </c>
      <c r="H109" s="1" t="s">
        <v>684</v>
      </c>
      <c r="I109" s="1" t="s">
        <v>685</v>
      </c>
      <c r="J109" s="3" t="s">
        <v>228</v>
      </c>
      <c r="K109" s="3"/>
      <c r="L109" s="3" t="s">
        <v>39</v>
      </c>
      <c r="M109" s="6" t="s">
        <v>228</v>
      </c>
      <c r="N109" s="6"/>
      <c r="O109" s="6" t="s">
        <v>39</v>
      </c>
      <c r="P109" s="8" t="s">
        <v>228</v>
      </c>
      <c r="Q109" s="10"/>
      <c r="R109" s="8" t="s">
        <v>39</v>
      </c>
    </row>
    <row r="110" spans="1:18" ht="14">
      <c r="A110" s="1">
        <v>109</v>
      </c>
      <c r="B110" s="9" t="s">
        <v>686</v>
      </c>
      <c r="C110" s="1" t="s">
        <v>12</v>
      </c>
      <c r="D110" s="1" t="s">
        <v>680</v>
      </c>
      <c r="E110" s="1" t="s">
        <v>681</v>
      </c>
      <c r="F110" s="1" t="s">
        <v>682</v>
      </c>
      <c r="G110" s="1" t="s">
        <v>687</v>
      </c>
      <c r="H110" s="1" t="s">
        <v>684</v>
      </c>
      <c r="I110" s="1" t="s">
        <v>688</v>
      </c>
      <c r="J110" s="3" t="s">
        <v>53</v>
      </c>
      <c r="K110" s="3"/>
      <c r="L110" s="3" t="s">
        <v>53</v>
      </c>
      <c r="M110" s="6" t="s">
        <v>53</v>
      </c>
      <c r="N110" s="6"/>
      <c r="O110" s="6" t="s">
        <v>53</v>
      </c>
      <c r="P110" s="8" t="s">
        <v>53</v>
      </c>
      <c r="Q110" s="10"/>
      <c r="R110" s="8" t="s">
        <v>53</v>
      </c>
    </row>
    <row r="111" spans="1:18" ht="14">
      <c r="A111" s="1">
        <v>110</v>
      </c>
      <c r="B111" s="9" t="s">
        <v>689</v>
      </c>
      <c r="C111" s="1" t="s">
        <v>12</v>
      </c>
      <c r="D111" s="1" t="s">
        <v>690</v>
      </c>
      <c r="E111" s="1" t="s">
        <v>691</v>
      </c>
      <c r="F111" s="1" t="s">
        <v>692</v>
      </c>
      <c r="G111" s="1" t="s">
        <v>693</v>
      </c>
      <c r="H111" s="1" t="s">
        <v>694</v>
      </c>
      <c r="I111" s="1" t="s">
        <v>695</v>
      </c>
      <c r="J111" s="3" t="s">
        <v>38</v>
      </c>
      <c r="K111" s="3"/>
      <c r="L111" s="3" t="s">
        <v>61</v>
      </c>
      <c r="M111" s="6" t="s">
        <v>38</v>
      </c>
      <c r="N111" s="6"/>
      <c r="O111" s="6" t="s">
        <v>537</v>
      </c>
      <c r="P111" s="8" t="s">
        <v>38</v>
      </c>
      <c r="Q111" s="10"/>
      <c r="R111" s="8" t="s">
        <v>537</v>
      </c>
    </row>
    <row r="112" spans="1:18" ht="14">
      <c r="A112" s="1">
        <v>111</v>
      </c>
      <c r="B112" s="9" t="s">
        <v>696</v>
      </c>
      <c r="C112" s="1" t="s">
        <v>12</v>
      </c>
      <c r="D112" s="1" t="s">
        <v>697</v>
      </c>
      <c r="E112" s="1" t="s">
        <v>698</v>
      </c>
      <c r="F112" s="1" t="s">
        <v>699</v>
      </c>
      <c r="G112" s="1" t="s">
        <v>700</v>
      </c>
      <c r="H112" s="1" t="s">
        <v>701</v>
      </c>
      <c r="I112" s="1" t="s">
        <v>702</v>
      </c>
      <c r="J112" s="3" t="s">
        <v>28</v>
      </c>
      <c r="K112" s="3" t="s">
        <v>703</v>
      </c>
      <c r="L112" s="3" t="s">
        <v>122</v>
      </c>
      <c r="M112" s="6" t="s">
        <v>28</v>
      </c>
      <c r="N112" s="6" t="s">
        <v>703</v>
      </c>
      <c r="O112" s="6" t="s">
        <v>39</v>
      </c>
      <c r="P112" s="8" t="s">
        <v>28</v>
      </c>
      <c r="Q112" s="10" t="s">
        <v>703</v>
      </c>
      <c r="R112" s="8" t="s">
        <v>39</v>
      </c>
    </row>
    <row r="113" spans="1:18" ht="14">
      <c r="A113" s="1">
        <v>112</v>
      </c>
      <c r="B113" s="11" t="s">
        <v>704</v>
      </c>
      <c r="C113" s="1" t="s">
        <v>12</v>
      </c>
      <c r="D113" s="1" t="s">
        <v>705</v>
      </c>
      <c r="E113" s="1" t="s">
        <v>706</v>
      </c>
      <c r="F113" s="1" t="s">
        <v>699</v>
      </c>
      <c r="G113" s="1" t="s">
        <v>707</v>
      </c>
      <c r="H113" s="9" t="s">
        <v>708</v>
      </c>
      <c r="I113" s="1" t="s">
        <v>709</v>
      </c>
      <c r="J113" s="3" t="s">
        <v>372</v>
      </c>
      <c r="K113" s="3"/>
      <c r="L113" s="3" t="s">
        <v>187</v>
      </c>
      <c r="M113" s="6" t="s">
        <v>28</v>
      </c>
      <c r="N113" s="6"/>
      <c r="O113" s="6" t="s">
        <v>84</v>
      </c>
      <c r="P113" s="8" t="s">
        <v>18</v>
      </c>
      <c r="Q113" s="10"/>
      <c r="R113" s="8" t="s">
        <v>98</v>
      </c>
    </row>
    <row r="114" spans="1:18" ht="14">
      <c r="A114" s="1">
        <v>113</v>
      </c>
      <c r="B114" s="9" t="s">
        <v>710</v>
      </c>
      <c r="C114" s="1" t="s">
        <v>12</v>
      </c>
      <c r="D114" s="1" t="s">
        <v>711</v>
      </c>
      <c r="E114" s="1" t="s">
        <v>712</v>
      </c>
      <c r="F114" s="1" t="s">
        <v>713</v>
      </c>
      <c r="G114" s="1" t="s">
        <v>714</v>
      </c>
      <c r="H114" s="1" t="s">
        <v>715</v>
      </c>
      <c r="I114" s="1" t="s">
        <v>716</v>
      </c>
      <c r="J114" s="3" t="s">
        <v>18</v>
      </c>
      <c r="K114" s="3"/>
      <c r="L114" s="3" t="s">
        <v>39</v>
      </c>
      <c r="M114" s="6" t="s">
        <v>18</v>
      </c>
      <c r="N114" s="6"/>
      <c r="O114" s="6" t="s">
        <v>39</v>
      </c>
      <c r="P114" s="8" t="s">
        <v>18</v>
      </c>
      <c r="Q114" s="10"/>
      <c r="R114" s="8" t="s">
        <v>39</v>
      </c>
    </row>
    <row r="115" spans="1:18" ht="14">
      <c r="A115" s="1">
        <v>114</v>
      </c>
      <c r="B115" s="9" t="s">
        <v>717</v>
      </c>
      <c r="C115" s="1" t="s">
        <v>12</v>
      </c>
      <c r="D115" s="1" t="s">
        <v>718</v>
      </c>
      <c r="E115" s="1" t="s">
        <v>719</v>
      </c>
      <c r="F115" s="1" t="s">
        <v>218</v>
      </c>
      <c r="G115" s="1" t="s">
        <v>720</v>
      </c>
      <c r="H115" s="1" t="s">
        <v>721</v>
      </c>
      <c r="I115" s="1" t="s">
        <v>722</v>
      </c>
      <c r="J115" s="3" t="s">
        <v>379</v>
      </c>
      <c r="K115" s="3"/>
      <c r="L115" s="3" t="s">
        <v>379</v>
      </c>
      <c r="M115" s="6" t="s">
        <v>379</v>
      </c>
      <c r="N115" s="6"/>
      <c r="O115" s="6" t="s">
        <v>379</v>
      </c>
      <c r="P115" s="8" t="s">
        <v>379</v>
      </c>
      <c r="Q115" s="10"/>
      <c r="R115" s="8" t="s">
        <v>379</v>
      </c>
    </row>
    <row r="116" spans="1:18" ht="14">
      <c r="A116" s="1">
        <v>115</v>
      </c>
      <c r="B116" s="11" t="s">
        <v>723</v>
      </c>
      <c r="C116" s="1" t="s">
        <v>12</v>
      </c>
      <c r="D116" s="1" t="s">
        <v>724</v>
      </c>
      <c r="E116" s="1" t="s">
        <v>725</v>
      </c>
      <c r="F116" s="1" t="s">
        <v>726</v>
      </c>
      <c r="G116" s="1" t="s">
        <v>727</v>
      </c>
      <c r="H116" s="9" t="s">
        <v>728</v>
      </c>
      <c r="I116" s="1" t="s">
        <v>729</v>
      </c>
      <c r="J116" s="3" t="s">
        <v>18</v>
      </c>
      <c r="K116" s="3" t="s">
        <v>730</v>
      </c>
      <c r="L116" s="3" t="s">
        <v>379</v>
      </c>
      <c r="M116" s="6" t="s">
        <v>18</v>
      </c>
      <c r="N116" s="6"/>
      <c r="O116" s="6" t="s">
        <v>379</v>
      </c>
      <c r="P116" s="8" t="s">
        <v>18</v>
      </c>
      <c r="Q116" s="10"/>
      <c r="R116" s="8" t="s">
        <v>379</v>
      </c>
    </row>
    <row r="117" spans="1:18" ht="14">
      <c r="A117" s="1">
        <v>116</v>
      </c>
      <c r="B117" s="9" t="s">
        <v>731</v>
      </c>
      <c r="C117" s="1" t="s">
        <v>12</v>
      </c>
      <c r="D117" s="1" t="s">
        <v>732</v>
      </c>
      <c r="E117" s="1" t="s">
        <v>733</v>
      </c>
      <c r="F117" s="1" t="s">
        <v>734</v>
      </c>
      <c r="G117" s="1" t="s">
        <v>735</v>
      </c>
      <c r="H117" s="1" t="s">
        <v>736</v>
      </c>
      <c r="I117" s="1" t="s">
        <v>737</v>
      </c>
      <c r="J117" s="3" t="s">
        <v>38</v>
      </c>
      <c r="K117" s="3"/>
      <c r="L117" s="3" t="s">
        <v>61</v>
      </c>
      <c r="M117" s="6" t="s">
        <v>372</v>
      </c>
      <c r="N117" s="6"/>
      <c r="O117" s="6" t="s">
        <v>61</v>
      </c>
      <c r="P117" s="8" t="s">
        <v>372</v>
      </c>
      <c r="Q117" s="10"/>
      <c r="R117" s="8" t="s">
        <v>61</v>
      </c>
    </row>
    <row r="118" spans="1:18" ht="14">
      <c r="A118" s="1">
        <v>117</v>
      </c>
      <c r="B118" s="11" t="s">
        <v>738</v>
      </c>
      <c r="C118" s="1" t="s">
        <v>12</v>
      </c>
      <c r="D118" s="1" t="s">
        <v>739</v>
      </c>
      <c r="E118" s="1" t="s">
        <v>740</v>
      </c>
      <c r="F118" s="1" t="s">
        <v>255</v>
      </c>
      <c r="G118" s="1" t="s">
        <v>741</v>
      </c>
      <c r="H118" s="1" t="s">
        <v>742</v>
      </c>
      <c r="I118" s="1" t="s">
        <v>743</v>
      </c>
      <c r="J118" s="3" t="s">
        <v>228</v>
      </c>
      <c r="K118" s="3"/>
      <c r="L118" s="3" t="s">
        <v>187</v>
      </c>
      <c r="M118" s="6" t="s">
        <v>228</v>
      </c>
      <c r="N118" s="6"/>
      <c r="O118" s="6" t="s">
        <v>259</v>
      </c>
      <c r="P118" s="8" t="s">
        <v>228</v>
      </c>
      <c r="Q118" s="10"/>
      <c r="R118" s="8" t="s">
        <v>122</v>
      </c>
    </row>
    <row r="119" spans="1:18" ht="14">
      <c r="A119" s="1">
        <v>118</v>
      </c>
      <c r="B119" s="9" t="s">
        <v>744</v>
      </c>
      <c r="C119" s="1" t="s">
        <v>12</v>
      </c>
      <c r="D119" s="1" t="s">
        <v>745</v>
      </c>
      <c r="E119" s="1" t="s">
        <v>746</v>
      </c>
      <c r="F119" s="1" t="s">
        <v>747</v>
      </c>
      <c r="G119" s="1" t="s">
        <v>450</v>
      </c>
      <c r="H119" s="1" t="s">
        <v>748</v>
      </c>
      <c r="I119" s="1" t="s">
        <v>749</v>
      </c>
      <c r="J119" s="3" t="s">
        <v>38</v>
      </c>
      <c r="K119" s="3"/>
      <c r="L119" s="3" t="s">
        <v>259</v>
      </c>
      <c r="M119" s="6" t="s">
        <v>38</v>
      </c>
      <c r="N119" s="6"/>
      <c r="O119" s="6" t="s">
        <v>750</v>
      </c>
      <c r="P119" s="8" t="s">
        <v>38</v>
      </c>
      <c r="Q119" s="10"/>
      <c r="R119" s="8" t="s">
        <v>259</v>
      </c>
    </row>
    <row r="120" spans="1:18" ht="14">
      <c r="A120" s="1">
        <v>119</v>
      </c>
      <c r="B120" s="9" t="s">
        <v>751</v>
      </c>
      <c r="C120" s="1" t="s">
        <v>12</v>
      </c>
      <c r="D120" s="1" t="s">
        <v>752</v>
      </c>
      <c r="E120" s="1" t="s">
        <v>753</v>
      </c>
      <c r="F120" s="1" t="s">
        <v>640</v>
      </c>
      <c r="G120" s="1" t="s">
        <v>754</v>
      </c>
      <c r="H120" s="1" t="s">
        <v>755</v>
      </c>
      <c r="I120" s="1" t="s">
        <v>756</v>
      </c>
      <c r="J120" s="3" t="s">
        <v>228</v>
      </c>
      <c r="K120" s="3"/>
      <c r="L120" s="3" t="s">
        <v>121</v>
      </c>
      <c r="M120" s="6" t="s">
        <v>228</v>
      </c>
      <c r="N120" s="6"/>
      <c r="O120" s="6" t="s">
        <v>121</v>
      </c>
      <c r="P120" s="8" t="s">
        <v>228</v>
      </c>
      <c r="Q120" s="10"/>
      <c r="R120" s="8" t="s">
        <v>121</v>
      </c>
    </row>
    <row r="121" spans="1:18" ht="14">
      <c r="A121" s="1">
        <v>120</v>
      </c>
      <c r="B121" s="9" t="s">
        <v>757</v>
      </c>
      <c r="C121" s="1" t="s">
        <v>12</v>
      </c>
      <c r="D121" s="1" t="s">
        <v>565</v>
      </c>
      <c r="E121" s="1" t="s">
        <v>758</v>
      </c>
      <c r="F121" s="1" t="s">
        <v>567</v>
      </c>
      <c r="G121" s="1" t="s">
        <v>568</v>
      </c>
      <c r="H121" s="1" t="s">
        <v>759</v>
      </c>
      <c r="I121" s="1" t="s">
        <v>760</v>
      </c>
      <c r="J121" s="3" t="s">
        <v>38</v>
      </c>
      <c r="K121" s="3"/>
      <c r="L121" s="3" t="s">
        <v>84</v>
      </c>
      <c r="M121" s="6" t="s">
        <v>228</v>
      </c>
      <c r="N121" s="6"/>
      <c r="O121" s="6" t="s">
        <v>122</v>
      </c>
      <c r="P121" s="8" t="s">
        <v>228</v>
      </c>
      <c r="Q121" s="10"/>
      <c r="R121" s="8" t="s">
        <v>122</v>
      </c>
    </row>
    <row r="122" spans="1:18" ht="14">
      <c r="A122" s="1">
        <v>121</v>
      </c>
      <c r="B122" s="9" t="s">
        <v>757</v>
      </c>
      <c r="C122" s="1" t="s">
        <v>12</v>
      </c>
      <c r="D122" s="1" t="s">
        <v>565</v>
      </c>
      <c r="E122" s="1" t="s">
        <v>758</v>
      </c>
      <c r="F122" s="1" t="s">
        <v>567</v>
      </c>
      <c r="G122" s="1" t="s">
        <v>568</v>
      </c>
      <c r="H122" s="1" t="s">
        <v>759</v>
      </c>
      <c r="I122" s="1" t="s">
        <v>760</v>
      </c>
      <c r="J122" s="3" t="s">
        <v>53</v>
      </c>
      <c r="K122" s="3"/>
      <c r="L122" s="3" t="s">
        <v>54</v>
      </c>
      <c r="M122" s="6" t="s">
        <v>53</v>
      </c>
      <c r="N122" s="6"/>
      <c r="O122" s="6" t="s">
        <v>54</v>
      </c>
      <c r="P122" s="8" t="s">
        <v>53</v>
      </c>
      <c r="Q122" s="10"/>
      <c r="R122" s="8" t="s">
        <v>54</v>
      </c>
    </row>
    <row r="123" spans="1:18" ht="14">
      <c r="A123" s="1">
        <v>122</v>
      </c>
      <c r="B123" s="9" t="s">
        <v>761</v>
      </c>
      <c r="C123" s="1" t="s">
        <v>12</v>
      </c>
      <c r="D123" s="1" t="s">
        <v>762</v>
      </c>
      <c r="E123" s="1" t="s">
        <v>763</v>
      </c>
      <c r="F123" s="1" t="s">
        <v>624</v>
      </c>
      <c r="G123" s="1" t="s">
        <v>764</v>
      </c>
      <c r="H123" s="1" t="s">
        <v>765</v>
      </c>
      <c r="I123" s="1" t="s">
        <v>766</v>
      </c>
      <c r="J123" s="3" t="s">
        <v>18</v>
      </c>
      <c r="K123" s="3"/>
      <c r="L123" s="3" t="s">
        <v>179</v>
      </c>
      <c r="M123" s="6" t="s">
        <v>18</v>
      </c>
      <c r="N123" s="6"/>
      <c r="O123" s="6" t="s">
        <v>179</v>
      </c>
      <c r="P123" s="8" t="s">
        <v>18</v>
      </c>
      <c r="Q123" s="10"/>
      <c r="R123" s="8" t="s">
        <v>179</v>
      </c>
    </row>
    <row r="124" spans="1:18" ht="14">
      <c r="A124" s="1">
        <v>123</v>
      </c>
      <c r="B124" s="11" t="s">
        <v>767</v>
      </c>
      <c r="C124" s="1" t="s">
        <v>12</v>
      </c>
      <c r="D124" s="1" t="s">
        <v>768</v>
      </c>
      <c r="E124" s="1" t="s">
        <v>769</v>
      </c>
      <c r="F124" s="1" t="s">
        <v>770</v>
      </c>
      <c r="G124" s="1" t="s">
        <v>771</v>
      </c>
      <c r="H124" s="1" t="s">
        <v>772</v>
      </c>
      <c r="I124" s="1" t="s">
        <v>773</v>
      </c>
      <c r="J124" s="3" t="s">
        <v>28</v>
      </c>
      <c r="K124" s="3" t="s">
        <v>271</v>
      </c>
      <c r="L124" s="3" t="s">
        <v>84</v>
      </c>
      <c r="M124" s="6" t="s">
        <v>28</v>
      </c>
      <c r="N124" s="6" t="s">
        <v>136</v>
      </c>
      <c r="O124" s="6" t="s">
        <v>84</v>
      </c>
      <c r="P124" s="8" t="s">
        <v>28</v>
      </c>
      <c r="Q124" s="10" t="s">
        <v>136</v>
      </c>
      <c r="R124" s="8" t="s">
        <v>84</v>
      </c>
    </row>
    <row r="125" spans="1:18" ht="14">
      <c r="A125" s="1">
        <v>124</v>
      </c>
      <c r="B125" s="9" t="s">
        <v>774</v>
      </c>
      <c r="C125" s="1" t="s">
        <v>12</v>
      </c>
      <c r="D125" s="1" t="s">
        <v>775</v>
      </c>
      <c r="E125" s="1" t="s">
        <v>776</v>
      </c>
      <c r="F125" s="1" t="s">
        <v>777</v>
      </c>
      <c r="G125" s="1" t="s">
        <v>778</v>
      </c>
      <c r="H125" s="1" t="s">
        <v>779</v>
      </c>
      <c r="I125" s="1" t="s">
        <v>780</v>
      </c>
      <c r="J125" s="3" t="s">
        <v>228</v>
      </c>
      <c r="K125" s="3"/>
      <c r="L125" s="3" t="s">
        <v>121</v>
      </c>
      <c r="M125" s="6" t="s">
        <v>228</v>
      </c>
      <c r="N125" s="6"/>
      <c r="O125" s="6" t="s">
        <v>121</v>
      </c>
      <c r="P125" s="8" t="s">
        <v>228</v>
      </c>
      <c r="Q125" s="10"/>
      <c r="R125" s="8" t="s">
        <v>121</v>
      </c>
    </row>
    <row r="126" spans="1:18" ht="14">
      <c r="A126" s="1">
        <v>125</v>
      </c>
      <c r="B126" s="11" t="s">
        <v>781</v>
      </c>
      <c r="C126" s="1" t="s">
        <v>12</v>
      </c>
      <c r="D126" s="1" t="s">
        <v>782</v>
      </c>
      <c r="E126" s="1" t="s">
        <v>783</v>
      </c>
      <c r="F126" s="1" t="s">
        <v>682</v>
      </c>
      <c r="G126" s="1" t="s">
        <v>784</v>
      </c>
      <c r="H126" s="1" t="s">
        <v>785</v>
      </c>
      <c r="I126" s="1" t="s">
        <v>786</v>
      </c>
      <c r="J126" s="3" t="s">
        <v>28</v>
      </c>
      <c r="K126" s="3" t="s">
        <v>787</v>
      </c>
      <c r="L126" s="3" t="s">
        <v>76</v>
      </c>
      <c r="M126" s="6" t="s">
        <v>28</v>
      </c>
      <c r="N126" s="6" t="s">
        <v>787</v>
      </c>
      <c r="O126" s="6" t="s">
        <v>76</v>
      </c>
      <c r="P126" s="8" t="s">
        <v>28</v>
      </c>
      <c r="Q126" s="10" t="s">
        <v>787</v>
      </c>
      <c r="R126" s="8" t="s">
        <v>76</v>
      </c>
    </row>
    <row r="127" spans="1:18" ht="14">
      <c r="A127" s="1">
        <v>126</v>
      </c>
      <c r="B127" s="11" t="s">
        <v>788</v>
      </c>
      <c r="C127" s="1" t="s">
        <v>12</v>
      </c>
      <c r="D127" s="1" t="s">
        <v>789</v>
      </c>
      <c r="E127" s="1" t="s">
        <v>790</v>
      </c>
      <c r="F127" s="1" t="s">
        <v>509</v>
      </c>
      <c r="G127" s="1" t="s">
        <v>791</v>
      </c>
      <c r="H127" s="1" t="s">
        <v>792</v>
      </c>
      <c r="I127" s="1" t="s">
        <v>793</v>
      </c>
      <c r="J127" s="3" t="s">
        <v>38</v>
      </c>
      <c r="K127" s="3"/>
      <c r="L127" s="3" t="s">
        <v>84</v>
      </c>
      <c r="M127" s="6" t="s">
        <v>38</v>
      </c>
      <c r="N127" s="6"/>
      <c r="O127" s="6" t="s">
        <v>84</v>
      </c>
      <c r="P127" s="8" t="s">
        <v>38</v>
      </c>
      <c r="Q127" s="10"/>
      <c r="R127" s="8" t="s">
        <v>84</v>
      </c>
    </row>
    <row r="128" spans="1:18" ht="14">
      <c r="A128" s="1">
        <v>127</v>
      </c>
      <c r="B128" s="11" t="s">
        <v>795</v>
      </c>
      <c r="C128" s="1" t="s">
        <v>12</v>
      </c>
      <c r="D128" s="1" t="s">
        <v>611</v>
      </c>
      <c r="E128" s="1" t="s">
        <v>796</v>
      </c>
      <c r="F128" s="1" t="s">
        <v>797</v>
      </c>
      <c r="G128" s="1" t="s">
        <v>450</v>
      </c>
      <c r="H128" s="1" t="s">
        <v>798</v>
      </c>
      <c r="I128" s="1" t="s">
        <v>799</v>
      </c>
      <c r="J128" s="3" t="s">
        <v>38</v>
      </c>
      <c r="K128" s="3"/>
      <c r="L128" s="3" t="s">
        <v>61</v>
      </c>
      <c r="M128" s="6" t="s">
        <v>38</v>
      </c>
      <c r="N128" s="6"/>
      <c r="O128" s="6" t="s">
        <v>61</v>
      </c>
      <c r="P128" s="8" t="s">
        <v>38</v>
      </c>
      <c r="Q128" s="10"/>
      <c r="R128" s="8" t="s">
        <v>61</v>
      </c>
    </row>
    <row r="129" spans="1:18" ht="14">
      <c r="A129" s="1">
        <v>128</v>
      </c>
      <c r="B129" s="9" t="s">
        <v>800</v>
      </c>
      <c r="C129" s="1" t="s">
        <v>12</v>
      </c>
      <c r="D129" s="1" t="s">
        <v>469</v>
      </c>
      <c r="E129" s="1" t="s">
        <v>801</v>
      </c>
      <c r="F129" s="1" t="s">
        <v>802</v>
      </c>
      <c r="G129" s="1" t="s">
        <v>450</v>
      </c>
      <c r="H129" s="1" t="s">
        <v>803</v>
      </c>
      <c r="I129" s="1" t="s">
        <v>804</v>
      </c>
      <c r="J129" s="3" t="s">
        <v>28</v>
      </c>
      <c r="K129" s="3" t="s">
        <v>703</v>
      </c>
      <c r="L129" s="3" t="s">
        <v>39</v>
      </c>
      <c r="M129" s="6" t="s">
        <v>28</v>
      </c>
      <c r="N129" s="6" t="s">
        <v>703</v>
      </c>
      <c r="O129" s="6" t="s">
        <v>98</v>
      </c>
      <c r="P129" s="8" t="s">
        <v>28</v>
      </c>
      <c r="Q129" s="10" t="s">
        <v>703</v>
      </c>
      <c r="R129" s="8" t="s">
        <v>39</v>
      </c>
    </row>
    <row r="130" spans="1:18" ht="14">
      <c r="A130" s="1">
        <v>129</v>
      </c>
      <c r="B130" s="9" t="s">
        <v>805</v>
      </c>
      <c r="C130" s="1" t="s">
        <v>12</v>
      </c>
      <c r="D130" s="1" t="s">
        <v>611</v>
      </c>
      <c r="E130" s="1" t="s">
        <v>806</v>
      </c>
      <c r="F130" s="1" t="s">
        <v>807</v>
      </c>
      <c r="G130" s="1" t="s">
        <v>450</v>
      </c>
      <c r="H130" s="1" t="s">
        <v>808</v>
      </c>
      <c r="I130" s="1" t="s">
        <v>809</v>
      </c>
      <c r="J130" s="3" t="s">
        <v>18</v>
      </c>
      <c r="K130" s="3"/>
      <c r="L130" s="3" t="s">
        <v>76</v>
      </c>
      <c r="M130" s="6" t="s">
        <v>18</v>
      </c>
      <c r="N130" s="6"/>
      <c r="O130" s="6" t="s">
        <v>76</v>
      </c>
      <c r="P130" s="8" t="s">
        <v>18</v>
      </c>
      <c r="Q130" s="10"/>
      <c r="R130" s="8" t="s">
        <v>76</v>
      </c>
    </row>
    <row r="131" spans="1:18" ht="14">
      <c r="A131" s="1">
        <v>130</v>
      </c>
      <c r="B131" s="9" t="s">
        <v>810</v>
      </c>
      <c r="C131" s="1" t="s">
        <v>12</v>
      </c>
      <c r="D131" s="1" t="s">
        <v>811</v>
      </c>
      <c r="E131" s="1" t="s">
        <v>812</v>
      </c>
      <c r="F131" s="1" t="s">
        <v>813</v>
      </c>
      <c r="G131" s="1" t="s">
        <v>814</v>
      </c>
      <c r="H131" s="1" t="s">
        <v>815</v>
      </c>
      <c r="I131" s="1" t="s">
        <v>816</v>
      </c>
      <c r="J131" s="3" t="s">
        <v>38</v>
      </c>
      <c r="K131" s="3" t="s">
        <v>817</v>
      </c>
      <c r="L131" s="3" t="s">
        <v>76</v>
      </c>
      <c r="M131" s="6" t="s">
        <v>28</v>
      </c>
      <c r="N131" s="6" t="s">
        <v>818</v>
      </c>
      <c r="O131" s="6" t="s">
        <v>39</v>
      </c>
      <c r="P131" s="8" t="s">
        <v>28</v>
      </c>
      <c r="Q131" s="10" t="s">
        <v>817</v>
      </c>
      <c r="R131" s="8" t="s">
        <v>98</v>
      </c>
    </row>
    <row r="132" spans="1:18" ht="14">
      <c r="A132" s="1">
        <v>131</v>
      </c>
      <c r="B132" s="9" t="s">
        <v>819</v>
      </c>
      <c r="C132" s="1" t="s">
        <v>12</v>
      </c>
      <c r="D132" s="1" t="s">
        <v>820</v>
      </c>
      <c r="E132" s="1" t="s">
        <v>821</v>
      </c>
      <c r="F132" s="1" t="s">
        <v>747</v>
      </c>
      <c r="G132" s="1" t="s">
        <v>450</v>
      </c>
      <c r="H132" s="1" t="s">
        <v>822</v>
      </c>
      <c r="I132" s="1" t="s">
        <v>823</v>
      </c>
      <c r="J132" s="3" t="s">
        <v>228</v>
      </c>
      <c r="K132" s="3"/>
      <c r="L132" s="3" t="s">
        <v>187</v>
      </c>
      <c r="M132" s="6" t="s">
        <v>228</v>
      </c>
      <c r="N132" s="6"/>
      <c r="O132" s="6" t="s">
        <v>187</v>
      </c>
      <c r="P132" s="8" t="s">
        <v>228</v>
      </c>
      <c r="Q132" s="10"/>
      <c r="R132" s="8" t="s">
        <v>187</v>
      </c>
    </row>
    <row r="133" spans="1:18" ht="14">
      <c r="A133" s="1">
        <v>132</v>
      </c>
      <c r="B133" s="9" t="s">
        <v>824</v>
      </c>
      <c r="C133" s="1" t="s">
        <v>12</v>
      </c>
      <c r="D133" s="1" t="s">
        <v>469</v>
      </c>
      <c r="E133" s="1" t="s">
        <v>825</v>
      </c>
      <c r="F133" s="1" t="s">
        <v>826</v>
      </c>
      <c r="G133" s="1" t="s">
        <v>450</v>
      </c>
      <c r="H133" s="1" t="s">
        <v>827</v>
      </c>
      <c r="I133" s="1" t="s">
        <v>828</v>
      </c>
      <c r="J133" s="3" t="s">
        <v>228</v>
      </c>
      <c r="K133" s="3"/>
      <c r="L133" s="3" t="s">
        <v>121</v>
      </c>
      <c r="M133" s="6" t="s">
        <v>228</v>
      </c>
      <c r="N133" s="6"/>
      <c r="O133" s="6" t="s">
        <v>121</v>
      </c>
      <c r="P133" s="8" t="s">
        <v>228</v>
      </c>
      <c r="Q133" s="10"/>
      <c r="R133" s="8" t="s">
        <v>121</v>
      </c>
    </row>
    <row r="134" spans="1:18" ht="14">
      <c r="A134" s="1">
        <v>133</v>
      </c>
      <c r="B134" s="9" t="s">
        <v>829</v>
      </c>
      <c r="C134" s="1" t="s">
        <v>12</v>
      </c>
      <c r="D134" s="1" t="s">
        <v>611</v>
      </c>
      <c r="E134" s="1" t="s">
        <v>830</v>
      </c>
      <c r="F134" s="1" t="s">
        <v>831</v>
      </c>
      <c r="G134" s="1" t="s">
        <v>450</v>
      </c>
      <c r="H134" s="1" t="s">
        <v>832</v>
      </c>
      <c r="I134" s="1" t="s">
        <v>833</v>
      </c>
      <c r="J134" s="3" t="s">
        <v>38</v>
      </c>
      <c r="K134" s="3"/>
      <c r="L134" s="3" t="s">
        <v>537</v>
      </c>
      <c r="M134" s="6" t="s">
        <v>38</v>
      </c>
      <c r="N134" s="6"/>
      <c r="O134" s="6" t="s">
        <v>61</v>
      </c>
      <c r="P134" s="8" t="s">
        <v>38</v>
      </c>
      <c r="Q134" s="10"/>
      <c r="R134" s="8" t="s">
        <v>259</v>
      </c>
    </row>
  </sheetData>
  <autoFilter ref="A1:R134" xr:uid="{00000000-0001-0000-0000-000000000000}"/>
  <customSheetViews>
    <customSheetView guid="{34783C47-5027-4483-9748-0C3DACE02878}" filter="1" showAutoFilter="1">
      <pageMargins left="0.7" right="0.7" top="0.75" bottom="0.75" header="0.3" footer="0.3"/>
      <autoFilter ref="A1:AB134" xr:uid="{BA5FA993-CF4B-D940-A135-ECA6CA2AC9EB}"/>
    </customSheetView>
    <customSheetView guid="{9CACEAEC-7D9D-4B6D-831E-849D8B69B36C}" filter="1" showAutoFilter="1">
      <pageMargins left="0.7" right="0.7" top="0.75" bottom="0.75" header="0.3" footer="0.3"/>
      <autoFilter ref="A1:AB134" xr:uid="{26FBEECE-6344-EE4E-BD24-6B7C5362AA4B}">
        <filterColumn colId="21">
          <filters>
            <filter val="NOT ENOUGH INFO"/>
          </filters>
        </filterColumn>
      </autoFilter>
    </customSheetView>
    <customSheetView guid="{1B23EA19-4B2E-459E-8E2F-B488844C4524}" filter="1" showAutoFilter="1">
      <pageMargins left="0.7" right="0.7" top="0.75" bottom="0.75" header="0.3" footer="0.3"/>
      <autoFilter ref="U1:U134" xr:uid="{A0B09188-3450-8E44-ABE3-3DB0058F4562}"/>
    </customSheetView>
    <customSheetView guid="{3C4A8D2B-E658-4B90-8CB6-C36544C7A866}" filter="1" showAutoFilter="1">
      <pageMargins left="0.7" right="0.7" top="0.75" bottom="0.75" header="0.3" footer="0.3"/>
      <autoFilter ref="A1:AB134" xr:uid="{5850A140-D0E0-914A-8FB6-9DD5F098527C}">
        <filterColumn colId="21">
          <filters>
            <filter val="NEGATIVE"/>
          </filters>
        </filterColumn>
        <filterColumn colId="22">
          <filters blank="1">
            <filter val="0"/>
          </filters>
        </filterColumn>
      </autoFilter>
    </customSheetView>
    <customSheetView guid="{9FFBE662-E8CD-496C-B2DA-2AE4282241BD}" filter="1" showAutoFilter="1">
      <pageMargins left="0.7" right="0.7" top="0.75" bottom="0.75" header="0.3" footer="0.3"/>
      <autoFilter ref="A1:AB134" xr:uid="{7214B67E-D155-614A-A9B3-33F2DD3A1B3B}">
        <filterColumn colId="25">
          <filters>
            <filter val="DuplicateLink"/>
            <filter val="FP"/>
            <filter val="Outsource-&gt;Others"/>
            <filter val="Outsource&gt;Bug-fix"/>
            <filter val="Outsource&gt;Documentation"/>
            <filter val="Outsource&gt;Implementation"/>
            <filter val="Outsource&gt;Testing"/>
            <filter val="Reference&gt;Implementation"/>
            <filter val="Reference&gt;Others"/>
            <filter val="Referenece&gt;Documentation"/>
          </filters>
        </filterColumn>
      </autoFilter>
    </customSheetView>
  </customSheetViews>
  <phoneticPr fontId="16"/>
  <hyperlinks>
    <hyperlink ref="B2" r:id="rId1" location="discussion_r1353282723" xr:uid="{00000000-0004-0000-0000-000000000000}"/>
    <hyperlink ref="B3" r:id="rId2" location="issuecomment-1742286490" xr:uid="{00000000-0004-0000-0000-000001000000}"/>
    <hyperlink ref="B4" r:id="rId3" location="discussion_r1346777741" xr:uid="{00000000-0004-0000-0000-000003000000}"/>
    <hyperlink ref="B5" r:id="rId4" location="discussion_r1350722241" xr:uid="{00000000-0004-0000-0000-000005000000}"/>
    <hyperlink ref="B6" r:id="rId5" location="issuecomment-1733527785" xr:uid="{00000000-0004-0000-0000-000006000000}"/>
    <hyperlink ref="B7" r:id="rId6" location="issuecomment-1733527785" xr:uid="{00000000-0004-0000-0000-000007000000}"/>
    <hyperlink ref="B8" r:id="rId7" location="issuecomment-1719988066" xr:uid="{00000000-0004-0000-0000-000008000000}"/>
    <hyperlink ref="B9" r:id="rId8" location="issuecomment-1711069283" xr:uid="{00000000-0004-0000-0000-000009000000}"/>
    <hyperlink ref="B10" r:id="rId9" location="discussion_r1340538359" xr:uid="{00000000-0004-0000-0000-00000A000000}"/>
    <hyperlink ref="B11" r:id="rId10" location="issuecomment-1721002419" xr:uid="{00000000-0004-0000-0000-00000B000000}"/>
    <hyperlink ref="B12" r:id="rId11" location="issuecomment-1713996428" xr:uid="{00000000-0004-0000-0000-00000D000000}"/>
    <hyperlink ref="B13" r:id="rId12" location="discussion_r1340773007" xr:uid="{00000000-0004-0000-0000-00000E000000}"/>
    <hyperlink ref="B14" r:id="rId13" location="discussion_r1332099336" xr:uid="{00000000-0004-0000-0000-000010000000}"/>
    <hyperlink ref="B15" r:id="rId14" location="issuecomment-1724074254" xr:uid="{00000000-0004-0000-0000-000011000000}"/>
    <hyperlink ref="B16" r:id="rId15" location="issuecomment-1725685097" xr:uid="{00000000-0004-0000-0000-000012000000}"/>
    <hyperlink ref="B17" r:id="rId16" location="issuecomment-1648183442" xr:uid="{00000000-0004-0000-0000-000013000000}"/>
    <hyperlink ref="B18" r:id="rId17" location="discussion_r1345719323" xr:uid="{00000000-0004-0000-0000-000014000000}"/>
    <hyperlink ref="B19" r:id="rId18" location="discussion_r1350628753" xr:uid="{00000000-0004-0000-0000-000016000000}"/>
    <hyperlink ref="B20" r:id="rId19" location="discussion_r1352670564" xr:uid="{00000000-0004-0000-0000-000017000000}"/>
    <hyperlink ref="B21" r:id="rId20" location="issuecomment-1709589496" xr:uid="{00000000-0004-0000-0000-000019000000}"/>
    <hyperlink ref="B22" r:id="rId21" location="discussion_r1346318811" xr:uid="{00000000-0004-0000-0000-00001A000000}"/>
    <hyperlink ref="B23" r:id="rId22" location="discussion_r1298585008" xr:uid="{00000000-0004-0000-0000-00001B000000}"/>
    <hyperlink ref="B24" r:id="rId23" location="issuecomment-1753175242" xr:uid="{00000000-0004-0000-0000-00001C000000}"/>
    <hyperlink ref="B25" r:id="rId24" location="issuecomment-1724099603" xr:uid="{00000000-0004-0000-0000-00001E000000}"/>
    <hyperlink ref="B26" r:id="rId25" location="issuecomment-1730987456" xr:uid="{00000000-0004-0000-0000-00001F000000}"/>
    <hyperlink ref="B27" r:id="rId26" location="discussion_r1316979869" xr:uid="{00000000-0004-0000-0000-000020000000}"/>
    <hyperlink ref="B28" r:id="rId27" location="issuecomment-1648399736" xr:uid="{00000000-0004-0000-0000-000022000000}"/>
    <hyperlink ref="B29" r:id="rId28" location="issuecomment-1650244437" xr:uid="{00000000-0004-0000-0000-000023000000}"/>
    <hyperlink ref="B30" r:id="rId29" location="discussion_r1300941200" xr:uid="{00000000-0004-0000-0000-000025000000}"/>
    <hyperlink ref="B31" r:id="rId30" location="issuecomment-1751879482" xr:uid="{00000000-0004-0000-0000-000027000000}"/>
    <hyperlink ref="B32" r:id="rId31" location="issuecomment-1723550953" xr:uid="{00000000-0004-0000-0000-000029000000}"/>
    <hyperlink ref="B33" r:id="rId32" location="discussion_r1243260047" xr:uid="{00000000-0004-0000-0000-00002B000000}"/>
    <hyperlink ref="B34" r:id="rId33" location="discussion_r1243266447" xr:uid="{00000000-0004-0000-0000-00002C000000}"/>
    <hyperlink ref="I34" r:id="rId34" xr:uid="{00000000-0004-0000-0000-00002D000000}"/>
    <hyperlink ref="B35" r:id="rId35" location="discussion_r1341693430" xr:uid="{00000000-0004-0000-0000-00002E000000}"/>
    <hyperlink ref="B36" r:id="rId36" location="discussion_r1321927695" xr:uid="{00000000-0004-0000-0000-00002F000000}"/>
    <hyperlink ref="B37" r:id="rId37" location="discussion_r1311161413" xr:uid="{00000000-0004-0000-0000-000030000000}"/>
    <hyperlink ref="B38" r:id="rId38" location="discussion_r1264647535" xr:uid="{00000000-0004-0000-0000-000031000000}"/>
    <hyperlink ref="B39" r:id="rId39" location="discussion_r1327179733" xr:uid="{00000000-0004-0000-0000-000032000000}"/>
    <hyperlink ref="B40" r:id="rId40" location="discussion_r1250294512" xr:uid="{00000000-0004-0000-0000-000034000000}"/>
    <hyperlink ref="B41" r:id="rId41" location="discussion_r1250295514" xr:uid="{00000000-0004-0000-0000-000035000000}"/>
    <hyperlink ref="B42" r:id="rId42" location="discussion_r1321923082" xr:uid="{00000000-0004-0000-0000-000037000000}"/>
    <hyperlink ref="B43" r:id="rId43" location="issuecomment-1624143946" xr:uid="{00000000-0004-0000-0000-000038000000}"/>
    <hyperlink ref="B44" r:id="rId44" location="issuecomment-1624175034" xr:uid="{00000000-0004-0000-0000-00003A000000}"/>
    <hyperlink ref="B45" r:id="rId45" location="discussion_r1301899073" xr:uid="{00000000-0004-0000-0000-00003B000000}"/>
    <hyperlink ref="I45" r:id="rId46" xr:uid="{00000000-0004-0000-0000-00003C000000}"/>
    <hyperlink ref="B46" r:id="rId47" location="discussion_r1271847864" xr:uid="{00000000-0004-0000-0000-00003D000000}"/>
    <hyperlink ref="B47" r:id="rId48" location="discussion_r1270654608" xr:uid="{00000000-0004-0000-0000-00003E000000}"/>
    <hyperlink ref="B48" r:id="rId49" location="discussion_r1304017280" xr:uid="{00000000-0004-0000-0000-000040000000}"/>
    <hyperlink ref="B49" r:id="rId50" location="issuecomment-1692144992" xr:uid="{00000000-0004-0000-0000-000041000000}"/>
    <hyperlink ref="B50" r:id="rId51" location="discussion_r1285029357" xr:uid="{00000000-0004-0000-0000-000043000000}"/>
    <hyperlink ref="B51" r:id="rId52" location="issuecomment-1596437152" xr:uid="{00000000-0004-0000-0000-000045000000}"/>
    <hyperlink ref="B52" r:id="rId53" location="discussion_r1243536559" xr:uid="{00000000-0004-0000-0000-000046000000}"/>
    <hyperlink ref="B53" r:id="rId54" location="issuecomment-1706810955" xr:uid="{00000000-0004-0000-0000-000048000000}"/>
    <hyperlink ref="B54" r:id="rId55" location="discussion_r1221734095" xr:uid="{00000000-0004-0000-0000-00004A000000}"/>
    <hyperlink ref="B55" r:id="rId56" xr:uid="{00000000-0004-0000-0000-00004B000000}"/>
    <hyperlink ref="B56" r:id="rId57" location="issuecomment-1738733725" xr:uid="{00000000-0004-0000-0000-00004C000000}"/>
    <hyperlink ref="B57" r:id="rId58" location="issuecomment-1590933040" xr:uid="{00000000-0004-0000-0000-00004E000000}"/>
    <hyperlink ref="B58" r:id="rId59" location="discussion_r1330422091" xr:uid="{00000000-0004-0000-0000-000050000000}"/>
    <hyperlink ref="B59" r:id="rId60" location="discussion_r1330423747" xr:uid="{00000000-0004-0000-0000-000051000000}"/>
    <hyperlink ref="B60" r:id="rId61" location="issuecomment-1605260386" xr:uid="{00000000-0004-0000-0000-000053000000}"/>
    <hyperlink ref="B61" r:id="rId62" location="discussion_r1235578860" xr:uid="{00000000-0004-0000-0000-000055000000}"/>
    <hyperlink ref="B62" r:id="rId63" location="discussion_r1235599015" xr:uid="{00000000-0004-0000-0000-000056000000}"/>
    <hyperlink ref="B63" r:id="rId64" location="discussion_r1343011112" xr:uid="{00000000-0004-0000-0000-000057000000}"/>
    <hyperlink ref="I63" r:id="rId65" xr:uid="{00000000-0004-0000-0000-000058000000}"/>
    <hyperlink ref="B64" r:id="rId66" location="discussion_r1303683136" xr:uid="{00000000-0004-0000-0000-00005A000000}"/>
    <hyperlink ref="B65" r:id="rId67" location="discussion_r1263001988" xr:uid="{00000000-0004-0000-0000-00005B000000}"/>
    <hyperlink ref="B66" r:id="rId68" location="issuecomment-1689687365" xr:uid="{00000000-0004-0000-0000-00005D000000}"/>
    <hyperlink ref="B67" r:id="rId69" location="discussion_r1257883180" xr:uid="{00000000-0004-0000-0000-00005E000000}"/>
    <hyperlink ref="B68" r:id="rId70" location="issuecomment-1604375151" xr:uid="{00000000-0004-0000-0000-000060000000}"/>
    <hyperlink ref="B69" r:id="rId71" location="discussion_r1318668172" xr:uid="{00000000-0004-0000-0000-000061000000}"/>
    <hyperlink ref="B70" r:id="rId72" location="issuecomment-1640105277" xr:uid="{00000000-0004-0000-0000-000062000000}"/>
    <hyperlink ref="B71" r:id="rId73" location="issuecomment-1715952798" xr:uid="{00000000-0004-0000-0000-000064000000}"/>
    <hyperlink ref="B72" r:id="rId74" location="discussion_r1249738353" xr:uid="{00000000-0004-0000-0000-000066000000}"/>
    <hyperlink ref="B73" r:id="rId75" location="discussion_r1328053201" xr:uid="{00000000-0004-0000-0000-000068000000}"/>
    <hyperlink ref="B74" r:id="rId76" location="discussion_r1236770242" xr:uid="{00000000-0004-0000-0000-00006A000000}"/>
    <hyperlink ref="B75" r:id="rId77" location="discussion_r1338437722" xr:uid="{00000000-0004-0000-0000-00006B000000}"/>
    <hyperlink ref="B76" r:id="rId78" location="discussion_r1252442385" xr:uid="{00000000-0004-0000-0000-00006D000000}"/>
    <hyperlink ref="B77" r:id="rId79" location="issuecomment-1742205192" xr:uid="{00000000-0004-0000-0000-00006F000000}"/>
    <hyperlink ref="B78" r:id="rId80" location="discussion_r1301612702" xr:uid="{00000000-0004-0000-0000-000071000000}"/>
    <hyperlink ref="B79" r:id="rId81" location="issuecomment-1613522885" xr:uid="{00000000-0004-0000-0000-000072000000}"/>
    <hyperlink ref="B80" r:id="rId82" location="issuecomment-1575558178" xr:uid="{00000000-0004-0000-0000-000074000000}"/>
    <hyperlink ref="B81" r:id="rId83" location="issuecomment-1721988847" xr:uid="{00000000-0004-0000-0000-000076000000}"/>
    <hyperlink ref="B82" r:id="rId84" location="issuecomment-1725823086" xr:uid="{00000000-0004-0000-0000-000078000000}"/>
    <hyperlink ref="B83" r:id="rId85" location="discussion_r1315278678" xr:uid="{00000000-0004-0000-0000-00007A000000}"/>
    <hyperlink ref="B84" r:id="rId86" location="discussion_r1290794291" xr:uid="{00000000-0004-0000-0000-00007B000000}"/>
    <hyperlink ref="B85" r:id="rId87" location="discussion_r1225688035" xr:uid="{00000000-0004-0000-0000-00007C000000}"/>
    <hyperlink ref="B86" r:id="rId88" location="discussion_r1225782536" xr:uid="{00000000-0004-0000-0000-00007D000000}"/>
    <hyperlink ref="B87" r:id="rId89" location="discussion_r1225690070" xr:uid="{00000000-0004-0000-0000-00007E000000}"/>
    <hyperlink ref="B88" r:id="rId90" location="issuecomment-1630299973" xr:uid="{00000000-0004-0000-0000-00007F000000}"/>
    <hyperlink ref="I88" r:id="rId91" xr:uid="{00000000-0004-0000-0000-000080000000}"/>
    <hyperlink ref="B89" r:id="rId92" location="issuecomment-1585648505" xr:uid="{00000000-0004-0000-0000-000082000000}"/>
    <hyperlink ref="B90" r:id="rId93" location="issuecomment-1585814548" xr:uid="{00000000-0004-0000-0000-000084000000}"/>
    <hyperlink ref="B91" r:id="rId94" location="discussion_r1224635775" xr:uid="{00000000-0004-0000-0000-000085000000}"/>
    <hyperlink ref="B92" r:id="rId95" location="discussion_r1227329562" xr:uid="{00000000-0004-0000-0000-000087000000}"/>
    <hyperlink ref="B93" r:id="rId96" location="issuecomment-1586554971" xr:uid="{00000000-0004-0000-0000-000089000000}"/>
    <hyperlink ref="B94" r:id="rId97" location="discussion_r1272405392" xr:uid="{00000000-0004-0000-0000-00008B000000}"/>
    <hyperlink ref="B95" r:id="rId98" location="issuecomment-1589121644" xr:uid="{00000000-0004-0000-0000-00008C000000}"/>
    <hyperlink ref="B96" r:id="rId99" location="discussion_r1226844793" xr:uid="{00000000-0004-0000-0000-00008D000000}"/>
    <hyperlink ref="I96" r:id="rId100" xr:uid="{00000000-0004-0000-0000-00008E000000}"/>
    <hyperlink ref="B97" r:id="rId101" location="discussion_r1229888130" xr:uid="{00000000-0004-0000-0000-00008F000000}"/>
    <hyperlink ref="B98" r:id="rId102" location="discussion_r1352736415" xr:uid="{00000000-0004-0000-0000-000090000000}"/>
    <hyperlink ref="B99" r:id="rId103" location="discussion_r1257539457" xr:uid="{00000000-0004-0000-0000-000091000000}"/>
    <hyperlink ref="B100" r:id="rId104" location="discussion_r1231396472" xr:uid="{00000000-0004-0000-0000-000093000000}"/>
    <hyperlink ref="B101" r:id="rId105" location="discussion_r1220919789" xr:uid="{00000000-0004-0000-0000-000095000000}"/>
    <hyperlink ref="B102" r:id="rId106" location="discussion_r1335105136" xr:uid="{00000000-0004-0000-0000-000097000000}"/>
    <hyperlink ref="B103" r:id="rId107" location="discussion_r1269366123" xr:uid="{00000000-0004-0000-0000-000098000000}"/>
    <hyperlink ref="I103" r:id="rId108" xr:uid="{00000000-0004-0000-0000-000099000000}"/>
    <hyperlink ref="B104" r:id="rId109" location="discussion_r1299161042" xr:uid="{00000000-0004-0000-0000-00009A000000}"/>
    <hyperlink ref="B105" r:id="rId110" location="discussion_r1287086870" xr:uid="{00000000-0004-0000-0000-00009C000000}"/>
    <hyperlink ref="B106" r:id="rId111" location="discussion_r1208450760" xr:uid="{00000000-0004-0000-0000-00009D000000}"/>
    <hyperlink ref="B107" r:id="rId112" location="discussion_r1298683681" xr:uid="{00000000-0004-0000-0000-00009F000000}"/>
    <hyperlink ref="B108" r:id="rId113" location="discussion_r1237761478" xr:uid="{00000000-0004-0000-0000-0000A1000000}"/>
    <hyperlink ref="B109" r:id="rId114" location="issuecomment-1570821781" xr:uid="{00000000-0004-0000-0000-0000A3000000}"/>
    <hyperlink ref="B110" r:id="rId115" location="issuecomment-1571207236" xr:uid="{00000000-0004-0000-0000-0000A5000000}"/>
    <hyperlink ref="B111" r:id="rId116" location="issuecomment-1614443487" xr:uid="{00000000-0004-0000-0000-0000A6000000}"/>
    <hyperlink ref="B112" r:id="rId117" location="issuecomment-1577734656" xr:uid="{00000000-0004-0000-0000-0000A8000000}"/>
    <hyperlink ref="B113" r:id="rId118" location="discussion_r1219706888" xr:uid="{00000000-0004-0000-0000-0000AA000000}"/>
    <hyperlink ref="H113" r:id="rId119" xr:uid="{00000000-0004-0000-0000-0000AB000000}"/>
    <hyperlink ref="B114" r:id="rId120" location="discussion_r1218120781" xr:uid="{00000000-0004-0000-0000-0000AD000000}"/>
    <hyperlink ref="B115" r:id="rId121" location="issuecomment-1567002869" xr:uid="{00000000-0004-0000-0000-0000AE000000}"/>
    <hyperlink ref="B116" r:id="rId122" location="discussion_r1256484668" xr:uid="{00000000-0004-0000-0000-0000B0000000}"/>
    <hyperlink ref="H116" r:id="rId123" xr:uid="{00000000-0004-0000-0000-0000B1000000}"/>
    <hyperlink ref="B117" r:id="rId124" location="issuecomment-1595122865" xr:uid="{00000000-0004-0000-0000-0000B2000000}"/>
    <hyperlink ref="B118" r:id="rId125" location="issuecomment-1701793151" xr:uid="{00000000-0004-0000-0000-0000B4000000}"/>
    <hyperlink ref="B119" r:id="rId126" location="discussion_r1264576034" xr:uid="{00000000-0004-0000-0000-0000B6000000}"/>
    <hyperlink ref="B120" r:id="rId127" location="issuecomment-1643969353" xr:uid="{00000000-0004-0000-0000-0000B8000000}"/>
    <hyperlink ref="B121" r:id="rId128" location="issuecomment-1585817943" xr:uid="{00000000-0004-0000-0000-0000BA000000}"/>
    <hyperlink ref="B122" r:id="rId129" location="issuecomment-1585817943" xr:uid="{00000000-0004-0000-0000-0000BC000000}"/>
    <hyperlink ref="B123" r:id="rId130" location="issuecomment-1592913792" xr:uid="{00000000-0004-0000-0000-0000BD000000}"/>
    <hyperlink ref="B124" r:id="rId131" location="discussion_r1213089281" xr:uid="{00000000-0004-0000-0000-0000BE000000}"/>
    <hyperlink ref="B125" r:id="rId132" location="issuecomment-1687163074" xr:uid="{00000000-0004-0000-0000-0000C0000000}"/>
    <hyperlink ref="B126" r:id="rId133" location="discussion_r1212265392" xr:uid="{00000000-0004-0000-0000-0000C1000000}"/>
    <hyperlink ref="B127" r:id="rId134" location="discussion_r1246819293" xr:uid="{00000000-0004-0000-0000-0000C3000000}"/>
    <hyperlink ref="B128" r:id="rId135" location="discussion_r1268186381" xr:uid="{00000000-0004-0000-0000-0000C5000000}"/>
    <hyperlink ref="B129" r:id="rId136" location="discussion_r1285276964" xr:uid="{00000000-0004-0000-0000-0000C7000000}"/>
    <hyperlink ref="B130" r:id="rId137" location="discussion_r1299418820" xr:uid="{00000000-0004-0000-0000-0000C9000000}"/>
    <hyperlink ref="B131" r:id="rId138" location="issuecomment-1654616477" xr:uid="{00000000-0004-0000-0000-0000CA000000}"/>
    <hyperlink ref="B132" r:id="rId139" location="discussion_r1264579212" xr:uid="{00000000-0004-0000-0000-0000CC000000}"/>
    <hyperlink ref="B133" r:id="rId140" location="discussion_r1258630855" xr:uid="{00000000-0004-0000-0000-0000CE000000}"/>
    <hyperlink ref="B134" r:id="rId141" location="discussion_r1264775663" xr:uid="{00000000-0004-0000-0000-0000D0000000}"/>
  </hyperlinks>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ErrorMessage="1" xr:uid="{00000000-0002-0000-0000-000000000000}">
          <x14:formula1>
            <xm:f>Negativeボタン!$A$2:$A$18</xm:f>
          </x14:formula1>
          <xm:sqref>J2:J134</xm:sqref>
        </x14:dataValidation>
        <x14:dataValidation type="list" allowBlank="1" showErrorMessage="1" xr:uid="{00000000-0002-0000-0000-000001000000}">
          <x14:formula1>
            <xm:f>カテゴリ!$C$2:$C$100</xm:f>
          </x14:formula1>
          <xm:sqref>R2:R134</xm:sqref>
        </x14:dataValidation>
        <x14:dataValidation type="list" allowBlank="1" showErrorMessage="1" xr:uid="{00000000-0002-0000-0000-000002000000}">
          <x14:formula1>
            <xm:f>Negativeボタン!$A$2:$A$12</xm:f>
          </x14:formula1>
          <xm:sqref>P124 M2:M134</xm:sqref>
        </x14:dataValidation>
        <x14:dataValidation type="list" allowBlank="1" showErrorMessage="1" xr:uid="{00000000-0002-0000-0000-000003000000}">
          <x14:formula1>
            <xm:f>Negativeボタン!$F$2:$F$19</xm:f>
          </x14:formula1>
          <xm:sqref>K2:K134 N2:N134</xm:sqref>
        </x14:dataValidation>
        <x14:dataValidation type="list" allowBlank="1" showErrorMessage="1" xr:uid="{00000000-0002-0000-0000-000004000000}">
          <x14:formula1>
            <xm:f>カテゴリ!$C$2:$C$113</xm:f>
          </x14:formula1>
          <xm:sqref>L2:L134</xm:sqref>
        </x14:dataValidation>
        <x14:dataValidation type="list" allowBlank="1" showErrorMessage="1" xr:uid="{00000000-0002-0000-0000-000005000000}">
          <x14:formula1>
            <xm:f>Negativeボタン!$A$1:$A$10</xm:f>
          </x14:formula1>
          <xm:sqref>P2:P123 P125:P134</xm:sqref>
        </x14:dataValidation>
        <x14:dataValidation type="list" allowBlank="1" showErrorMessage="1" xr:uid="{00000000-0002-0000-0000-000006000000}">
          <x14:formula1>
            <xm:f>カテゴリ!$C$2:$C134</xm:f>
          </x14:formula1>
          <xm:sqref>O2:O134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1009"/>
  <sheetViews>
    <sheetView workbookViewId="0"/>
  </sheetViews>
  <sheetFormatPr baseColWidth="10" defaultColWidth="12.6640625" defaultRowHeight="15.75" customHeight="1"/>
  <cols>
    <col min="1" max="1" width="23.33203125" customWidth="1"/>
    <col min="2" max="2" width="50.83203125" customWidth="1"/>
    <col min="3" max="3" width="28.33203125" customWidth="1"/>
    <col min="4" max="4" width="16.1640625" customWidth="1"/>
    <col min="5" max="5" width="34.6640625" customWidth="1"/>
    <col min="6" max="6" width="23" customWidth="1"/>
  </cols>
  <sheetData>
    <row r="1" spans="1:11" ht="15.75" customHeight="1">
      <c r="A1" s="1" t="s">
        <v>834</v>
      </c>
      <c r="B1" s="1"/>
      <c r="C1" s="13" t="s">
        <v>835</v>
      </c>
      <c r="D1" s="1" t="s">
        <v>836</v>
      </c>
      <c r="E1" s="1" t="s">
        <v>837</v>
      </c>
      <c r="F1" s="1" t="s">
        <v>838</v>
      </c>
      <c r="G1" s="1" t="s">
        <v>839</v>
      </c>
      <c r="I1" s="1" t="s">
        <v>840</v>
      </c>
      <c r="J1" s="1">
        <f>SUM(I2:I48)</f>
        <v>117</v>
      </c>
    </row>
    <row r="2" spans="1:11" ht="15.75" customHeight="1">
      <c r="A2" s="14" t="s">
        <v>841</v>
      </c>
      <c r="B2" s="15" t="s">
        <v>842</v>
      </c>
      <c r="C2" s="16" t="s">
        <v>19</v>
      </c>
      <c r="D2" s="15" t="s">
        <v>20</v>
      </c>
      <c r="E2" s="15" t="s">
        <v>843</v>
      </c>
      <c r="F2" s="17" t="s">
        <v>393</v>
      </c>
      <c r="G2" s="15"/>
      <c r="H2" s="18"/>
      <c r="I2" s="1">
        <f>COUNTIF(pr_commit_list!R:R,C2)</f>
        <v>17</v>
      </c>
      <c r="J2" s="19">
        <f t="shared" ref="J2:J48" si="0">I2/$J$1</f>
        <v>0.14529914529914531</v>
      </c>
      <c r="K2" s="1">
        <f>SUM(I2:I18)</f>
        <v>53</v>
      </c>
    </row>
    <row r="3" spans="1:11" ht="15.75" customHeight="1">
      <c r="A3" s="20" t="s">
        <v>844</v>
      </c>
      <c r="C3" s="21"/>
      <c r="D3" s="1" t="s">
        <v>106</v>
      </c>
      <c r="E3" s="1" t="s">
        <v>845</v>
      </c>
      <c r="F3" s="22" t="s">
        <v>11</v>
      </c>
      <c r="H3" s="23"/>
      <c r="J3" s="19">
        <f t="shared" si="0"/>
        <v>0</v>
      </c>
    </row>
    <row r="4" spans="1:11" ht="15.75" customHeight="1">
      <c r="A4" s="20"/>
      <c r="C4" s="21"/>
      <c r="D4" s="1" t="s">
        <v>30</v>
      </c>
      <c r="E4" s="1" t="s">
        <v>846</v>
      </c>
      <c r="F4" s="24" t="s">
        <v>21</v>
      </c>
      <c r="H4" s="23"/>
      <c r="J4" s="19">
        <f t="shared" si="0"/>
        <v>0</v>
      </c>
    </row>
    <row r="5" spans="1:11" ht="15.75" customHeight="1">
      <c r="A5" s="20"/>
      <c r="C5" s="21"/>
      <c r="D5" s="1" t="s">
        <v>251</v>
      </c>
      <c r="E5" s="1" t="s">
        <v>847</v>
      </c>
      <c r="F5" s="24" t="s">
        <v>69</v>
      </c>
      <c r="H5" s="23"/>
      <c r="J5" s="19">
        <f t="shared" si="0"/>
        <v>0</v>
      </c>
    </row>
    <row r="6" spans="1:11" ht="15.75" customHeight="1">
      <c r="A6" s="20"/>
      <c r="C6" s="13" t="s">
        <v>179</v>
      </c>
      <c r="E6" s="1" t="s">
        <v>848</v>
      </c>
      <c r="F6" s="24" t="s">
        <v>419</v>
      </c>
      <c r="G6" s="1" t="s">
        <v>849</v>
      </c>
      <c r="H6" s="23"/>
      <c r="I6" s="1">
        <f>COUNTIF(pr_commit_list!R:R,C6)</f>
        <v>5</v>
      </c>
      <c r="J6" s="19">
        <f t="shared" si="0"/>
        <v>4.2735042735042736E-2</v>
      </c>
    </row>
    <row r="7" spans="1:11" ht="15.75" customHeight="1">
      <c r="A7" s="20"/>
      <c r="C7" s="13"/>
      <c r="E7" s="1"/>
      <c r="F7" s="22" t="s">
        <v>761</v>
      </c>
      <c r="H7" s="23"/>
      <c r="J7" s="19">
        <f t="shared" si="0"/>
        <v>0</v>
      </c>
    </row>
    <row r="8" spans="1:11" ht="15.75" customHeight="1">
      <c r="A8" s="20"/>
      <c r="B8" s="1"/>
      <c r="C8" s="13" t="s">
        <v>98</v>
      </c>
      <c r="D8" s="1"/>
      <c r="E8" s="1" t="s">
        <v>850</v>
      </c>
      <c r="H8" s="23"/>
      <c r="I8" s="1">
        <f>COUNTIF(pr_commit_list!R:R,C8)</f>
        <v>22</v>
      </c>
      <c r="J8" s="19">
        <f t="shared" si="0"/>
        <v>0.18803418803418803</v>
      </c>
    </row>
    <row r="9" spans="1:11" ht="15.75" customHeight="1">
      <c r="A9" s="20"/>
      <c r="B9" s="1"/>
      <c r="C9" s="13"/>
      <c r="E9" s="1" t="s">
        <v>851</v>
      </c>
      <c r="F9" s="24" t="s">
        <v>143</v>
      </c>
      <c r="H9" s="23"/>
      <c r="J9" s="19">
        <f t="shared" si="0"/>
        <v>0</v>
      </c>
    </row>
    <row r="10" spans="1:11" ht="15.75" customHeight="1">
      <c r="A10" s="20"/>
      <c r="C10" s="13"/>
      <c r="E10" s="1" t="s">
        <v>852</v>
      </c>
      <c r="F10" s="24" t="s">
        <v>188</v>
      </c>
      <c r="H10" s="23"/>
      <c r="J10" s="19">
        <f t="shared" si="0"/>
        <v>0</v>
      </c>
    </row>
    <row r="11" spans="1:11" ht="15.75" customHeight="1">
      <c r="A11" s="20"/>
      <c r="C11" s="13"/>
      <c r="F11" s="24" t="s">
        <v>627</v>
      </c>
      <c r="H11" s="23"/>
      <c r="J11" s="19">
        <f t="shared" si="0"/>
        <v>0</v>
      </c>
    </row>
    <row r="12" spans="1:11" ht="15.75" customHeight="1">
      <c r="A12" s="20"/>
      <c r="C12" s="13"/>
      <c r="F12" s="24" t="s">
        <v>597</v>
      </c>
      <c r="H12" s="23"/>
      <c r="J12" s="19">
        <f t="shared" si="0"/>
        <v>0</v>
      </c>
    </row>
    <row r="13" spans="1:11" ht="15.75" customHeight="1">
      <c r="A13" s="20"/>
      <c r="B13" s="1"/>
      <c r="C13" s="13" t="s">
        <v>853</v>
      </c>
      <c r="E13" s="1" t="s">
        <v>854</v>
      </c>
      <c r="F13" s="22" t="s">
        <v>137</v>
      </c>
      <c r="H13" s="23"/>
      <c r="I13" s="1">
        <f>COUNTIF(pr_commit_list!R:R,C13)</f>
        <v>0</v>
      </c>
      <c r="J13" s="19">
        <f t="shared" si="0"/>
        <v>0</v>
      </c>
    </row>
    <row r="14" spans="1:11" ht="15.75" customHeight="1">
      <c r="A14" s="20"/>
      <c r="C14" s="13" t="s">
        <v>855</v>
      </c>
      <c r="E14" s="1" t="s">
        <v>856</v>
      </c>
      <c r="F14" s="22" t="s">
        <v>622</v>
      </c>
      <c r="G14" s="1" t="s">
        <v>857</v>
      </c>
      <c r="H14" s="23"/>
      <c r="I14" s="1">
        <f>COUNTIF(pr_commit_list!R:R,C14)</f>
        <v>0</v>
      </c>
      <c r="J14" s="19">
        <f t="shared" si="0"/>
        <v>0</v>
      </c>
    </row>
    <row r="15" spans="1:11" ht="15.75" customHeight="1">
      <c r="A15" s="20"/>
      <c r="C15" s="13"/>
      <c r="F15" s="24" t="s">
        <v>574</v>
      </c>
      <c r="H15" s="23"/>
      <c r="J15" s="19">
        <f t="shared" si="0"/>
        <v>0</v>
      </c>
    </row>
    <row r="16" spans="1:11" ht="15.75" customHeight="1">
      <c r="A16" s="20"/>
      <c r="C16" s="13" t="s">
        <v>537</v>
      </c>
      <c r="D16" s="1" t="s">
        <v>62</v>
      </c>
      <c r="F16" s="24" t="s">
        <v>384</v>
      </c>
      <c r="H16" s="23"/>
      <c r="I16" s="1">
        <f>COUNTIF(pr_commit_list!R:R,C16)</f>
        <v>3</v>
      </c>
      <c r="J16" s="19">
        <f t="shared" si="0"/>
        <v>2.564102564102564E-2</v>
      </c>
    </row>
    <row r="17" spans="1:11" ht="15.75" customHeight="1">
      <c r="A17" s="20"/>
      <c r="C17" s="13" t="s">
        <v>236</v>
      </c>
      <c r="F17" s="1"/>
      <c r="H17" s="23"/>
      <c r="I17" s="1">
        <f>COUNTIF(pr_commit_list!R:R,C17)</f>
        <v>3</v>
      </c>
      <c r="J17" s="19">
        <f t="shared" si="0"/>
        <v>2.564102564102564E-2</v>
      </c>
    </row>
    <row r="18" spans="1:11" ht="15.75" customHeight="1">
      <c r="A18" s="25"/>
      <c r="B18" s="26"/>
      <c r="C18" s="27" t="s">
        <v>259</v>
      </c>
      <c r="D18" s="26"/>
      <c r="E18" s="26"/>
      <c r="F18" s="28" t="s">
        <v>252</v>
      </c>
      <c r="G18" s="26"/>
      <c r="H18" s="29"/>
      <c r="I18" s="1">
        <f>COUNTIF(pr_commit_list!R:R,C18)</f>
        <v>3</v>
      </c>
      <c r="J18" s="19">
        <f t="shared" si="0"/>
        <v>2.564102564102564E-2</v>
      </c>
    </row>
    <row r="19" spans="1:11" ht="15.75" customHeight="1">
      <c r="A19" s="14" t="s">
        <v>858</v>
      </c>
      <c r="B19" s="15" t="s">
        <v>859</v>
      </c>
      <c r="C19" s="30" t="s">
        <v>61</v>
      </c>
      <c r="D19" s="1" t="s">
        <v>860</v>
      </c>
      <c r="E19" s="1" t="s">
        <v>861</v>
      </c>
      <c r="F19" s="22" t="s">
        <v>731</v>
      </c>
      <c r="G19" s="15"/>
      <c r="H19" s="18"/>
      <c r="I19" s="1">
        <f>COUNTIF(pr_commit_list!R:R,C19)</f>
        <v>7</v>
      </c>
      <c r="J19" s="19">
        <f t="shared" si="0"/>
        <v>5.9829059829059832E-2</v>
      </c>
      <c r="K19" s="1">
        <f>SUM(I19:I48)</f>
        <v>64</v>
      </c>
    </row>
    <row r="20" spans="1:11" ht="15.75" customHeight="1">
      <c r="A20" s="20"/>
      <c r="B20" s="1" t="s">
        <v>862</v>
      </c>
      <c r="C20" s="13"/>
      <c r="D20" s="1" t="s">
        <v>62</v>
      </c>
      <c r="E20" s="1" t="s">
        <v>863</v>
      </c>
      <c r="F20" s="24" t="s">
        <v>461</v>
      </c>
      <c r="H20" s="23"/>
      <c r="J20" s="19">
        <f t="shared" si="0"/>
        <v>0</v>
      </c>
    </row>
    <row r="21" spans="1:11" ht="15.75" customHeight="1">
      <c r="A21" s="20"/>
      <c r="C21" s="13"/>
      <c r="D21" s="1" t="s">
        <v>864</v>
      </c>
      <c r="E21" s="1" t="s">
        <v>865</v>
      </c>
      <c r="F21" s="22" t="s">
        <v>55</v>
      </c>
      <c r="H21" s="23"/>
      <c r="J21" s="19">
        <f t="shared" si="0"/>
        <v>0</v>
      </c>
    </row>
    <row r="22" spans="1:11" ht="15.75" customHeight="1">
      <c r="A22" s="20"/>
      <c r="C22" s="21"/>
      <c r="D22" s="1" t="s">
        <v>866</v>
      </c>
      <c r="E22" s="31" t="s">
        <v>867</v>
      </c>
      <c r="F22" s="11" t="s">
        <v>314</v>
      </c>
      <c r="H22" s="23"/>
      <c r="J22" s="19">
        <f t="shared" si="0"/>
        <v>0</v>
      </c>
    </row>
    <row r="23" spans="1:11" ht="15.75" customHeight="1">
      <c r="A23" s="20"/>
      <c r="C23" s="21" t="s">
        <v>39</v>
      </c>
      <c r="E23" s="31" t="s">
        <v>868</v>
      </c>
      <c r="F23" s="24" t="s">
        <v>123</v>
      </c>
      <c r="H23" s="23"/>
      <c r="I23" s="1">
        <f>COUNTIF(pr_commit_list!R:R,C23)</f>
        <v>15</v>
      </c>
      <c r="J23" s="19">
        <f t="shared" si="0"/>
        <v>0.12820512820512819</v>
      </c>
    </row>
    <row r="24" spans="1:11" ht="15.75" customHeight="1">
      <c r="A24" s="20"/>
      <c r="C24" s="21"/>
      <c r="E24" s="31"/>
      <c r="F24" s="1"/>
      <c r="H24" s="23"/>
      <c r="J24" s="19">
        <f t="shared" si="0"/>
        <v>0</v>
      </c>
    </row>
    <row r="25" spans="1:11" ht="15.75" customHeight="1">
      <c r="A25" s="20"/>
      <c r="C25" s="21" t="s">
        <v>121</v>
      </c>
      <c r="E25" s="31" t="s">
        <v>869</v>
      </c>
      <c r="F25" s="24" t="s">
        <v>114</v>
      </c>
      <c r="H25" s="23"/>
      <c r="I25" s="1">
        <f>COUNTIF(pr_commit_list!R:R,C25)</f>
        <v>7</v>
      </c>
      <c r="J25" s="19">
        <f t="shared" si="0"/>
        <v>5.9829059829059832E-2</v>
      </c>
    </row>
    <row r="26" spans="1:11" ht="15.75" customHeight="1">
      <c r="A26" s="20"/>
      <c r="C26" s="21"/>
      <c r="E26" s="31"/>
      <c r="F26" s="24" t="s">
        <v>751</v>
      </c>
      <c r="H26" s="23"/>
      <c r="J26" s="19">
        <f t="shared" si="0"/>
        <v>0</v>
      </c>
    </row>
    <row r="27" spans="1:11" ht="15.75" customHeight="1">
      <c r="A27" s="20"/>
      <c r="C27" s="21"/>
      <c r="E27" s="31"/>
      <c r="F27" s="24" t="s">
        <v>774</v>
      </c>
      <c r="H27" s="23"/>
      <c r="J27" s="19">
        <f t="shared" si="0"/>
        <v>0</v>
      </c>
    </row>
    <row r="28" spans="1:11" ht="15.75" customHeight="1">
      <c r="A28" s="20"/>
      <c r="C28" s="13"/>
      <c r="E28" s="1"/>
      <c r="F28" s="24" t="s">
        <v>824</v>
      </c>
      <c r="G28" s="1" t="s">
        <v>870</v>
      </c>
      <c r="H28" s="23"/>
      <c r="J28" s="19">
        <f t="shared" si="0"/>
        <v>0</v>
      </c>
    </row>
    <row r="29" spans="1:11" ht="15.75" customHeight="1">
      <c r="A29" s="20"/>
      <c r="C29" s="13"/>
      <c r="E29" s="1"/>
      <c r="F29" s="24" t="s">
        <v>794</v>
      </c>
      <c r="G29" s="1" t="s">
        <v>871</v>
      </c>
      <c r="H29" s="23"/>
      <c r="J29" s="19">
        <f t="shared" si="0"/>
        <v>0</v>
      </c>
    </row>
    <row r="30" spans="1:11" ht="15.75" customHeight="1">
      <c r="A30" s="20"/>
      <c r="C30" s="13" t="s">
        <v>84</v>
      </c>
      <c r="E30" s="1" t="s">
        <v>872</v>
      </c>
      <c r="F30" s="24" t="s">
        <v>239</v>
      </c>
      <c r="H30" s="23"/>
      <c r="I30" s="1">
        <f>COUNTIF(pr_commit_list!R:R,C30)</f>
        <v>10</v>
      </c>
      <c r="J30" s="19">
        <f t="shared" si="0"/>
        <v>8.5470085470085472E-2</v>
      </c>
    </row>
    <row r="31" spans="1:11" ht="15.75" customHeight="1">
      <c r="A31" s="20"/>
      <c r="C31" s="13"/>
      <c r="E31" s="1"/>
      <c r="F31" s="11" t="s">
        <v>408</v>
      </c>
      <c r="H31" s="23"/>
      <c r="J31" s="19">
        <f t="shared" si="0"/>
        <v>0</v>
      </c>
    </row>
    <row r="32" spans="1:11" ht="15.75" customHeight="1">
      <c r="A32" s="20"/>
      <c r="C32" s="13"/>
      <c r="E32" s="1"/>
      <c r="F32" s="24" t="s">
        <v>474</v>
      </c>
      <c r="H32" s="23"/>
      <c r="J32" s="19">
        <f t="shared" si="0"/>
        <v>0</v>
      </c>
    </row>
    <row r="33" spans="1:10" ht="15.75" customHeight="1">
      <c r="A33" s="20"/>
      <c r="C33" s="13" t="s">
        <v>187</v>
      </c>
      <c r="E33" s="1" t="s">
        <v>873</v>
      </c>
      <c r="F33" s="24" t="s">
        <v>237</v>
      </c>
      <c r="H33" s="23"/>
      <c r="I33" s="1">
        <f>COUNTIF(pr_commit_list!R:R,C33)</f>
        <v>4</v>
      </c>
      <c r="J33" s="19">
        <f t="shared" si="0"/>
        <v>3.4188034188034191E-2</v>
      </c>
    </row>
    <row r="34" spans="1:10" ht="15.75" customHeight="1">
      <c r="A34" s="20"/>
      <c r="C34" s="13" t="s">
        <v>750</v>
      </c>
      <c r="E34" s="1" t="s">
        <v>874</v>
      </c>
      <c r="F34" s="24" t="s">
        <v>195</v>
      </c>
      <c r="H34" s="23"/>
      <c r="I34" s="1">
        <f>COUNTIF(pr_commit_list!R:R,C34)</f>
        <v>0</v>
      </c>
      <c r="J34" s="19">
        <f t="shared" si="0"/>
        <v>0</v>
      </c>
    </row>
    <row r="35" spans="1:10" ht="15.75" customHeight="1">
      <c r="A35" s="20"/>
      <c r="C35" s="13" t="s">
        <v>122</v>
      </c>
      <c r="E35" s="1" t="s">
        <v>875</v>
      </c>
      <c r="F35" s="24" t="s">
        <v>208</v>
      </c>
      <c r="H35" s="23"/>
      <c r="I35" s="1">
        <f>COUNTIF(pr_commit_list!R:R,C35)</f>
        <v>6</v>
      </c>
      <c r="J35" s="19">
        <f t="shared" si="0"/>
        <v>5.128205128205128E-2</v>
      </c>
    </row>
    <row r="36" spans="1:10" ht="15.75" customHeight="1">
      <c r="A36" s="20"/>
      <c r="C36" s="21"/>
      <c r="F36" s="24" t="s">
        <v>757</v>
      </c>
      <c r="H36" s="23"/>
      <c r="J36" s="19">
        <f t="shared" si="0"/>
        <v>0</v>
      </c>
    </row>
    <row r="37" spans="1:10" ht="15.75" customHeight="1">
      <c r="A37" s="20"/>
      <c r="C37" s="21"/>
      <c r="E37" s="31"/>
      <c r="F37" s="22" t="s">
        <v>586</v>
      </c>
      <c r="H37" s="23"/>
      <c r="J37" s="19">
        <f t="shared" si="0"/>
        <v>0</v>
      </c>
    </row>
    <row r="38" spans="1:10" ht="15.75" customHeight="1">
      <c r="A38" s="20"/>
      <c r="C38" s="13" t="s">
        <v>76</v>
      </c>
      <c r="D38" s="1" t="s">
        <v>251</v>
      </c>
      <c r="E38" s="1"/>
      <c r="F38" s="22" t="s">
        <v>538</v>
      </c>
      <c r="H38" s="23"/>
      <c r="I38" s="1">
        <f>COUNTIF(pr_commit_list!R:R,C38)</f>
        <v>12</v>
      </c>
      <c r="J38" s="19">
        <f t="shared" si="0"/>
        <v>0.10256410256410256</v>
      </c>
    </row>
    <row r="39" spans="1:10" ht="15.75" customHeight="1">
      <c r="A39" s="20"/>
      <c r="C39" s="13"/>
      <c r="E39" s="1"/>
      <c r="F39" s="24" t="s">
        <v>564</v>
      </c>
      <c r="H39" s="23"/>
      <c r="J39" s="19">
        <f t="shared" si="0"/>
        <v>0</v>
      </c>
    </row>
    <row r="40" spans="1:10" ht="15.75" customHeight="1">
      <c r="A40" s="20"/>
      <c r="C40" s="13"/>
      <c r="E40" s="1"/>
      <c r="F40" s="24" t="s">
        <v>572</v>
      </c>
      <c r="H40" s="23"/>
      <c r="J40" s="19">
        <f t="shared" si="0"/>
        <v>0</v>
      </c>
    </row>
    <row r="41" spans="1:10" ht="15.75" customHeight="1">
      <c r="A41" s="20"/>
      <c r="C41" s="13"/>
      <c r="E41" s="1"/>
      <c r="F41" s="22" t="s">
        <v>532</v>
      </c>
      <c r="H41" s="23"/>
      <c r="J41" s="19">
        <f t="shared" si="0"/>
        <v>0</v>
      </c>
    </row>
    <row r="42" spans="1:10" ht="15.75" customHeight="1">
      <c r="A42" s="20"/>
      <c r="C42" s="13"/>
      <c r="F42" s="24" t="s">
        <v>201</v>
      </c>
      <c r="H42" s="23" t="s">
        <v>876</v>
      </c>
      <c r="J42" s="19">
        <f t="shared" si="0"/>
        <v>0</v>
      </c>
    </row>
    <row r="43" spans="1:10" ht="15.75" customHeight="1">
      <c r="A43" s="20"/>
      <c r="C43" s="13" t="s">
        <v>453</v>
      </c>
      <c r="F43" s="22" t="s">
        <v>366</v>
      </c>
      <c r="H43" s="23"/>
      <c r="I43" s="1">
        <f>COUNTIF(pr_commit_list!R:R,C43)</f>
        <v>3</v>
      </c>
      <c r="J43" s="19">
        <f t="shared" si="0"/>
        <v>2.564102564102564E-2</v>
      </c>
    </row>
    <row r="44" spans="1:10" ht="15.75" customHeight="1">
      <c r="A44" s="20"/>
      <c r="C44" s="13"/>
      <c r="F44" s="1"/>
      <c r="H44" s="23"/>
      <c r="J44" s="19">
        <f t="shared" si="0"/>
        <v>0</v>
      </c>
    </row>
    <row r="45" spans="1:10" ht="15.75" customHeight="1">
      <c r="A45" s="20"/>
      <c r="C45" s="13"/>
      <c r="F45" s="1"/>
      <c r="H45" s="23"/>
      <c r="J45" s="19">
        <f t="shared" si="0"/>
        <v>0</v>
      </c>
    </row>
    <row r="46" spans="1:10" ht="15.75" customHeight="1">
      <c r="A46" s="20"/>
      <c r="C46" s="13"/>
      <c r="F46" s="1"/>
      <c r="H46" s="23"/>
      <c r="J46" s="19">
        <f t="shared" si="0"/>
        <v>0</v>
      </c>
    </row>
    <row r="47" spans="1:10" ht="15.75" customHeight="1">
      <c r="A47" s="20"/>
      <c r="C47" s="13"/>
      <c r="F47" s="1"/>
      <c r="H47" s="23"/>
      <c r="J47" s="19">
        <f t="shared" si="0"/>
        <v>0</v>
      </c>
    </row>
    <row r="48" spans="1:10" ht="15.75" customHeight="1">
      <c r="A48" s="25"/>
      <c r="B48" s="26"/>
      <c r="C48" s="27"/>
      <c r="D48" s="26"/>
      <c r="E48" s="26"/>
      <c r="F48" s="26"/>
      <c r="G48" s="26"/>
      <c r="H48" s="29"/>
      <c r="J48" s="19">
        <f t="shared" si="0"/>
        <v>0</v>
      </c>
    </row>
    <row r="49" spans="1:9" ht="15.75" customHeight="1">
      <c r="C49" s="13" t="s">
        <v>53</v>
      </c>
      <c r="F49" s="1"/>
      <c r="I49" s="1">
        <f>COUNTIF(pr_commit_list!R:R,C49)</f>
        <v>8</v>
      </c>
    </row>
    <row r="50" spans="1:9" ht="15.75" customHeight="1">
      <c r="A50" s="1" t="s">
        <v>877</v>
      </c>
      <c r="B50" s="31"/>
      <c r="C50" s="13" t="s">
        <v>379</v>
      </c>
      <c r="F50" s="1"/>
      <c r="I50" s="1">
        <f>COUNTIF(pr_commit_list!R:R,C50)</f>
        <v>6</v>
      </c>
    </row>
    <row r="51" spans="1:9" ht="15.75" customHeight="1">
      <c r="C51" s="13" t="s">
        <v>54</v>
      </c>
      <c r="F51" s="1"/>
      <c r="I51" s="1">
        <f>SUM(I2:I50)</f>
        <v>131</v>
      </c>
    </row>
    <row r="52" spans="1:9" ht="15.75" customHeight="1">
      <c r="C52" s="13"/>
      <c r="F52" s="1"/>
    </row>
    <row r="53" spans="1:9" ht="13">
      <c r="C53" s="13"/>
      <c r="F53" s="1"/>
    </row>
    <row r="54" spans="1:9" ht="13">
      <c r="C54" s="13"/>
      <c r="F54" s="1"/>
    </row>
    <row r="55" spans="1:9" ht="13">
      <c r="C55" s="13"/>
      <c r="F55" s="1"/>
    </row>
    <row r="56" spans="1:9" ht="13">
      <c r="C56" s="13"/>
      <c r="F56" s="1"/>
    </row>
    <row r="57" spans="1:9" ht="13">
      <c r="C57" s="13"/>
      <c r="F57" s="1"/>
    </row>
    <row r="58" spans="1:9" ht="13">
      <c r="C58" s="13"/>
      <c r="F58" s="1"/>
    </row>
    <row r="59" spans="1:9" ht="13">
      <c r="A59" s="9" t="s">
        <v>31</v>
      </c>
      <c r="B59" s="1" t="s">
        <v>878</v>
      </c>
      <c r="C59" s="13"/>
      <c r="F59" s="1"/>
    </row>
    <row r="60" spans="1:9" ht="13">
      <c r="A60" s="11" t="s">
        <v>69</v>
      </c>
      <c r="B60" s="1" t="s">
        <v>879</v>
      </c>
      <c r="C60" s="13"/>
      <c r="F60" s="1"/>
    </row>
    <row r="61" spans="1:9" ht="13">
      <c r="A61" s="11" t="s">
        <v>92</v>
      </c>
      <c r="B61" s="1" t="s">
        <v>880</v>
      </c>
      <c r="C61" s="13"/>
      <c r="F61" s="1"/>
    </row>
    <row r="62" spans="1:9" ht="13">
      <c r="A62" s="11" t="s">
        <v>137</v>
      </c>
      <c r="B62" s="1" t="s">
        <v>881</v>
      </c>
      <c r="C62" s="13"/>
      <c r="F62" s="1"/>
    </row>
    <row r="63" spans="1:9" ht="13">
      <c r="A63" s="11" t="s">
        <v>143</v>
      </c>
      <c r="B63" s="1" t="s">
        <v>882</v>
      </c>
      <c r="C63" s="13"/>
      <c r="D63" s="1" t="s">
        <v>883</v>
      </c>
      <c r="F63" s="1"/>
    </row>
    <row r="64" spans="1:9" ht="13">
      <c r="C64" s="13"/>
      <c r="F64" s="1"/>
    </row>
    <row r="65" spans="1:6" ht="13">
      <c r="A65" s="11" t="s">
        <v>143</v>
      </c>
      <c r="B65" s="1" t="s">
        <v>884</v>
      </c>
      <c r="C65" s="13"/>
      <c r="F65" s="1"/>
    </row>
    <row r="66" spans="1:6" ht="13">
      <c r="A66" s="1" t="s">
        <v>885</v>
      </c>
      <c r="B66" s="9" t="s">
        <v>603</v>
      </c>
      <c r="C66" s="13"/>
      <c r="D66" s="1" t="s">
        <v>886</v>
      </c>
      <c r="F66" s="1"/>
    </row>
    <row r="67" spans="1:6" ht="13">
      <c r="C67" s="13"/>
      <c r="F67" s="1"/>
    </row>
    <row r="68" spans="1:6" ht="13">
      <c r="B68" s="1"/>
      <c r="C68" s="13"/>
      <c r="F68" s="1"/>
    </row>
    <row r="69" spans="1:6" ht="13">
      <c r="C69" s="13"/>
      <c r="F69" s="1"/>
    </row>
    <row r="70" spans="1:6" ht="13">
      <c r="C70" s="13"/>
      <c r="F70" s="1"/>
    </row>
    <row r="71" spans="1:6" ht="13">
      <c r="C71" s="13"/>
      <c r="F71" s="1"/>
    </row>
    <row r="72" spans="1:6" ht="13">
      <c r="A72" s="11" t="s">
        <v>887</v>
      </c>
      <c r="B72" s="1" t="s">
        <v>888</v>
      </c>
      <c r="C72" s="13"/>
      <c r="F72" s="1"/>
    </row>
    <row r="73" spans="1:6" ht="13">
      <c r="A73" s="1" t="s">
        <v>889</v>
      </c>
      <c r="B73" s="9" t="s">
        <v>266</v>
      </c>
      <c r="C73" s="13"/>
      <c r="F73" s="1"/>
    </row>
    <row r="74" spans="1:6" ht="13">
      <c r="A74" s="1" t="s">
        <v>890</v>
      </c>
      <c r="B74" s="11" t="s">
        <v>285</v>
      </c>
      <c r="C74" s="13"/>
      <c r="F74" s="1"/>
    </row>
    <row r="75" spans="1:6" ht="13">
      <c r="A75" s="1" t="s">
        <v>891</v>
      </c>
      <c r="B75" s="9" t="s">
        <v>301</v>
      </c>
      <c r="C75" s="13"/>
      <c r="D75" s="1" t="s">
        <v>892</v>
      </c>
      <c r="F75" s="1"/>
    </row>
    <row r="76" spans="1:6" ht="13">
      <c r="C76" s="13"/>
      <c r="F76" s="1"/>
    </row>
    <row r="77" spans="1:6" ht="13">
      <c r="A77" s="11" t="s">
        <v>893</v>
      </c>
      <c r="B77" s="1" t="s">
        <v>894</v>
      </c>
      <c r="C77" s="13"/>
      <c r="D77" s="1" t="s">
        <v>895</v>
      </c>
      <c r="F77" s="1"/>
    </row>
    <row r="78" spans="1:6" ht="13">
      <c r="A78" s="11" t="s">
        <v>896</v>
      </c>
      <c r="B78" s="1" t="s">
        <v>894</v>
      </c>
      <c r="C78" s="13"/>
      <c r="D78" s="1" t="s">
        <v>897</v>
      </c>
      <c r="F78" s="1"/>
    </row>
    <row r="79" spans="1:6" ht="13">
      <c r="C79" s="13"/>
      <c r="F79" s="1"/>
    </row>
    <row r="80" spans="1:6" ht="13">
      <c r="A80" s="11" t="s">
        <v>622</v>
      </c>
      <c r="B80" s="1" t="s">
        <v>898</v>
      </c>
      <c r="C80" s="13"/>
      <c r="D80" s="1" t="s">
        <v>899</v>
      </c>
      <c r="F80" s="1"/>
    </row>
    <row r="81" spans="1:6" ht="13">
      <c r="C81" s="13"/>
      <c r="F81" s="1"/>
    </row>
    <row r="82" spans="1:6" ht="13">
      <c r="C82" s="13"/>
      <c r="F82" s="1"/>
    </row>
    <row r="83" spans="1:6" ht="13">
      <c r="A83" s="1" t="s">
        <v>900</v>
      </c>
      <c r="B83" s="9" t="s">
        <v>659</v>
      </c>
      <c r="C83" s="13"/>
      <c r="F83" s="1"/>
    </row>
    <row r="84" spans="1:6" ht="13">
      <c r="C84" s="13"/>
      <c r="F84" s="1"/>
    </row>
    <row r="85" spans="1:6" ht="13">
      <c r="B85" s="1" t="s">
        <v>901</v>
      </c>
      <c r="C85" s="13"/>
      <c r="F85" s="1"/>
    </row>
    <row r="86" spans="1:6" ht="13">
      <c r="B86" s="1" t="s">
        <v>902</v>
      </c>
      <c r="C86" s="13"/>
      <c r="F86" s="1"/>
    </row>
    <row r="87" spans="1:6" ht="13">
      <c r="B87" s="9" t="s">
        <v>327</v>
      </c>
      <c r="C87" s="13"/>
      <c r="D87" s="1" t="s">
        <v>903</v>
      </c>
      <c r="F87" s="1"/>
    </row>
    <row r="88" spans="1:6" ht="13">
      <c r="C88" s="13"/>
      <c r="F88" s="1"/>
    </row>
    <row r="89" spans="1:6" ht="13">
      <c r="C89" s="13"/>
      <c r="F89" s="1"/>
    </row>
    <row r="90" spans="1:6" ht="13">
      <c r="A90" s="11" t="s">
        <v>904</v>
      </c>
      <c r="B90" s="1" t="s">
        <v>905</v>
      </c>
      <c r="C90" s="13"/>
      <c r="F90" s="1"/>
    </row>
    <row r="91" spans="1:6" ht="13">
      <c r="C91" s="13"/>
      <c r="F91" s="1"/>
    </row>
    <row r="92" spans="1:6" ht="13">
      <c r="C92" s="13"/>
      <c r="F92" s="1"/>
    </row>
    <row r="93" spans="1:6" ht="13">
      <c r="C93" s="13"/>
      <c r="F93" s="1"/>
    </row>
    <row r="94" spans="1:6" ht="13">
      <c r="C94" s="13"/>
      <c r="F94" s="1"/>
    </row>
    <row r="95" spans="1:6" ht="13">
      <c r="C95" s="13"/>
      <c r="F95" s="1"/>
    </row>
    <row r="96" spans="1:6" ht="13">
      <c r="C96" s="13"/>
      <c r="F96" s="1"/>
    </row>
    <row r="97" spans="3:6" ht="13">
      <c r="C97" s="13"/>
      <c r="F97" s="1"/>
    </row>
    <row r="98" spans="3:6" ht="13">
      <c r="C98" s="13"/>
      <c r="F98" s="1"/>
    </row>
    <row r="99" spans="3:6" ht="13">
      <c r="C99" s="13"/>
      <c r="F99" s="1"/>
    </row>
    <row r="100" spans="3:6" ht="13">
      <c r="C100" s="13"/>
      <c r="F100" s="1"/>
    </row>
    <row r="101" spans="3:6" ht="13">
      <c r="C101" s="13"/>
      <c r="F101" s="1"/>
    </row>
    <row r="102" spans="3:6" ht="13">
      <c r="C102" s="13"/>
      <c r="F102" s="1"/>
    </row>
    <row r="103" spans="3:6" ht="13">
      <c r="C103" s="13"/>
      <c r="F103" s="1"/>
    </row>
    <row r="104" spans="3:6" ht="13">
      <c r="C104" s="13"/>
      <c r="F104" s="1"/>
    </row>
    <row r="105" spans="3:6" ht="13">
      <c r="C105" s="13"/>
      <c r="F105" s="1"/>
    </row>
    <row r="106" spans="3:6" ht="13">
      <c r="C106" s="13"/>
      <c r="F106" s="1"/>
    </row>
    <row r="107" spans="3:6" ht="13">
      <c r="C107" s="13"/>
      <c r="F107" s="1"/>
    </row>
    <row r="108" spans="3:6" ht="13">
      <c r="C108" s="13"/>
      <c r="F108" s="1"/>
    </row>
    <row r="109" spans="3:6" ht="13">
      <c r="C109" s="13"/>
      <c r="F109" s="1"/>
    </row>
    <row r="110" spans="3:6" ht="13">
      <c r="C110" s="13"/>
      <c r="F110" s="1"/>
    </row>
    <row r="111" spans="3:6" ht="13">
      <c r="C111" s="13"/>
      <c r="F111" s="1"/>
    </row>
    <row r="112" spans="3:6" ht="13">
      <c r="C112" s="13"/>
      <c r="F112" s="1"/>
    </row>
    <row r="113" spans="3:6" ht="13">
      <c r="C113" s="13"/>
      <c r="F113" s="1"/>
    </row>
    <row r="114" spans="3:6" ht="13">
      <c r="C114" s="13"/>
      <c r="F114" s="1"/>
    </row>
    <row r="115" spans="3:6" ht="13">
      <c r="C115" s="13"/>
      <c r="F115" s="1"/>
    </row>
    <row r="116" spans="3:6" ht="13">
      <c r="C116" s="13"/>
      <c r="F116" s="1"/>
    </row>
    <row r="117" spans="3:6" ht="13">
      <c r="C117" s="13"/>
      <c r="F117" s="1"/>
    </row>
    <row r="118" spans="3:6" ht="13">
      <c r="C118" s="13"/>
      <c r="F118" s="1"/>
    </row>
    <row r="119" spans="3:6" ht="13">
      <c r="C119" s="13"/>
      <c r="F119" s="1"/>
    </row>
    <row r="120" spans="3:6" ht="13">
      <c r="C120" s="13"/>
      <c r="F120" s="1"/>
    </row>
    <row r="121" spans="3:6" ht="13">
      <c r="C121" s="13"/>
      <c r="F121" s="1"/>
    </row>
    <row r="122" spans="3:6" ht="13">
      <c r="C122" s="13"/>
      <c r="F122" s="1"/>
    </row>
    <row r="123" spans="3:6" ht="13">
      <c r="C123" s="13"/>
      <c r="F123" s="1"/>
    </row>
    <row r="124" spans="3:6" ht="13">
      <c r="C124" s="13"/>
      <c r="F124" s="1"/>
    </row>
    <row r="125" spans="3:6" ht="13">
      <c r="C125" s="13"/>
      <c r="F125" s="1"/>
    </row>
    <row r="126" spans="3:6" ht="13">
      <c r="C126" s="13"/>
      <c r="F126" s="1"/>
    </row>
    <row r="127" spans="3:6" ht="13">
      <c r="C127" s="13"/>
      <c r="F127" s="1"/>
    </row>
    <row r="128" spans="3:6" ht="13">
      <c r="C128" s="13"/>
      <c r="F128" s="1"/>
    </row>
    <row r="129" spans="3:6" ht="13">
      <c r="C129" s="13"/>
      <c r="F129" s="1"/>
    </row>
    <row r="130" spans="3:6" ht="13">
      <c r="C130" s="13"/>
      <c r="F130" s="1"/>
    </row>
    <row r="131" spans="3:6" ht="13">
      <c r="C131" s="13"/>
      <c r="F131" s="1"/>
    </row>
    <row r="132" spans="3:6" ht="13">
      <c r="C132" s="13"/>
      <c r="F132" s="1"/>
    </row>
    <row r="133" spans="3:6" ht="13">
      <c r="C133" s="13"/>
      <c r="F133" s="1"/>
    </row>
    <row r="134" spans="3:6" ht="13">
      <c r="C134" s="13"/>
      <c r="F134" s="1"/>
    </row>
    <row r="135" spans="3:6" ht="13">
      <c r="C135" s="13"/>
      <c r="F135" s="1"/>
    </row>
    <row r="136" spans="3:6" ht="13">
      <c r="C136" s="13"/>
      <c r="F136" s="1"/>
    </row>
    <row r="137" spans="3:6" ht="13">
      <c r="C137" s="13"/>
      <c r="F137" s="1"/>
    </row>
    <row r="138" spans="3:6" ht="13">
      <c r="C138" s="13"/>
      <c r="F138" s="1"/>
    </row>
    <row r="139" spans="3:6" ht="13">
      <c r="C139" s="13"/>
      <c r="F139" s="1"/>
    </row>
    <row r="140" spans="3:6" ht="13">
      <c r="C140" s="13"/>
      <c r="F140" s="1"/>
    </row>
    <row r="141" spans="3:6" ht="13">
      <c r="C141" s="13"/>
      <c r="F141" s="1"/>
    </row>
    <row r="142" spans="3:6" ht="13">
      <c r="C142" s="13"/>
      <c r="F142" s="1"/>
    </row>
    <row r="143" spans="3:6" ht="13">
      <c r="C143" s="13"/>
      <c r="F143" s="1"/>
    </row>
    <row r="144" spans="3:6" ht="13">
      <c r="C144" s="13"/>
      <c r="F144" s="1"/>
    </row>
    <row r="145" spans="3:6" ht="13">
      <c r="C145" s="13"/>
      <c r="F145" s="1"/>
    </row>
    <row r="146" spans="3:6" ht="13">
      <c r="C146" s="13"/>
      <c r="F146" s="1"/>
    </row>
    <row r="147" spans="3:6" ht="13">
      <c r="C147" s="13"/>
      <c r="F147" s="1"/>
    </row>
    <row r="148" spans="3:6" ht="13">
      <c r="C148" s="13"/>
      <c r="F148" s="1"/>
    </row>
    <row r="149" spans="3:6" ht="13">
      <c r="C149" s="13"/>
      <c r="F149" s="1"/>
    </row>
    <row r="150" spans="3:6" ht="13">
      <c r="C150" s="13"/>
      <c r="F150" s="1"/>
    </row>
    <row r="151" spans="3:6" ht="13">
      <c r="C151" s="13"/>
      <c r="F151" s="1"/>
    </row>
    <row r="152" spans="3:6" ht="13">
      <c r="C152" s="13"/>
      <c r="F152" s="1"/>
    </row>
    <row r="153" spans="3:6" ht="13">
      <c r="C153" s="13"/>
      <c r="F153" s="1"/>
    </row>
    <row r="154" spans="3:6" ht="13">
      <c r="C154" s="13"/>
      <c r="F154" s="1"/>
    </row>
    <row r="155" spans="3:6" ht="13">
      <c r="C155" s="13"/>
      <c r="F155" s="1"/>
    </row>
    <row r="156" spans="3:6" ht="13">
      <c r="C156" s="13"/>
      <c r="F156" s="1"/>
    </row>
    <row r="157" spans="3:6" ht="13">
      <c r="C157" s="13"/>
      <c r="F157" s="1"/>
    </row>
    <row r="158" spans="3:6" ht="13">
      <c r="C158" s="13"/>
      <c r="F158" s="1"/>
    </row>
    <row r="159" spans="3:6" ht="13">
      <c r="C159" s="13"/>
      <c r="F159" s="1"/>
    </row>
    <row r="160" spans="3:6" ht="13">
      <c r="C160" s="13"/>
      <c r="F160" s="1"/>
    </row>
    <row r="161" spans="3:6" ht="13">
      <c r="C161" s="13"/>
      <c r="F161" s="1"/>
    </row>
    <row r="162" spans="3:6" ht="13">
      <c r="C162" s="13"/>
      <c r="F162" s="1"/>
    </row>
    <row r="163" spans="3:6" ht="13">
      <c r="C163" s="13"/>
      <c r="F163" s="1"/>
    </row>
    <row r="164" spans="3:6" ht="13">
      <c r="C164" s="13"/>
      <c r="F164" s="1"/>
    </row>
    <row r="165" spans="3:6" ht="13">
      <c r="C165" s="13"/>
      <c r="F165" s="1"/>
    </row>
    <row r="166" spans="3:6" ht="13">
      <c r="C166" s="13"/>
      <c r="F166" s="1"/>
    </row>
    <row r="167" spans="3:6" ht="13">
      <c r="C167" s="13"/>
      <c r="F167" s="1"/>
    </row>
    <row r="168" spans="3:6" ht="13">
      <c r="C168" s="13"/>
      <c r="F168" s="1"/>
    </row>
    <row r="169" spans="3:6" ht="13">
      <c r="C169" s="13"/>
      <c r="F169" s="1"/>
    </row>
    <row r="170" spans="3:6" ht="13">
      <c r="C170" s="13"/>
      <c r="F170" s="1"/>
    </row>
    <row r="171" spans="3:6" ht="13">
      <c r="C171" s="13"/>
      <c r="F171" s="1"/>
    </row>
    <row r="172" spans="3:6" ht="13">
      <c r="C172" s="13"/>
      <c r="F172" s="1"/>
    </row>
    <row r="173" spans="3:6" ht="13">
      <c r="C173" s="13"/>
      <c r="F173" s="1"/>
    </row>
    <row r="174" spans="3:6" ht="13">
      <c r="C174" s="13"/>
      <c r="F174" s="1"/>
    </row>
    <row r="175" spans="3:6" ht="13">
      <c r="C175" s="13"/>
      <c r="F175" s="1"/>
    </row>
    <row r="176" spans="3:6" ht="13">
      <c r="C176" s="13"/>
      <c r="F176" s="1"/>
    </row>
    <row r="177" spans="3:6" ht="13">
      <c r="C177" s="13"/>
      <c r="F177" s="1"/>
    </row>
    <row r="178" spans="3:6" ht="13">
      <c r="C178" s="13"/>
      <c r="F178" s="1"/>
    </row>
    <row r="179" spans="3:6" ht="13">
      <c r="C179" s="13"/>
      <c r="F179" s="1"/>
    </row>
    <row r="180" spans="3:6" ht="13">
      <c r="C180" s="13"/>
      <c r="F180" s="1"/>
    </row>
    <row r="181" spans="3:6" ht="13">
      <c r="C181" s="13"/>
      <c r="F181" s="1"/>
    </row>
    <row r="182" spans="3:6" ht="13">
      <c r="C182" s="13"/>
      <c r="F182" s="1"/>
    </row>
    <row r="183" spans="3:6" ht="13">
      <c r="C183" s="13"/>
      <c r="F183" s="1"/>
    </row>
    <row r="184" spans="3:6" ht="13">
      <c r="C184" s="13"/>
      <c r="F184" s="1"/>
    </row>
    <row r="185" spans="3:6" ht="13">
      <c r="C185" s="13"/>
      <c r="F185" s="1"/>
    </row>
    <row r="186" spans="3:6" ht="13">
      <c r="C186" s="13"/>
      <c r="F186" s="1"/>
    </row>
    <row r="187" spans="3:6" ht="13">
      <c r="C187" s="13"/>
      <c r="F187" s="1"/>
    </row>
    <row r="188" spans="3:6" ht="13">
      <c r="C188" s="13"/>
      <c r="F188" s="1"/>
    </row>
    <row r="189" spans="3:6" ht="13">
      <c r="C189" s="13"/>
      <c r="F189" s="1"/>
    </row>
    <row r="190" spans="3:6" ht="13">
      <c r="C190" s="13"/>
      <c r="F190" s="1"/>
    </row>
    <row r="191" spans="3:6" ht="13">
      <c r="C191" s="13"/>
      <c r="F191" s="1"/>
    </row>
    <row r="192" spans="3:6" ht="13">
      <c r="C192" s="13"/>
      <c r="F192" s="1"/>
    </row>
    <row r="193" spans="3:6" ht="13">
      <c r="C193" s="13"/>
      <c r="F193" s="1"/>
    </row>
    <row r="194" spans="3:6" ht="13">
      <c r="C194" s="13"/>
      <c r="F194" s="1"/>
    </row>
    <row r="195" spans="3:6" ht="13">
      <c r="C195" s="13"/>
      <c r="F195" s="1"/>
    </row>
    <row r="196" spans="3:6" ht="13">
      <c r="C196" s="13"/>
      <c r="F196" s="1"/>
    </row>
    <row r="197" spans="3:6" ht="13">
      <c r="C197" s="13"/>
      <c r="F197" s="1"/>
    </row>
    <row r="198" spans="3:6" ht="13">
      <c r="C198" s="13"/>
      <c r="F198" s="1"/>
    </row>
    <row r="199" spans="3:6" ht="13">
      <c r="C199" s="13"/>
      <c r="F199" s="1"/>
    </row>
    <row r="200" spans="3:6" ht="13">
      <c r="C200" s="13"/>
      <c r="F200" s="1"/>
    </row>
    <row r="201" spans="3:6" ht="13">
      <c r="C201" s="13"/>
      <c r="F201" s="1"/>
    </row>
    <row r="202" spans="3:6" ht="13">
      <c r="C202" s="13"/>
      <c r="F202" s="1"/>
    </row>
    <row r="203" spans="3:6" ht="13">
      <c r="C203" s="13"/>
      <c r="F203" s="1"/>
    </row>
    <row r="204" spans="3:6" ht="13">
      <c r="C204" s="13"/>
      <c r="F204" s="1"/>
    </row>
    <row r="205" spans="3:6" ht="13">
      <c r="C205" s="13"/>
      <c r="F205" s="1"/>
    </row>
    <row r="206" spans="3:6" ht="13">
      <c r="C206" s="13"/>
      <c r="F206" s="1"/>
    </row>
    <row r="207" spans="3:6" ht="13">
      <c r="C207" s="13"/>
      <c r="F207" s="1"/>
    </row>
    <row r="208" spans="3:6" ht="13">
      <c r="C208" s="13"/>
      <c r="F208" s="1"/>
    </row>
    <row r="209" spans="3:6" ht="13">
      <c r="C209" s="13"/>
      <c r="F209" s="1"/>
    </row>
    <row r="210" spans="3:6" ht="13">
      <c r="C210" s="13"/>
      <c r="F210" s="1"/>
    </row>
    <row r="211" spans="3:6" ht="13">
      <c r="C211" s="13"/>
      <c r="F211" s="1"/>
    </row>
    <row r="212" spans="3:6" ht="13">
      <c r="C212" s="13"/>
      <c r="F212" s="1"/>
    </row>
    <row r="213" spans="3:6" ht="13">
      <c r="C213" s="13"/>
      <c r="F213" s="1"/>
    </row>
    <row r="214" spans="3:6" ht="13">
      <c r="C214" s="13"/>
      <c r="F214" s="1"/>
    </row>
    <row r="215" spans="3:6" ht="13">
      <c r="C215" s="13"/>
      <c r="F215" s="1"/>
    </row>
    <row r="216" spans="3:6" ht="13">
      <c r="C216" s="13"/>
      <c r="F216" s="1"/>
    </row>
    <row r="217" spans="3:6" ht="13">
      <c r="C217" s="13"/>
      <c r="F217" s="1"/>
    </row>
    <row r="218" spans="3:6" ht="13">
      <c r="C218" s="13"/>
      <c r="F218" s="1"/>
    </row>
    <row r="219" spans="3:6" ht="13">
      <c r="C219" s="13"/>
      <c r="F219" s="1"/>
    </row>
    <row r="220" spans="3:6" ht="13">
      <c r="C220" s="13"/>
      <c r="F220" s="1"/>
    </row>
    <row r="221" spans="3:6" ht="13">
      <c r="C221" s="13"/>
      <c r="F221" s="1"/>
    </row>
    <row r="222" spans="3:6" ht="13">
      <c r="C222" s="13"/>
      <c r="F222" s="1"/>
    </row>
    <row r="223" spans="3:6" ht="13">
      <c r="C223" s="13"/>
      <c r="F223" s="1"/>
    </row>
    <row r="224" spans="3:6" ht="13">
      <c r="C224" s="13"/>
      <c r="F224" s="1"/>
    </row>
    <row r="225" spans="3:6" ht="13">
      <c r="C225" s="13"/>
      <c r="F225" s="1"/>
    </row>
    <row r="226" spans="3:6" ht="13">
      <c r="C226" s="13"/>
      <c r="F226" s="1"/>
    </row>
    <row r="227" spans="3:6" ht="13">
      <c r="C227" s="13"/>
      <c r="F227" s="1"/>
    </row>
    <row r="228" spans="3:6" ht="13">
      <c r="C228" s="13"/>
      <c r="F228" s="1"/>
    </row>
    <row r="229" spans="3:6" ht="13">
      <c r="C229" s="13"/>
      <c r="F229" s="1"/>
    </row>
    <row r="230" spans="3:6" ht="13">
      <c r="C230" s="13"/>
      <c r="F230" s="1"/>
    </row>
    <row r="231" spans="3:6" ht="13">
      <c r="C231" s="13"/>
      <c r="F231" s="1"/>
    </row>
    <row r="232" spans="3:6" ht="13">
      <c r="C232" s="13"/>
      <c r="F232" s="1"/>
    </row>
    <row r="233" spans="3:6" ht="13">
      <c r="C233" s="13"/>
      <c r="F233" s="1"/>
    </row>
    <row r="234" spans="3:6" ht="13">
      <c r="C234" s="13"/>
      <c r="F234" s="1"/>
    </row>
    <row r="235" spans="3:6" ht="13">
      <c r="C235" s="13"/>
      <c r="F235" s="1"/>
    </row>
    <row r="236" spans="3:6" ht="13">
      <c r="C236" s="13"/>
      <c r="F236" s="1"/>
    </row>
    <row r="237" spans="3:6" ht="13">
      <c r="C237" s="13"/>
      <c r="F237" s="1"/>
    </row>
    <row r="238" spans="3:6" ht="13">
      <c r="C238" s="13"/>
      <c r="F238" s="1"/>
    </row>
    <row r="239" spans="3:6" ht="13">
      <c r="C239" s="13"/>
      <c r="F239" s="1"/>
    </row>
    <row r="240" spans="3:6" ht="13">
      <c r="C240" s="13"/>
      <c r="F240" s="1"/>
    </row>
    <row r="241" spans="3:6" ht="13">
      <c r="C241" s="13"/>
      <c r="F241" s="1"/>
    </row>
    <row r="242" spans="3:6" ht="13">
      <c r="C242" s="13"/>
      <c r="F242" s="1"/>
    </row>
    <row r="243" spans="3:6" ht="13">
      <c r="C243" s="13"/>
      <c r="F243" s="1"/>
    </row>
    <row r="244" spans="3:6" ht="13">
      <c r="C244" s="13"/>
      <c r="F244" s="1"/>
    </row>
    <row r="245" spans="3:6" ht="13">
      <c r="C245" s="13"/>
      <c r="F245" s="1"/>
    </row>
    <row r="246" spans="3:6" ht="13">
      <c r="C246" s="13"/>
      <c r="F246" s="1"/>
    </row>
    <row r="247" spans="3:6" ht="13">
      <c r="C247" s="13"/>
      <c r="F247" s="1"/>
    </row>
    <row r="248" spans="3:6" ht="13">
      <c r="C248" s="13"/>
      <c r="F248" s="1"/>
    </row>
    <row r="249" spans="3:6" ht="13">
      <c r="C249" s="13"/>
      <c r="F249" s="1"/>
    </row>
    <row r="250" spans="3:6" ht="13">
      <c r="C250" s="13"/>
      <c r="F250" s="1"/>
    </row>
    <row r="251" spans="3:6" ht="13">
      <c r="C251" s="13"/>
      <c r="F251" s="1"/>
    </row>
    <row r="252" spans="3:6" ht="13">
      <c r="C252" s="13"/>
      <c r="F252" s="1"/>
    </row>
    <row r="253" spans="3:6" ht="13">
      <c r="C253" s="13"/>
      <c r="F253" s="1"/>
    </row>
    <row r="254" spans="3:6" ht="13">
      <c r="C254" s="13"/>
      <c r="F254" s="1"/>
    </row>
    <row r="255" spans="3:6" ht="13">
      <c r="C255" s="13"/>
      <c r="F255" s="1"/>
    </row>
    <row r="256" spans="3:6" ht="13">
      <c r="C256" s="13"/>
      <c r="F256" s="1"/>
    </row>
    <row r="257" spans="3:6" ht="13">
      <c r="C257" s="13"/>
      <c r="F257" s="1"/>
    </row>
    <row r="258" spans="3:6" ht="13">
      <c r="C258" s="13"/>
      <c r="F258" s="1"/>
    </row>
    <row r="259" spans="3:6" ht="13">
      <c r="C259" s="13"/>
      <c r="F259" s="1"/>
    </row>
    <row r="260" spans="3:6" ht="13">
      <c r="C260" s="13"/>
      <c r="F260" s="1"/>
    </row>
    <row r="261" spans="3:6" ht="13">
      <c r="C261" s="13"/>
      <c r="F261" s="1"/>
    </row>
    <row r="262" spans="3:6" ht="13">
      <c r="C262" s="13"/>
      <c r="F262" s="1"/>
    </row>
    <row r="263" spans="3:6" ht="13">
      <c r="C263" s="13"/>
      <c r="F263" s="1"/>
    </row>
    <row r="264" spans="3:6" ht="13">
      <c r="C264" s="13"/>
      <c r="F264" s="1"/>
    </row>
    <row r="265" spans="3:6" ht="13">
      <c r="C265" s="13"/>
      <c r="F265" s="1"/>
    </row>
    <row r="266" spans="3:6" ht="13">
      <c r="C266" s="13"/>
      <c r="F266" s="1"/>
    </row>
    <row r="267" spans="3:6" ht="13">
      <c r="C267" s="13"/>
      <c r="F267" s="1"/>
    </row>
    <row r="268" spans="3:6" ht="13">
      <c r="C268" s="13"/>
      <c r="F268" s="1"/>
    </row>
    <row r="269" spans="3:6" ht="13">
      <c r="C269" s="13"/>
      <c r="F269" s="1"/>
    </row>
    <row r="270" spans="3:6" ht="13">
      <c r="C270" s="13"/>
      <c r="F270" s="1"/>
    </row>
    <row r="271" spans="3:6" ht="13">
      <c r="C271" s="13"/>
      <c r="F271" s="1"/>
    </row>
    <row r="272" spans="3:6" ht="13">
      <c r="C272" s="13"/>
      <c r="F272" s="1"/>
    </row>
    <row r="273" spans="3:6" ht="13">
      <c r="C273" s="13"/>
      <c r="F273" s="1"/>
    </row>
    <row r="274" spans="3:6" ht="13">
      <c r="C274" s="13"/>
      <c r="F274" s="1"/>
    </row>
    <row r="275" spans="3:6" ht="13">
      <c r="C275" s="13"/>
      <c r="F275" s="1"/>
    </row>
    <row r="276" spans="3:6" ht="13">
      <c r="C276" s="13"/>
      <c r="F276" s="1"/>
    </row>
    <row r="277" spans="3:6" ht="13">
      <c r="C277" s="13"/>
      <c r="F277" s="1"/>
    </row>
    <row r="278" spans="3:6" ht="13">
      <c r="C278" s="13"/>
      <c r="F278" s="1"/>
    </row>
    <row r="279" spans="3:6" ht="13">
      <c r="C279" s="13"/>
      <c r="F279" s="1"/>
    </row>
    <row r="280" spans="3:6" ht="13">
      <c r="C280" s="13"/>
      <c r="F280" s="1"/>
    </row>
    <row r="281" spans="3:6" ht="13">
      <c r="C281" s="13"/>
      <c r="F281" s="1"/>
    </row>
    <row r="282" spans="3:6" ht="13">
      <c r="C282" s="13"/>
      <c r="F282" s="1"/>
    </row>
    <row r="283" spans="3:6" ht="13">
      <c r="C283" s="13"/>
      <c r="F283" s="1"/>
    </row>
    <row r="284" spans="3:6" ht="13">
      <c r="C284" s="13"/>
      <c r="F284" s="1"/>
    </row>
    <row r="285" spans="3:6" ht="13">
      <c r="C285" s="13"/>
      <c r="F285" s="1"/>
    </row>
    <row r="286" spans="3:6" ht="13">
      <c r="C286" s="13"/>
      <c r="F286" s="1"/>
    </row>
    <row r="287" spans="3:6" ht="13">
      <c r="C287" s="13"/>
      <c r="F287" s="1"/>
    </row>
    <row r="288" spans="3:6" ht="13">
      <c r="C288" s="13"/>
      <c r="F288" s="1"/>
    </row>
    <row r="289" spans="3:6" ht="13">
      <c r="C289" s="13"/>
      <c r="F289" s="1"/>
    </row>
    <row r="290" spans="3:6" ht="13">
      <c r="C290" s="13"/>
      <c r="F290" s="1"/>
    </row>
    <row r="291" spans="3:6" ht="13">
      <c r="C291" s="13"/>
      <c r="F291" s="1"/>
    </row>
    <row r="292" spans="3:6" ht="13">
      <c r="C292" s="13"/>
      <c r="F292" s="1"/>
    </row>
    <row r="293" spans="3:6" ht="13">
      <c r="C293" s="13"/>
      <c r="F293" s="1"/>
    </row>
    <row r="294" spans="3:6" ht="13">
      <c r="C294" s="13"/>
      <c r="F294" s="1"/>
    </row>
    <row r="295" spans="3:6" ht="13">
      <c r="C295" s="13"/>
      <c r="F295" s="1"/>
    </row>
    <row r="296" spans="3:6" ht="13">
      <c r="C296" s="13"/>
      <c r="F296" s="1"/>
    </row>
    <row r="297" spans="3:6" ht="13">
      <c r="C297" s="13"/>
      <c r="F297" s="1"/>
    </row>
    <row r="298" spans="3:6" ht="13">
      <c r="C298" s="13"/>
      <c r="F298" s="1"/>
    </row>
    <row r="299" spans="3:6" ht="13">
      <c r="C299" s="13"/>
      <c r="F299" s="1"/>
    </row>
    <row r="300" spans="3:6" ht="13">
      <c r="C300" s="13"/>
      <c r="F300" s="1"/>
    </row>
    <row r="301" spans="3:6" ht="13">
      <c r="C301" s="13"/>
      <c r="F301" s="1"/>
    </row>
    <row r="302" spans="3:6" ht="13">
      <c r="C302" s="13"/>
      <c r="F302" s="1"/>
    </row>
    <row r="303" spans="3:6" ht="13">
      <c r="C303" s="13"/>
      <c r="F303" s="1"/>
    </row>
    <row r="304" spans="3:6" ht="13">
      <c r="C304" s="13"/>
      <c r="F304" s="1"/>
    </row>
    <row r="305" spans="3:6" ht="13">
      <c r="C305" s="13"/>
      <c r="F305" s="1"/>
    </row>
    <row r="306" spans="3:6" ht="13">
      <c r="C306" s="13"/>
      <c r="F306" s="1"/>
    </row>
    <row r="307" spans="3:6" ht="13">
      <c r="C307" s="13"/>
      <c r="F307" s="1"/>
    </row>
    <row r="308" spans="3:6" ht="13">
      <c r="C308" s="13"/>
      <c r="F308" s="1"/>
    </row>
    <row r="309" spans="3:6" ht="13">
      <c r="C309" s="13"/>
      <c r="F309" s="1"/>
    </row>
    <row r="310" spans="3:6" ht="13">
      <c r="C310" s="13"/>
      <c r="F310" s="1"/>
    </row>
    <row r="311" spans="3:6" ht="13">
      <c r="C311" s="13"/>
      <c r="F311" s="1"/>
    </row>
    <row r="312" spans="3:6" ht="13">
      <c r="C312" s="13"/>
      <c r="F312" s="1"/>
    </row>
    <row r="313" spans="3:6" ht="13">
      <c r="C313" s="13"/>
      <c r="F313" s="1"/>
    </row>
    <row r="314" spans="3:6" ht="13">
      <c r="C314" s="13"/>
      <c r="F314" s="1"/>
    </row>
    <row r="315" spans="3:6" ht="13">
      <c r="C315" s="13"/>
      <c r="F315" s="1"/>
    </row>
    <row r="316" spans="3:6" ht="13">
      <c r="C316" s="13"/>
      <c r="F316" s="1"/>
    </row>
    <row r="317" spans="3:6" ht="13">
      <c r="C317" s="13"/>
      <c r="F317" s="1"/>
    </row>
    <row r="318" spans="3:6" ht="13">
      <c r="C318" s="13"/>
      <c r="F318" s="1"/>
    </row>
    <row r="319" spans="3:6" ht="13">
      <c r="C319" s="13"/>
      <c r="F319" s="1"/>
    </row>
    <row r="320" spans="3:6" ht="13">
      <c r="C320" s="13"/>
      <c r="F320" s="1"/>
    </row>
    <row r="321" spans="3:6" ht="13">
      <c r="C321" s="13"/>
      <c r="F321" s="1"/>
    </row>
    <row r="322" spans="3:6" ht="13">
      <c r="C322" s="13"/>
      <c r="F322" s="1"/>
    </row>
    <row r="323" spans="3:6" ht="13">
      <c r="C323" s="13"/>
      <c r="F323" s="1"/>
    </row>
    <row r="324" spans="3:6" ht="13">
      <c r="C324" s="13"/>
      <c r="F324" s="1"/>
    </row>
    <row r="325" spans="3:6" ht="13">
      <c r="C325" s="13"/>
      <c r="F325" s="1"/>
    </row>
    <row r="326" spans="3:6" ht="13">
      <c r="C326" s="13"/>
      <c r="F326" s="1"/>
    </row>
    <row r="327" spans="3:6" ht="13">
      <c r="C327" s="13"/>
      <c r="F327" s="1"/>
    </row>
    <row r="328" spans="3:6" ht="13">
      <c r="C328" s="13"/>
      <c r="F328" s="1"/>
    </row>
    <row r="329" spans="3:6" ht="13">
      <c r="C329" s="13"/>
      <c r="F329" s="1"/>
    </row>
    <row r="330" spans="3:6" ht="13">
      <c r="C330" s="13"/>
      <c r="F330" s="1"/>
    </row>
    <row r="331" spans="3:6" ht="13">
      <c r="C331" s="13"/>
      <c r="F331" s="1"/>
    </row>
    <row r="332" spans="3:6" ht="13">
      <c r="C332" s="13"/>
      <c r="F332" s="1"/>
    </row>
    <row r="333" spans="3:6" ht="13">
      <c r="C333" s="13"/>
      <c r="F333" s="1"/>
    </row>
    <row r="334" spans="3:6" ht="13">
      <c r="C334" s="13"/>
      <c r="F334" s="1"/>
    </row>
    <row r="335" spans="3:6" ht="13">
      <c r="C335" s="13"/>
      <c r="F335" s="1"/>
    </row>
    <row r="336" spans="3:6" ht="13">
      <c r="C336" s="13"/>
      <c r="F336" s="1"/>
    </row>
    <row r="337" spans="3:6" ht="13">
      <c r="C337" s="13"/>
      <c r="F337" s="1"/>
    </row>
    <row r="338" spans="3:6" ht="13">
      <c r="C338" s="13"/>
      <c r="F338" s="1"/>
    </row>
    <row r="339" spans="3:6" ht="13">
      <c r="C339" s="13"/>
      <c r="F339" s="1"/>
    </row>
    <row r="340" spans="3:6" ht="13">
      <c r="C340" s="13"/>
      <c r="F340" s="1"/>
    </row>
    <row r="341" spans="3:6" ht="13">
      <c r="C341" s="13"/>
      <c r="F341" s="1"/>
    </row>
    <row r="342" spans="3:6" ht="13">
      <c r="C342" s="13"/>
      <c r="F342" s="1"/>
    </row>
    <row r="343" spans="3:6" ht="13">
      <c r="C343" s="13"/>
      <c r="F343" s="1"/>
    </row>
    <row r="344" spans="3:6" ht="13">
      <c r="C344" s="13"/>
      <c r="F344" s="1"/>
    </row>
    <row r="345" spans="3:6" ht="13">
      <c r="C345" s="13"/>
      <c r="F345" s="1"/>
    </row>
    <row r="346" spans="3:6" ht="13">
      <c r="C346" s="13"/>
      <c r="F346" s="1"/>
    </row>
    <row r="347" spans="3:6" ht="13">
      <c r="C347" s="13"/>
      <c r="F347" s="1"/>
    </row>
    <row r="348" spans="3:6" ht="13">
      <c r="C348" s="13"/>
      <c r="F348" s="1"/>
    </row>
    <row r="349" spans="3:6" ht="13">
      <c r="C349" s="13"/>
      <c r="F349" s="1"/>
    </row>
    <row r="350" spans="3:6" ht="13">
      <c r="C350" s="13"/>
      <c r="F350" s="1"/>
    </row>
    <row r="351" spans="3:6" ht="13">
      <c r="C351" s="13"/>
      <c r="F351" s="1"/>
    </row>
    <row r="352" spans="3:6" ht="13">
      <c r="C352" s="13"/>
      <c r="F352" s="1"/>
    </row>
    <row r="353" spans="3:6" ht="13">
      <c r="C353" s="13"/>
      <c r="F353" s="1"/>
    </row>
    <row r="354" spans="3:6" ht="13">
      <c r="C354" s="13"/>
      <c r="F354" s="1"/>
    </row>
    <row r="355" spans="3:6" ht="13">
      <c r="C355" s="13"/>
      <c r="F355" s="1"/>
    </row>
    <row r="356" spans="3:6" ht="13">
      <c r="C356" s="13"/>
      <c r="F356" s="1"/>
    </row>
    <row r="357" spans="3:6" ht="13">
      <c r="C357" s="13"/>
      <c r="F357" s="1"/>
    </row>
    <row r="358" spans="3:6" ht="13">
      <c r="C358" s="13"/>
      <c r="F358" s="1"/>
    </row>
    <row r="359" spans="3:6" ht="13">
      <c r="C359" s="13"/>
      <c r="F359" s="1"/>
    </row>
    <row r="360" spans="3:6" ht="13">
      <c r="C360" s="13"/>
      <c r="F360" s="1"/>
    </row>
    <row r="361" spans="3:6" ht="13">
      <c r="C361" s="13"/>
      <c r="F361" s="1"/>
    </row>
    <row r="362" spans="3:6" ht="13">
      <c r="C362" s="13"/>
      <c r="F362" s="1"/>
    </row>
    <row r="363" spans="3:6" ht="13">
      <c r="C363" s="13"/>
      <c r="F363" s="1"/>
    </row>
    <row r="364" spans="3:6" ht="13">
      <c r="C364" s="13"/>
      <c r="F364" s="1"/>
    </row>
    <row r="365" spans="3:6" ht="13">
      <c r="C365" s="13"/>
      <c r="F365" s="1"/>
    </row>
    <row r="366" spans="3:6" ht="13">
      <c r="C366" s="13"/>
      <c r="F366" s="1"/>
    </row>
    <row r="367" spans="3:6" ht="13">
      <c r="C367" s="13"/>
      <c r="F367" s="1"/>
    </row>
    <row r="368" spans="3:6" ht="13">
      <c r="C368" s="13"/>
      <c r="F368" s="1"/>
    </row>
    <row r="369" spans="3:6" ht="13">
      <c r="C369" s="13"/>
      <c r="F369" s="1"/>
    </row>
    <row r="370" spans="3:6" ht="13">
      <c r="C370" s="13"/>
      <c r="F370" s="1"/>
    </row>
    <row r="371" spans="3:6" ht="13">
      <c r="C371" s="13"/>
      <c r="F371" s="1"/>
    </row>
    <row r="372" spans="3:6" ht="13">
      <c r="C372" s="13"/>
      <c r="F372" s="1"/>
    </row>
    <row r="373" spans="3:6" ht="13">
      <c r="C373" s="13"/>
      <c r="F373" s="1"/>
    </row>
    <row r="374" spans="3:6" ht="13">
      <c r="C374" s="13"/>
      <c r="F374" s="1"/>
    </row>
    <row r="375" spans="3:6" ht="13">
      <c r="C375" s="13"/>
      <c r="F375" s="1"/>
    </row>
    <row r="376" spans="3:6" ht="13">
      <c r="C376" s="13"/>
      <c r="F376" s="1"/>
    </row>
    <row r="377" spans="3:6" ht="13">
      <c r="C377" s="13"/>
      <c r="F377" s="1"/>
    </row>
    <row r="378" spans="3:6" ht="13">
      <c r="C378" s="13"/>
      <c r="F378" s="1"/>
    </row>
    <row r="379" spans="3:6" ht="13">
      <c r="C379" s="13"/>
      <c r="F379" s="1"/>
    </row>
    <row r="380" spans="3:6" ht="13">
      <c r="C380" s="13"/>
      <c r="F380" s="1"/>
    </row>
    <row r="381" spans="3:6" ht="13">
      <c r="C381" s="13"/>
      <c r="F381" s="1"/>
    </row>
    <row r="382" spans="3:6" ht="13">
      <c r="C382" s="13"/>
      <c r="F382" s="1"/>
    </row>
    <row r="383" spans="3:6" ht="13">
      <c r="C383" s="13"/>
      <c r="F383" s="1"/>
    </row>
    <row r="384" spans="3:6" ht="13">
      <c r="C384" s="13"/>
      <c r="F384" s="1"/>
    </row>
    <row r="385" spans="3:6" ht="13">
      <c r="C385" s="13"/>
      <c r="F385" s="1"/>
    </row>
    <row r="386" spans="3:6" ht="13">
      <c r="C386" s="13"/>
      <c r="F386" s="1"/>
    </row>
    <row r="387" spans="3:6" ht="13">
      <c r="C387" s="13"/>
      <c r="F387" s="1"/>
    </row>
    <row r="388" spans="3:6" ht="13">
      <c r="C388" s="13"/>
      <c r="F388" s="1"/>
    </row>
    <row r="389" spans="3:6" ht="13">
      <c r="C389" s="13"/>
      <c r="F389" s="1"/>
    </row>
    <row r="390" spans="3:6" ht="13">
      <c r="C390" s="13"/>
      <c r="F390" s="1"/>
    </row>
    <row r="391" spans="3:6" ht="13">
      <c r="C391" s="13"/>
      <c r="F391" s="1"/>
    </row>
    <row r="392" spans="3:6" ht="13">
      <c r="C392" s="13"/>
      <c r="F392" s="1"/>
    </row>
    <row r="393" spans="3:6" ht="13">
      <c r="C393" s="13"/>
      <c r="F393" s="1"/>
    </row>
    <row r="394" spans="3:6" ht="13">
      <c r="C394" s="13"/>
      <c r="F394" s="1"/>
    </row>
    <row r="395" spans="3:6" ht="13">
      <c r="C395" s="13"/>
      <c r="F395" s="1"/>
    </row>
    <row r="396" spans="3:6" ht="13">
      <c r="C396" s="13"/>
      <c r="F396" s="1"/>
    </row>
    <row r="397" spans="3:6" ht="13">
      <c r="C397" s="13"/>
      <c r="F397" s="1"/>
    </row>
    <row r="398" spans="3:6" ht="13">
      <c r="C398" s="13"/>
      <c r="F398" s="1"/>
    </row>
    <row r="399" spans="3:6" ht="13">
      <c r="C399" s="13"/>
      <c r="F399" s="1"/>
    </row>
    <row r="400" spans="3:6" ht="13">
      <c r="C400" s="13"/>
      <c r="F400" s="1"/>
    </row>
    <row r="401" spans="3:6" ht="13">
      <c r="C401" s="13"/>
      <c r="F401" s="1"/>
    </row>
    <row r="402" spans="3:6" ht="13">
      <c r="C402" s="13"/>
      <c r="F402" s="1"/>
    </row>
    <row r="403" spans="3:6" ht="13">
      <c r="C403" s="13"/>
      <c r="F403" s="1"/>
    </row>
    <row r="404" spans="3:6" ht="13">
      <c r="C404" s="13"/>
      <c r="F404" s="1"/>
    </row>
    <row r="405" spans="3:6" ht="13">
      <c r="C405" s="13"/>
      <c r="F405" s="1"/>
    </row>
    <row r="406" spans="3:6" ht="13">
      <c r="C406" s="13"/>
      <c r="F406" s="1"/>
    </row>
    <row r="407" spans="3:6" ht="13">
      <c r="C407" s="13"/>
      <c r="F407" s="1"/>
    </row>
    <row r="408" spans="3:6" ht="13">
      <c r="C408" s="13"/>
      <c r="F408" s="1"/>
    </row>
    <row r="409" spans="3:6" ht="13">
      <c r="C409" s="13"/>
      <c r="F409" s="1"/>
    </row>
    <row r="410" spans="3:6" ht="13">
      <c r="C410" s="13"/>
      <c r="F410" s="1"/>
    </row>
    <row r="411" spans="3:6" ht="13">
      <c r="C411" s="13"/>
      <c r="F411" s="1"/>
    </row>
    <row r="412" spans="3:6" ht="13">
      <c r="C412" s="13"/>
      <c r="F412" s="1"/>
    </row>
    <row r="413" spans="3:6" ht="13">
      <c r="C413" s="13"/>
      <c r="F413" s="1"/>
    </row>
    <row r="414" spans="3:6" ht="13">
      <c r="C414" s="13"/>
      <c r="F414" s="1"/>
    </row>
    <row r="415" spans="3:6" ht="13">
      <c r="C415" s="13"/>
      <c r="F415" s="1"/>
    </row>
    <row r="416" spans="3:6" ht="13">
      <c r="C416" s="13"/>
      <c r="F416" s="1"/>
    </row>
    <row r="417" spans="3:6" ht="13">
      <c r="C417" s="13"/>
      <c r="F417" s="1"/>
    </row>
    <row r="418" spans="3:6" ht="13">
      <c r="C418" s="13"/>
      <c r="F418" s="1"/>
    </row>
    <row r="419" spans="3:6" ht="13">
      <c r="C419" s="13"/>
      <c r="F419" s="1"/>
    </row>
    <row r="420" spans="3:6" ht="13">
      <c r="C420" s="13"/>
      <c r="F420" s="1"/>
    </row>
    <row r="421" spans="3:6" ht="13">
      <c r="C421" s="13"/>
      <c r="F421" s="1"/>
    </row>
    <row r="422" spans="3:6" ht="13">
      <c r="C422" s="13"/>
      <c r="F422" s="1"/>
    </row>
    <row r="423" spans="3:6" ht="13">
      <c r="C423" s="13"/>
      <c r="F423" s="1"/>
    </row>
    <row r="424" spans="3:6" ht="13">
      <c r="C424" s="13"/>
      <c r="F424" s="1"/>
    </row>
    <row r="425" spans="3:6" ht="13">
      <c r="C425" s="13"/>
      <c r="F425" s="1"/>
    </row>
    <row r="426" spans="3:6" ht="13">
      <c r="C426" s="13"/>
      <c r="F426" s="1"/>
    </row>
    <row r="427" spans="3:6" ht="13">
      <c r="C427" s="13"/>
      <c r="F427" s="1"/>
    </row>
    <row r="428" spans="3:6" ht="13">
      <c r="C428" s="13"/>
      <c r="F428" s="1"/>
    </row>
    <row r="429" spans="3:6" ht="13">
      <c r="C429" s="13"/>
      <c r="F429" s="1"/>
    </row>
    <row r="430" spans="3:6" ht="13">
      <c r="C430" s="13"/>
      <c r="F430" s="1"/>
    </row>
    <row r="431" spans="3:6" ht="13">
      <c r="C431" s="13"/>
      <c r="F431" s="1"/>
    </row>
    <row r="432" spans="3:6" ht="13">
      <c r="C432" s="13"/>
      <c r="F432" s="1"/>
    </row>
    <row r="433" spans="3:6" ht="13">
      <c r="C433" s="13"/>
      <c r="F433" s="1"/>
    </row>
    <row r="434" spans="3:6" ht="13">
      <c r="C434" s="13"/>
      <c r="F434" s="1"/>
    </row>
    <row r="435" spans="3:6" ht="13">
      <c r="C435" s="13"/>
      <c r="F435" s="1"/>
    </row>
    <row r="436" spans="3:6" ht="13">
      <c r="C436" s="13"/>
      <c r="F436" s="1"/>
    </row>
    <row r="437" spans="3:6" ht="13">
      <c r="C437" s="13"/>
      <c r="F437" s="1"/>
    </row>
    <row r="438" spans="3:6" ht="13">
      <c r="C438" s="13"/>
      <c r="F438" s="1"/>
    </row>
    <row r="439" spans="3:6" ht="13">
      <c r="C439" s="13"/>
      <c r="F439" s="1"/>
    </row>
    <row r="440" spans="3:6" ht="13">
      <c r="C440" s="13"/>
      <c r="F440" s="1"/>
    </row>
    <row r="441" spans="3:6" ht="13">
      <c r="C441" s="13"/>
      <c r="F441" s="1"/>
    </row>
    <row r="442" spans="3:6" ht="13">
      <c r="C442" s="13"/>
      <c r="F442" s="1"/>
    </row>
    <row r="443" spans="3:6" ht="13">
      <c r="C443" s="13"/>
      <c r="F443" s="1"/>
    </row>
    <row r="444" spans="3:6" ht="13">
      <c r="C444" s="13"/>
      <c r="F444" s="1"/>
    </row>
    <row r="445" spans="3:6" ht="13">
      <c r="C445" s="13"/>
      <c r="F445" s="1"/>
    </row>
    <row r="446" spans="3:6" ht="13">
      <c r="C446" s="13"/>
      <c r="F446" s="1"/>
    </row>
    <row r="447" spans="3:6" ht="13">
      <c r="C447" s="13"/>
      <c r="F447" s="1"/>
    </row>
    <row r="448" spans="3:6" ht="13">
      <c r="C448" s="13"/>
      <c r="F448" s="1"/>
    </row>
    <row r="449" spans="3:6" ht="13">
      <c r="C449" s="13"/>
      <c r="F449" s="1"/>
    </row>
    <row r="450" spans="3:6" ht="13">
      <c r="C450" s="13"/>
      <c r="F450" s="1"/>
    </row>
    <row r="451" spans="3:6" ht="13">
      <c r="C451" s="13"/>
      <c r="F451" s="1"/>
    </row>
    <row r="452" spans="3:6" ht="13">
      <c r="C452" s="13"/>
      <c r="F452" s="1"/>
    </row>
    <row r="453" spans="3:6" ht="13">
      <c r="C453" s="13"/>
      <c r="F453" s="1"/>
    </row>
    <row r="454" spans="3:6" ht="13">
      <c r="C454" s="13"/>
      <c r="F454" s="1"/>
    </row>
    <row r="455" spans="3:6" ht="13">
      <c r="C455" s="13"/>
      <c r="F455" s="1"/>
    </row>
    <row r="456" spans="3:6" ht="13">
      <c r="C456" s="13"/>
      <c r="F456" s="1"/>
    </row>
    <row r="457" spans="3:6" ht="13">
      <c r="C457" s="13"/>
      <c r="F457" s="1"/>
    </row>
    <row r="458" spans="3:6" ht="13">
      <c r="C458" s="13"/>
      <c r="F458" s="1"/>
    </row>
    <row r="459" spans="3:6" ht="13">
      <c r="C459" s="13"/>
      <c r="F459" s="1"/>
    </row>
    <row r="460" spans="3:6" ht="13">
      <c r="C460" s="13"/>
      <c r="F460" s="1"/>
    </row>
    <row r="461" spans="3:6" ht="13">
      <c r="C461" s="13"/>
      <c r="F461" s="1"/>
    </row>
    <row r="462" spans="3:6" ht="13">
      <c r="C462" s="13"/>
      <c r="F462" s="1"/>
    </row>
    <row r="463" spans="3:6" ht="13">
      <c r="C463" s="13"/>
      <c r="F463" s="1"/>
    </row>
    <row r="464" spans="3:6" ht="13">
      <c r="C464" s="13"/>
      <c r="F464" s="1"/>
    </row>
    <row r="465" spans="3:6" ht="13">
      <c r="C465" s="13"/>
      <c r="F465" s="1"/>
    </row>
    <row r="466" spans="3:6" ht="13">
      <c r="C466" s="13"/>
      <c r="F466" s="1"/>
    </row>
    <row r="467" spans="3:6" ht="13">
      <c r="C467" s="13"/>
      <c r="F467" s="1"/>
    </row>
    <row r="468" spans="3:6" ht="13">
      <c r="C468" s="13"/>
      <c r="F468" s="1"/>
    </row>
    <row r="469" spans="3:6" ht="13">
      <c r="C469" s="13"/>
      <c r="F469" s="1"/>
    </row>
    <row r="470" spans="3:6" ht="13">
      <c r="C470" s="13"/>
      <c r="F470" s="1"/>
    </row>
    <row r="471" spans="3:6" ht="13">
      <c r="C471" s="13"/>
      <c r="F471" s="1"/>
    </row>
    <row r="472" spans="3:6" ht="13">
      <c r="C472" s="13"/>
      <c r="F472" s="1"/>
    </row>
    <row r="473" spans="3:6" ht="13">
      <c r="C473" s="13"/>
      <c r="F473" s="1"/>
    </row>
    <row r="474" spans="3:6" ht="13">
      <c r="C474" s="13"/>
      <c r="F474" s="1"/>
    </row>
    <row r="475" spans="3:6" ht="13">
      <c r="C475" s="13"/>
      <c r="F475" s="1"/>
    </row>
    <row r="476" spans="3:6" ht="13">
      <c r="C476" s="13"/>
      <c r="F476" s="1"/>
    </row>
    <row r="477" spans="3:6" ht="13">
      <c r="C477" s="13"/>
      <c r="F477" s="1"/>
    </row>
    <row r="478" spans="3:6" ht="13">
      <c r="C478" s="13"/>
      <c r="F478" s="1"/>
    </row>
    <row r="479" spans="3:6" ht="13">
      <c r="C479" s="13"/>
      <c r="F479" s="1"/>
    </row>
    <row r="480" spans="3:6" ht="13">
      <c r="C480" s="13"/>
      <c r="F480" s="1"/>
    </row>
    <row r="481" spans="3:6" ht="13">
      <c r="C481" s="13"/>
      <c r="F481" s="1"/>
    </row>
    <row r="482" spans="3:6" ht="13">
      <c r="C482" s="13"/>
      <c r="F482" s="1"/>
    </row>
    <row r="483" spans="3:6" ht="13">
      <c r="C483" s="13"/>
      <c r="F483" s="1"/>
    </row>
    <row r="484" spans="3:6" ht="13">
      <c r="C484" s="13"/>
      <c r="F484" s="1"/>
    </row>
    <row r="485" spans="3:6" ht="13">
      <c r="C485" s="13"/>
      <c r="F485" s="1"/>
    </row>
    <row r="486" spans="3:6" ht="13">
      <c r="C486" s="13"/>
      <c r="F486" s="1"/>
    </row>
    <row r="487" spans="3:6" ht="13">
      <c r="C487" s="13"/>
      <c r="F487" s="1"/>
    </row>
    <row r="488" spans="3:6" ht="13">
      <c r="C488" s="13"/>
      <c r="F488" s="1"/>
    </row>
    <row r="489" spans="3:6" ht="13">
      <c r="C489" s="13"/>
      <c r="F489" s="1"/>
    </row>
    <row r="490" spans="3:6" ht="13">
      <c r="C490" s="13"/>
      <c r="F490" s="1"/>
    </row>
    <row r="491" spans="3:6" ht="13">
      <c r="C491" s="13"/>
      <c r="F491" s="1"/>
    </row>
    <row r="492" spans="3:6" ht="13">
      <c r="C492" s="13"/>
      <c r="F492" s="1"/>
    </row>
    <row r="493" spans="3:6" ht="13">
      <c r="C493" s="13"/>
      <c r="F493" s="1"/>
    </row>
    <row r="494" spans="3:6" ht="13">
      <c r="C494" s="13"/>
      <c r="F494" s="1"/>
    </row>
    <row r="495" spans="3:6" ht="13">
      <c r="C495" s="13"/>
      <c r="F495" s="1"/>
    </row>
    <row r="496" spans="3:6" ht="13">
      <c r="C496" s="13"/>
      <c r="F496" s="1"/>
    </row>
    <row r="497" spans="3:6" ht="13">
      <c r="C497" s="13"/>
      <c r="F497" s="1"/>
    </row>
    <row r="498" spans="3:6" ht="13">
      <c r="C498" s="13"/>
      <c r="F498" s="1"/>
    </row>
    <row r="499" spans="3:6" ht="13">
      <c r="C499" s="13"/>
      <c r="F499" s="1"/>
    </row>
    <row r="500" spans="3:6" ht="13">
      <c r="C500" s="13"/>
      <c r="F500" s="1"/>
    </row>
    <row r="501" spans="3:6" ht="13">
      <c r="C501" s="13"/>
      <c r="F501" s="1"/>
    </row>
    <row r="502" spans="3:6" ht="13">
      <c r="C502" s="13"/>
      <c r="F502" s="1"/>
    </row>
    <row r="503" spans="3:6" ht="13">
      <c r="C503" s="13"/>
      <c r="F503" s="1"/>
    </row>
    <row r="504" spans="3:6" ht="13">
      <c r="C504" s="13"/>
      <c r="F504" s="1"/>
    </row>
    <row r="505" spans="3:6" ht="13">
      <c r="C505" s="13"/>
      <c r="F505" s="1"/>
    </row>
    <row r="506" spans="3:6" ht="13">
      <c r="C506" s="13"/>
      <c r="F506" s="1"/>
    </row>
    <row r="507" spans="3:6" ht="13">
      <c r="C507" s="13"/>
      <c r="F507" s="1"/>
    </row>
    <row r="508" spans="3:6" ht="13">
      <c r="C508" s="13"/>
      <c r="F508" s="1"/>
    </row>
    <row r="509" spans="3:6" ht="13">
      <c r="C509" s="13"/>
      <c r="F509" s="1"/>
    </row>
    <row r="510" spans="3:6" ht="13">
      <c r="C510" s="13"/>
      <c r="F510" s="1"/>
    </row>
    <row r="511" spans="3:6" ht="13">
      <c r="C511" s="13"/>
      <c r="F511" s="1"/>
    </row>
    <row r="512" spans="3:6" ht="13">
      <c r="C512" s="13"/>
      <c r="F512" s="1"/>
    </row>
    <row r="513" spans="3:6" ht="13">
      <c r="C513" s="13"/>
      <c r="F513" s="1"/>
    </row>
    <row r="514" spans="3:6" ht="13">
      <c r="C514" s="13"/>
      <c r="F514" s="1"/>
    </row>
    <row r="515" spans="3:6" ht="13">
      <c r="C515" s="13"/>
      <c r="F515" s="1"/>
    </row>
    <row r="516" spans="3:6" ht="13">
      <c r="C516" s="13"/>
      <c r="F516" s="1"/>
    </row>
    <row r="517" spans="3:6" ht="13">
      <c r="C517" s="13"/>
      <c r="F517" s="1"/>
    </row>
    <row r="518" spans="3:6" ht="13">
      <c r="C518" s="13"/>
      <c r="F518" s="1"/>
    </row>
    <row r="519" spans="3:6" ht="13">
      <c r="C519" s="13"/>
      <c r="F519" s="1"/>
    </row>
    <row r="520" spans="3:6" ht="13">
      <c r="C520" s="13"/>
      <c r="F520" s="1"/>
    </row>
    <row r="521" spans="3:6" ht="13">
      <c r="C521" s="13"/>
      <c r="F521" s="1"/>
    </row>
    <row r="522" spans="3:6" ht="13">
      <c r="C522" s="13"/>
      <c r="F522" s="1"/>
    </row>
    <row r="523" spans="3:6" ht="13">
      <c r="C523" s="13"/>
      <c r="F523" s="1"/>
    </row>
    <row r="524" spans="3:6" ht="13">
      <c r="C524" s="13"/>
      <c r="F524" s="1"/>
    </row>
    <row r="525" spans="3:6" ht="13">
      <c r="C525" s="13"/>
      <c r="F525" s="1"/>
    </row>
    <row r="526" spans="3:6" ht="13">
      <c r="C526" s="13"/>
      <c r="F526" s="1"/>
    </row>
    <row r="527" spans="3:6" ht="13">
      <c r="C527" s="13"/>
      <c r="F527" s="1"/>
    </row>
    <row r="528" spans="3:6" ht="13">
      <c r="C528" s="13"/>
      <c r="F528" s="1"/>
    </row>
    <row r="529" spans="3:6" ht="13">
      <c r="C529" s="13"/>
      <c r="F529" s="1"/>
    </row>
    <row r="530" spans="3:6" ht="13">
      <c r="C530" s="13"/>
      <c r="F530" s="1"/>
    </row>
    <row r="531" spans="3:6" ht="13">
      <c r="C531" s="13"/>
      <c r="F531" s="1"/>
    </row>
    <row r="532" spans="3:6" ht="13">
      <c r="C532" s="13"/>
      <c r="F532" s="1"/>
    </row>
    <row r="533" spans="3:6" ht="13">
      <c r="C533" s="13"/>
      <c r="F533" s="1"/>
    </row>
    <row r="534" spans="3:6" ht="13">
      <c r="C534" s="13"/>
      <c r="F534" s="1"/>
    </row>
    <row r="535" spans="3:6" ht="13">
      <c r="C535" s="13"/>
      <c r="F535" s="1"/>
    </row>
    <row r="536" spans="3:6" ht="13">
      <c r="C536" s="13"/>
      <c r="F536" s="1"/>
    </row>
    <row r="537" spans="3:6" ht="13">
      <c r="C537" s="13"/>
      <c r="F537" s="1"/>
    </row>
    <row r="538" spans="3:6" ht="13">
      <c r="C538" s="13"/>
      <c r="F538" s="1"/>
    </row>
    <row r="539" spans="3:6" ht="13">
      <c r="C539" s="13"/>
      <c r="F539" s="1"/>
    </row>
    <row r="540" spans="3:6" ht="13">
      <c r="C540" s="13"/>
      <c r="F540" s="1"/>
    </row>
    <row r="541" spans="3:6" ht="13">
      <c r="C541" s="13"/>
      <c r="F541" s="1"/>
    </row>
    <row r="542" spans="3:6" ht="13">
      <c r="C542" s="13"/>
      <c r="F542" s="1"/>
    </row>
    <row r="543" spans="3:6" ht="13">
      <c r="C543" s="13"/>
      <c r="F543" s="1"/>
    </row>
    <row r="544" spans="3:6" ht="13">
      <c r="C544" s="13"/>
      <c r="F544" s="1"/>
    </row>
    <row r="545" spans="3:6" ht="13">
      <c r="C545" s="13"/>
      <c r="F545" s="1"/>
    </row>
    <row r="546" spans="3:6" ht="13">
      <c r="C546" s="13"/>
      <c r="F546" s="1"/>
    </row>
    <row r="547" spans="3:6" ht="13">
      <c r="C547" s="13"/>
      <c r="F547" s="1"/>
    </row>
    <row r="548" spans="3:6" ht="13">
      <c r="C548" s="13"/>
      <c r="F548" s="1"/>
    </row>
    <row r="549" spans="3:6" ht="13">
      <c r="C549" s="13"/>
      <c r="F549" s="1"/>
    </row>
    <row r="550" spans="3:6" ht="13">
      <c r="C550" s="13"/>
      <c r="F550" s="1"/>
    </row>
    <row r="551" spans="3:6" ht="13">
      <c r="C551" s="13"/>
      <c r="F551" s="1"/>
    </row>
    <row r="552" spans="3:6" ht="13">
      <c r="C552" s="13"/>
      <c r="F552" s="1"/>
    </row>
    <row r="553" spans="3:6" ht="13">
      <c r="C553" s="13"/>
      <c r="F553" s="1"/>
    </row>
    <row r="554" spans="3:6" ht="13">
      <c r="C554" s="13"/>
      <c r="F554" s="1"/>
    </row>
    <row r="555" spans="3:6" ht="13">
      <c r="C555" s="13"/>
      <c r="F555" s="1"/>
    </row>
    <row r="556" spans="3:6" ht="13">
      <c r="C556" s="13"/>
      <c r="F556" s="1"/>
    </row>
    <row r="557" spans="3:6" ht="13">
      <c r="C557" s="13"/>
      <c r="F557" s="1"/>
    </row>
    <row r="558" spans="3:6" ht="13">
      <c r="C558" s="13"/>
      <c r="F558" s="1"/>
    </row>
    <row r="559" spans="3:6" ht="13">
      <c r="C559" s="13"/>
      <c r="F559" s="1"/>
    </row>
    <row r="560" spans="3:6" ht="13">
      <c r="C560" s="13"/>
      <c r="F560" s="1"/>
    </row>
    <row r="561" spans="3:6" ht="13">
      <c r="C561" s="13"/>
      <c r="F561" s="1"/>
    </row>
    <row r="562" spans="3:6" ht="13">
      <c r="C562" s="13"/>
      <c r="F562" s="1"/>
    </row>
    <row r="563" spans="3:6" ht="13">
      <c r="C563" s="13"/>
      <c r="F563" s="1"/>
    </row>
    <row r="564" spans="3:6" ht="13">
      <c r="C564" s="13"/>
      <c r="F564" s="1"/>
    </row>
    <row r="565" spans="3:6" ht="13">
      <c r="C565" s="13"/>
      <c r="F565" s="1"/>
    </row>
    <row r="566" spans="3:6" ht="13">
      <c r="C566" s="13"/>
      <c r="F566" s="1"/>
    </row>
    <row r="567" spans="3:6" ht="13">
      <c r="C567" s="13"/>
      <c r="F567" s="1"/>
    </row>
    <row r="568" spans="3:6" ht="13">
      <c r="C568" s="13"/>
      <c r="F568" s="1"/>
    </row>
    <row r="569" spans="3:6" ht="13">
      <c r="C569" s="13"/>
      <c r="F569" s="1"/>
    </row>
    <row r="570" spans="3:6" ht="13">
      <c r="C570" s="13"/>
      <c r="F570" s="1"/>
    </row>
    <row r="571" spans="3:6" ht="13">
      <c r="C571" s="13"/>
      <c r="F571" s="1"/>
    </row>
    <row r="572" spans="3:6" ht="13">
      <c r="C572" s="13"/>
      <c r="F572" s="1"/>
    </row>
    <row r="573" spans="3:6" ht="13">
      <c r="C573" s="13"/>
      <c r="F573" s="1"/>
    </row>
    <row r="574" spans="3:6" ht="13">
      <c r="C574" s="13"/>
      <c r="F574" s="1"/>
    </row>
    <row r="575" spans="3:6" ht="13">
      <c r="C575" s="13"/>
      <c r="F575" s="1"/>
    </row>
    <row r="576" spans="3:6" ht="13">
      <c r="C576" s="13"/>
      <c r="F576" s="1"/>
    </row>
    <row r="577" spans="3:6" ht="13">
      <c r="C577" s="13"/>
      <c r="F577" s="1"/>
    </row>
    <row r="578" spans="3:6" ht="13">
      <c r="C578" s="13"/>
      <c r="F578" s="1"/>
    </row>
    <row r="579" spans="3:6" ht="13">
      <c r="C579" s="13"/>
      <c r="F579" s="1"/>
    </row>
    <row r="580" spans="3:6" ht="13">
      <c r="C580" s="13"/>
      <c r="F580" s="1"/>
    </row>
    <row r="581" spans="3:6" ht="13">
      <c r="C581" s="13"/>
      <c r="F581" s="1"/>
    </row>
    <row r="582" spans="3:6" ht="13">
      <c r="C582" s="13"/>
      <c r="F582" s="1"/>
    </row>
    <row r="583" spans="3:6" ht="13">
      <c r="C583" s="13"/>
      <c r="F583" s="1"/>
    </row>
    <row r="584" spans="3:6" ht="13">
      <c r="C584" s="13"/>
      <c r="F584" s="1"/>
    </row>
    <row r="585" spans="3:6" ht="13">
      <c r="C585" s="13"/>
      <c r="F585" s="1"/>
    </row>
    <row r="586" spans="3:6" ht="13">
      <c r="C586" s="13"/>
      <c r="F586" s="1"/>
    </row>
    <row r="587" spans="3:6" ht="13">
      <c r="C587" s="13"/>
      <c r="F587" s="1"/>
    </row>
    <row r="588" spans="3:6" ht="13">
      <c r="C588" s="13"/>
      <c r="F588" s="1"/>
    </row>
    <row r="589" spans="3:6" ht="13">
      <c r="C589" s="13"/>
      <c r="F589" s="1"/>
    </row>
    <row r="590" spans="3:6" ht="13">
      <c r="C590" s="13"/>
      <c r="F590" s="1"/>
    </row>
    <row r="591" spans="3:6" ht="13">
      <c r="C591" s="13"/>
      <c r="F591" s="1"/>
    </row>
    <row r="592" spans="3:6" ht="13">
      <c r="C592" s="13"/>
      <c r="F592" s="1"/>
    </row>
    <row r="593" spans="3:6" ht="13">
      <c r="C593" s="13"/>
      <c r="F593" s="1"/>
    </row>
    <row r="594" spans="3:6" ht="13">
      <c r="C594" s="13"/>
      <c r="F594" s="1"/>
    </row>
    <row r="595" spans="3:6" ht="13">
      <c r="C595" s="13"/>
      <c r="F595" s="1"/>
    </row>
    <row r="596" spans="3:6" ht="13">
      <c r="C596" s="13"/>
      <c r="F596" s="1"/>
    </row>
    <row r="597" spans="3:6" ht="13">
      <c r="C597" s="13"/>
      <c r="F597" s="1"/>
    </row>
    <row r="598" spans="3:6" ht="13">
      <c r="C598" s="13"/>
      <c r="F598" s="1"/>
    </row>
    <row r="599" spans="3:6" ht="13">
      <c r="C599" s="13"/>
      <c r="F599" s="1"/>
    </row>
    <row r="600" spans="3:6" ht="13">
      <c r="C600" s="13"/>
      <c r="F600" s="1"/>
    </row>
    <row r="601" spans="3:6" ht="13">
      <c r="C601" s="13"/>
      <c r="F601" s="1"/>
    </row>
    <row r="602" spans="3:6" ht="13">
      <c r="C602" s="13"/>
      <c r="F602" s="1"/>
    </row>
    <row r="603" spans="3:6" ht="13">
      <c r="C603" s="13"/>
      <c r="F603" s="1"/>
    </row>
    <row r="604" spans="3:6" ht="13">
      <c r="C604" s="13"/>
      <c r="F604" s="1"/>
    </row>
    <row r="605" spans="3:6" ht="13">
      <c r="C605" s="13"/>
      <c r="F605" s="1"/>
    </row>
    <row r="606" spans="3:6" ht="13">
      <c r="C606" s="13"/>
      <c r="F606" s="1"/>
    </row>
    <row r="607" spans="3:6" ht="13">
      <c r="C607" s="13"/>
      <c r="F607" s="1"/>
    </row>
    <row r="608" spans="3:6" ht="13">
      <c r="C608" s="13"/>
      <c r="F608" s="1"/>
    </row>
    <row r="609" spans="3:6" ht="13">
      <c r="C609" s="13"/>
      <c r="F609" s="1"/>
    </row>
    <row r="610" spans="3:6" ht="13">
      <c r="C610" s="13"/>
      <c r="F610" s="1"/>
    </row>
    <row r="611" spans="3:6" ht="13">
      <c r="C611" s="13"/>
      <c r="F611" s="1"/>
    </row>
    <row r="612" spans="3:6" ht="13">
      <c r="C612" s="13"/>
      <c r="F612" s="1"/>
    </row>
    <row r="613" spans="3:6" ht="13">
      <c r="C613" s="13"/>
      <c r="F613" s="1"/>
    </row>
    <row r="614" spans="3:6" ht="13">
      <c r="C614" s="13"/>
      <c r="F614" s="1"/>
    </row>
    <row r="615" spans="3:6" ht="13">
      <c r="C615" s="13"/>
      <c r="F615" s="1"/>
    </row>
    <row r="616" spans="3:6" ht="13">
      <c r="C616" s="13"/>
      <c r="F616" s="1"/>
    </row>
    <row r="617" spans="3:6" ht="13">
      <c r="C617" s="13"/>
      <c r="F617" s="1"/>
    </row>
    <row r="618" spans="3:6" ht="13">
      <c r="C618" s="13"/>
      <c r="F618" s="1"/>
    </row>
    <row r="619" spans="3:6" ht="13">
      <c r="C619" s="13"/>
      <c r="F619" s="1"/>
    </row>
    <row r="620" spans="3:6" ht="13">
      <c r="C620" s="13"/>
      <c r="F620" s="1"/>
    </row>
    <row r="621" spans="3:6" ht="13">
      <c r="C621" s="13"/>
      <c r="F621" s="1"/>
    </row>
    <row r="622" spans="3:6" ht="13">
      <c r="C622" s="13"/>
      <c r="F622" s="1"/>
    </row>
    <row r="623" spans="3:6" ht="13">
      <c r="C623" s="13"/>
      <c r="F623" s="1"/>
    </row>
    <row r="624" spans="3:6" ht="13">
      <c r="C624" s="13"/>
      <c r="F624" s="1"/>
    </row>
    <row r="625" spans="3:6" ht="13">
      <c r="C625" s="13"/>
      <c r="F625" s="1"/>
    </row>
    <row r="626" spans="3:6" ht="13">
      <c r="C626" s="13"/>
      <c r="F626" s="1"/>
    </row>
    <row r="627" spans="3:6" ht="13">
      <c r="C627" s="13"/>
      <c r="F627" s="1"/>
    </row>
    <row r="628" spans="3:6" ht="13">
      <c r="C628" s="13"/>
      <c r="F628" s="1"/>
    </row>
    <row r="629" spans="3:6" ht="13">
      <c r="C629" s="13"/>
      <c r="F629" s="1"/>
    </row>
    <row r="630" spans="3:6" ht="13">
      <c r="C630" s="13"/>
      <c r="F630" s="1"/>
    </row>
    <row r="631" spans="3:6" ht="13">
      <c r="C631" s="13"/>
      <c r="F631" s="1"/>
    </row>
    <row r="632" spans="3:6" ht="13">
      <c r="C632" s="13"/>
      <c r="F632" s="1"/>
    </row>
    <row r="633" spans="3:6" ht="13">
      <c r="C633" s="13"/>
      <c r="F633" s="1"/>
    </row>
    <row r="634" spans="3:6" ht="13">
      <c r="C634" s="13"/>
      <c r="F634" s="1"/>
    </row>
    <row r="635" spans="3:6" ht="13">
      <c r="C635" s="13"/>
      <c r="F635" s="1"/>
    </row>
    <row r="636" spans="3:6" ht="13">
      <c r="C636" s="13"/>
      <c r="F636" s="1"/>
    </row>
    <row r="637" spans="3:6" ht="13">
      <c r="C637" s="13"/>
      <c r="F637" s="1"/>
    </row>
    <row r="638" spans="3:6" ht="13">
      <c r="C638" s="13"/>
      <c r="F638" s="1"/>
    </row>
    <row r="639" spans="3:6" ht="13">
      <c r="C639" s="13"/>
      <c r="F639" s="1"/>
    </row>
    <row r="640" spans="3:6" ht="13">
      <c r="C640" s="13"/>
      <c r="F640" s="1"/>
    </row>
    <row r="641" spans="3:6" ht="13">
      <c r="C641" s="13"/>
      <c r="F641" s="1"/>
    </row>
    <row r="642" spans="3:6" ht="13">
      <c r="C642" s="13"/>
      <c r="F642" s="1"/>
    </row>
    <row r="643" spans="3:6" ht="13">
      <c r="C643" s="13"/>
      <c r="F643" s="1"/>
    </row>
    <row r="644" spans="3:6" ht="13">
      <c r="C644" s="13"/>
      <c r="F644" s="1"/>
    </row>
    <row r="645" spans="3:6" ht="13">
      <c r="C645" s="13"/>
      <c r="F645" s="1"/>
    </row>
    <row r="646" spans="3:6" ht="13">
      <c r="C646" s="13"/>
      <c r="F646" s="1"/>
    </row>
    <row r="647" spans="3:6" ht="13">
      <c r="C647" s="13"/>
      <c r="F647" s="1"/>
    </row>
    <row r="648" spans="3:6" ht="13">
      <c r="C648" s="13"/>
      <c r="F648" s="1"/>
    </row>
    <row r="649" spans="3:6" ht="13">
      <c r="C649" s="13"/>
      <c r="F649" s="1"/>
    </row>
    <row r="650" spans="3:6" ht="13">
      <c r="C650" s="13"/>
      <c r="F650" s="1"/>
    </row>
    <row r="651" spans="3:6" ht="13">
      <c r="C651" s="13"/>
      <c r="F651" s="1"/>
    </row>
    <row r="652" spans="3:6" ht="13">
      <c r="C652" s="13"/>
      <c r="F652" s="1"/>
    </row>
    <row r="653" spans="3:6" ht="13">
      <c r="C653" s="13"/>
      <c r="F653" s="1"/>
    </row>
    <row r="654" spans="3:6" ht="13">
      <c r="C654" s="13"/>
      <c r="F654" s="1"/>
    </row>
    <row r="655" spans="3:6" ht="13">
      <c r="C655" s="13"/>
      <c r="F655" s="1"/>
    </row>
    <row r="656" spans="3:6" ht="13">
      <c r="C656" s="13"/>
      <c r="F656" s="1"/>
    </row>
    <row r="657" spans="3:6" ht="13">
      <c r="C657" s="13"/>
      <c r="F657" s="1"/>
    </row>
    <row r="658" spans="3:6" ht="13">
      <c r="C658" s="13"/>
      <c r="F658" s="1"/>
    </row>
    <row r="659" spans="3:6" ht="13">
      <c r="C659" s="13"/>
      <c r="F659" s="1"/>
    </row>
    <row r="660" spans="3:6" ht="13">
      <c r="C660" s="13"/>
      <c r="F660" s="1"/>
    </row>
    <row r="661" spans="3:6" ht="13">
      <c r="C661" s="13"/>
      <c r="F661" s="1"/>
    </row>
    <row r="662" spans="3:6" ht="13">
      <c r="C662" s="13"/>
      <c r="F662" s="1"/>
    </row>
    <row r="663" spans="3:6" ht="13">
      <c r="C663" s="13"/>
      <c r="F663" s="1"/>
    </row>
    <row r="664" spans="3:6" ht="13">
      <c r="C664" s="13"/>
      <c r="F664" s="1"/>
    </row>
    <row r="665" spans="3:6" ht="13">
      <c r="C665" s="13"/>
      <c r="F665" s="1"/>
    </row>
    <row r="666" spans="3:6" ht="13">
      <c r="C666" s="13"/>
      <c r="F666" s="1"/>
    </row>
    <row r="667" spans="3:6" ht="13">
      <c r="C667" s="13"/>
      <c r="F667" s="1"/>
    </row>
    <row r="668" spans="3:6" ht="13">
      <c r="C668" s="13"/>
      <c r="F668" s="1"/>
    </row>
    <row r="669" spans="3:6" ht="13">
      <c r="C669" s="13"/>
      <c r="F669" s="1"/>
    </row>
    <row r="670" spans="3:6" ht="13">
      <c r="C670" s="13"/>
      <c r="F670" s="1"/>
    </row>
    <row r="671" spans="3:6" ht="13">
      <c r="C671" s="13"/>
      <c r="F671" s="1"/>
    </row>
    <row r="672" spans="3:6" ht="13">
      <c r="C672" s="13"/>
      <c r="F672" s="1"/>
    </row>
    <row r="673" spans="3:6" ht="13">
      <c r="C673" s="13"/>
      <c r="F673" s="1"/>
    </row>
    <row r="674" spans="3:6" ht="13">
      <c r="C674" s="13"/>
      <c r="F674" s="1"/>
    </row>
    <row r="675" spans="3:6" ht="13">
      <c r="C675" s="13"/>
      <c r="F675" s="1"/>
    </row>
    <row r="676" spans="3:6" ht="13">
      <c r="C676" s="13"/>
      <c r="F676" s="1"/>
    </row>
    <row r="677" spans="3:6" ht="13">
      <c r="C677" s="13"/>
      <c r="F677" s="1"/>
    </row>
    <row r="678" spans="3:6" ht="13">
      <c r="C678" s="13"/>
      <c r="F678" s="1"/>
    </row>
    <row r="679" spans="3:6" ht="13">
      <c r="C679" s="13"/>
      <c r="F679" s="1"/>
    </row>
    <row r="680" spans="3:6" ht="13">
      <c r="C680" s="13"/>
      <c r="F680" s="1"/>
    </row>
    <row r="681" spans="3:6" ht="13">
      <c r="C681" s="13"/>
      <c r="F681" s="1"/>
    </row>
    <row r="682" spans="3:6" ht="13">
      <c r="C682" s="13"/>
      <c r="F682" s="1"/>
    </row>
    <row r="683" spans="3:6" ht="13">
      <c r="C683" s="13"/>
      <c r="F683" s="1"/>
    </row>
    <row r="684" spans="3:6" ht="13">
      <c r="C684" s="13"/>
      <c r="F684" s="1"/>
    </row>
    <row r="685" spans="3:6" ht="13">
      <c r="C685" s="13"/>
      <c r="F685" s="1"/>
    </row>
    <row r="686" spans="3:6" ht="13">
      <c r="C686" s="13"/>
      <c r="F686" s="1"/>
    </row>
    <row r="687" spans="3:6" ht="13">
      <c r="C687" s="13"/>
      <c r="F687" s="1"/>
    </row>
    <row r="688" spans="3:6" ht="13">
      <c r="C688" s="13"/>
      <c r="F688" s="1"/>
    </row>
    <row r="689" spans="3:6" ht="13">
      <c r="C689" s="13"/>
      <c r="F689" s="1"/>
    </row>
    <row r="690" spans="3:6" ht="13">
      <c r="C690" s="13"/>
      <c r="F690" s="1"/>
    </row>
    <row r="691" spans="3:6" ht="13">
      <c r="C691" s="13"/>
      <c r="F691" s="1"/>
    </row>
    <row r="692" spans="3:6" ht="13">
      <c r="C692" s="13"/>
      <c r="F692" s="1"/>
    </row>
    <row r="693" spans="3:6" ht="13">
      <c r="C693" s="13"/>
      <c r="F693" s="1"/>
    </row>
    <row r="694" spans="3:6" ht="13">
      <c r="C694" s="13"/>
      <c r="F694" s="1"/>
    </row>
    <row r="695" spans="3:6" ht="13">
      <c r="C695" s="13"/>
      <c r="F695" s="1"/>
    </row>
    <row r="696" spans="3:6" ht="13">
      <c r="C696" s="13"/>
      <c r="F696" s="1"/>
    </row>
    <row r="697" spans="3:6" ht="13">
      <c r="C697" s="13"/>
      <c r="F697" s="1"/>
    </row>
    <row r="698" spans="3:6" ht="13">
      <c r="C698" s="13"/>
      <c r="F698" s="1"/>
    </row>
    <row r="699" spans="3:6" ht="13">
      <c r="C699" s="13"/>
      <c r="F699" s="1"/>
    </row>
    <row r="700" spans="3:6" ht="13">
      <c r="C700" s="13"/>
      <c r="F700" s="1"/>
    </row>
    <row r="701" spans="3:6" ht="13">
      <c r="C701" s="13"/>
      <c r="F701" s="1"/>
    </row>
    <row r="702" spans="3:6" ht="13">
      <c r="C702" s="13"/>
      <c r="F702" s="1"/>
    </row>
    <row r="703" spans="3:6" ht="13">
      <c r="C703" s="13"/>
      <c r="F703" s="1"/>
    </row>
    <row r="704" spans="3:6" ht="13">
      <c r="C704" s="13"/>
      <c r="F704" s="1"/>
    </row>
    <row r="705" spans="3:6" ht="13">
      <c r="C705" s="13"/>
      <c r="F705" s="1"/>
    </row>
    <row r="706" spans="3:6" ht="13">
      <c r="C706" s="13"/>
      <c r="F706" s="1"/>
    </row>
    <row r="707" spans="3:6" ht="13">
      <c r="C707" s="13"/>
      <c r="F707" s="1"/>
    </row>
    <row r="708" spans="3:6" ht="13">
      <c r="C708" s="13"/>
      <c r="F708" s="1"/>
    </row>
    <row r="709" spans="3:6" ht="13">
      <c r="C709" s="13"/>
      <c r="F709" s="1"/>
    </row>
    <row r="710" spans="3:6" ht="13">
      <c r="C710" s="13"/>
      <c r="F710" s="1"/>
    </row>
    <row r="711" spans="3:6" ht="13">
      <c r="C711" s="13"/>
      <c r="F711" s="1"/>
    </row>
    <row r="712" spans="3:6" ht="13">
      <c r="C712" s="13"/>
      <c r="F712" s="1"/>
    </row>
    <row r="713" spans="3:6" ht="13">
      <c r="C713" s="13"/>
      <c r="F713" s="1"/>
    </row>
    <row r="714" spans="3:6" ht="13">
      <c r="C714" s="13"/>
      <c r="F714" s="1"/>
    </row>
    <row r="715" spans="3:6" ht="13">
      <c r="C715" s="13"/>
      <c r="F715" s="1"/>
    </row>
    <row r="716" spans="3:6" ht="13">
      <c r="C716" s="13"/>
      <c r="F716" s="1"/>
    </row>
    <row r="717" spans="3:6" ht="13">
      <c r="C717" s="13"/>
      <c r="F717" s="1"/>
    </row>
    <row r="718" spans="3:6" ht="13">
      <c r="C718" s="13"/>
      <c r="F718" s="1"/>
    </row>
    <row r="719" spans="3:6" ht="13">
      <c r="C719" s="13"/>
      <c r="F719" s="1"/>
    </row>
    <row r="720" spans="3:6" ht="13">
      <c r="C720" s="13"/>
      <c r="F720" s="1"/>
    </row>
    <row r="721" spans="3:6" ht="13">
      <c r="C721" s="13"/>
      <c r="F721" s="1"/>
    </row>
    <row r="722" spans="3:6" ht="13">
      <c r="C722" s="13"/>
      <c r="F722" s="1"/>
    </row>
    <row r="723" spans="3:6" ht="13">
      <c r="C723" s="13"/>
      <c r="F723" s="1"/>
    </row>
    <row r="724" spans="3:6" ht="13">
      <c r="C724" s="13"/>
      <c r="F724" s="1"/>
    </row>
    <row r="725" spans="3:6" ht="13">
      <c r="C725" s="13"/>
      <c r="F725" s="1"/>
    </row>
    <row r="726" spans="3:6" ht="13">
      <c r="C726" s="13"/>
      <c r="F726" s="1"/>
    </row>
    <row r="727" spans="3:6" ht="13">
      <c r="C727" s="13"/>
      <c r="F727" s="1"/>
    </row>
    <row r="728" spans="3:6" ht="13">
      <c r="C728" s="13"/>
      <c r="F728" s="1"/>
    </row>
    <row r="729" spans="3:6" ht="13">
      <c r="C729" s="13"/>
      <c r="F729" s="1"/>
    </row>
    <row r="730" spans="3:6" ht="13">
      <c r="C730" s="13"/>
      <c r="F730" s="1"/>
    </row>
    <row r="731" spans="3:6" ht="13">
      <c r="C731" s="13"/>
      <c r="F731" s="1"/>
    </row>
    <row r="732" spans="3:6" ht="13">
      <c r="C732" s="13"/>
      <c r="F732" s="1"/>
    </row>
    <row r="733" spans="3:6" ht="13">
      <c r="C733" s="13"/>
      <c r="F733" s="1"/>
    </row>
    <row r="734" spans="3:6" ht="13">
      <c r="C734" s="13"/>
      <c r="F734" s="1"/>
    </row>
    <row r="735" spans="3:6" ht="13">
      <c r="C735" s="13"/>
      <c r="F735" s="1"/>
    </row>
    <row r="736" spans="3:6" ht="13">
      <c r="C736" s="13"/>
      <c r="F736" s="1"/>
    </row>
    <row r="737" spans="3:6" ht="13">
      <c r="C737" s="13"/>
      <c r="F737" s="1"/>
    </row>
    <row r="738" spans="3:6" ht="13">
      <c r="C738" s="13"/>
      <c r="F738" s="1"/>
    </row>
    <row r="739" spans="3:6" ht="13">
      <c r="C739" s="13"/>
      <c r="F739" s="1"/>
    </row>
    <row r="740" spans="3:6" ht="13">
      <c r="C740" s="13"/>
      <c r="F740" s="1"/>
    </row>
    <row r="741" spans="3:6" ht="13">
      <c r="C741" s="13"/>
      <c r="F741" s="1"/>
    </row>
    <row r="742" spans="3:6" ht="13">
      <c r="C742" s="13"/>
      <c r="F742" s="1"/>
    </row>
    <row r="743" spans="3:6" ht="13">
      <c r="C743" s="13"/>
      <c r="F743" s="1"/>
    </row>
    <row r="744" spans="3:6" ht="13">
      <c r="C744" s="13"/>
      <c r="F744" s="1"/>
    </row>
    <row r="745" spans="3:6" ht="13">
      <c r="C745" s="13"/>
      <c r="F745" s="1"/>
    </row>
    <row r="746" spans="3:6" ht="13">
      <c r="C746" s="13"/>
      <c r="F746" s="1"/>
    </row>
    <row r="747" spans="3:6" ht="13">
      <c r="C747" s="13"/>
      <c r="F747" s="1"/>
    </row>
    <row r="748" spans="3:6" ht="13">
      <c r="C748" s="13"/>
      <c r="F748" s="1"/>
    </row>
    <row r="749" spans="3:6" ht="13">
      <c r="C749" s="13"/>
      <c r="F749" s="1"/>
    </row>
    <row r="750" spans="3:6" ht="13">
      <c r="C750" s="13"/>
      <c r="F750" s="1"/>
    </row>
    <row r="751" spans="3:6" ht="13">
      <c r="C751" s="13"/>
      <c r="F751" s="1"/>
    </row>
    <row r="752" spans="3:6" ht="13">
      <c r="C752" s="13"/>
      <c r="F752" s="1"/>
    </row>
    <row r="753" spans="3:6" ht="13">
      <c r="C753" s="13"/>
      <c r="F753" s="1"/>
    </row>
    <row r="754" spans="3:6" ht="13">
      <c r="C754" s="13"/>
      <c r="F754" s="1"/>
    </row>
    <row r="755" spans="3:6" ht="13">
      <c r="C755" s="13"/>
      <c r="F755" s="1"/>
    </row>
    <row r="756" spans="3:6" ht="13">
      <c r="C756" s="13"/>
      <c r="F756" s="1"/>
    </row>
    <row r="757" spans="3:6" ht="13">
      <c r="C757" s="13"/>
      <c r="F757" s="1"/>
    </row>
    <row r="758" spans="3:6" ht="13">
      <c r="C758" s="13"/>
      <c r="F758" s="1"/>
    </row>
    <row r="759" spans="3:6" ht="13">
      <c r="C759" s="13"/>
      <c r="F759" s="1"/>
    </row>
    <row r="760" spans="3:6" ht="13">
      <c r="C760" s="13"/>
      <c r="F760" s="1"/>
    </row>
    <row r="761" spans="3:6" ht="13">
      <c r="C761" s="13"/>
      <c r="F761" s="1"/>
    </row>
    <row r="762" spans="3:6" ht="13">
      <c r="C762" s="13"/>
      <c r="F762" s="1"/>
    </row>
    <row r="763" spans="3:6" ht="13">
      <c r="C763" s="13"/>
      <c r="F763" s="1"/>
    </row>
    <row r="764" spans="3:6" ht="13">
      <c r="C764" s="13"/>
      <c r="F764" s="1"/>
    </row>
    <row r="765" spans="3:6" ht="13">
      <c r="C765" s="13"/>
      <c r="F765" s="1"/>
    </row>
    <row r="766" spans="3:6" ht="13">
      <c r="C766" s="13"/>
      <c r="F766" s="1"/>
    </row>
    <row r="767" spans="3:6" ht="13">
      <c r="C767" s="13"/>
      <c r="F767" s="1"/>
    </row>
    <row r="768" spans="3:6" ht="13">
      <c r="C768" s="13"/>
      <c r="F768" s="1"/>
    </row>
    <row r="769" spans="3:6" ht="13">
      <c r="C769" s="13"/>
      <c r="F769" s="1"/>
    </row>
    <row r="770" spans="3:6" ht="13">
      <c r="C770" s="13"/>
      <c r="F770" s="1"/>
    </row>
    <row r="771" spans="3:6" ht="13">
      <c r="C771" s="13"/>
      <c r="F771" s="1"/>
    </row>
    <row r="772" spans="3:6" ht="13">
      <c r="C772" s="13"/>
      <c r="F772" s="1"/>
    </row>
    <row r="773" spans="3:6" ht="13">
      <c r="C773" s="13"/>
      <c r="F773" s="1"/>
    </row>
    <row r="774" spans="3:6" ht="13">
      <c r="C774" s="13"/>
      <c r="F774" s="1"/>
    </row>
    <row r="775" spans="3:6" ht="13">
      <c r="C775" s="13"/>
      <c r="F775" s="1"/>
    </row>
    <row r="776" spans="3:6" ht="13">
      <c r="C776" s="13"/>
      <c r="F776" s="1"/>
    </row>
    <row r="777" spans="3:6" ht="13">
      <c r="C777" s="13"/>
      <c r="F777" s="1"/>
    </row>
    <row r="778" spans="3:6" ht="13">
      <c r="C778" s="13"/>
      <c r="F778" s="1"/>
    </row>
    <row r="779" spans="3:6" ht="13">
      <c r="C779" s="13"/>
      <c r="F779" s="1"/>
    </row>
    <row r="780" spans="3:6" ht="13">
      <c r="C780" s="13"/>
      <c r="F780" s="1"/>
    </row>
    <row r="781" spans="3:6" ht="13">
      <c r="C781" s="13"/>
      <c r="F781" s="1"/>
    </row>
    <row r="782" spans="3:6" ht="13">
      <c r="C782" s="13"/>
      <c r="F782" s="1"/>
    </row>
    <row r="783" spans="3:6" ht="13">
      <c r="C783" s="13"/>
      <c r="F783" s="1"/>
    </row>
    <row r="784" spans="3:6" ht="13">
      <c r="C784" s="13"/>
      <c r="F784" s="1"/>
    </row>
    <row r="785" spans="3:6" ht="13">
      <c r="C785" s="13"/>
      <c r="F785" s="1"/>
    </row>
    <row r="786" spans="3:6" ht="13">
      <c r="C786" s="13"/>
      <c r="F786" s="1"/>
    </row>
    <row r="787" spans="3:6" ht="13">
      <c r="C787" s="13"/>
      <c r="F787" s="1"/>
    </row>
    <row r="788" spans="3:6" ht="13">
      <c r="C788" s="13"/>
      <c r="F788" s="1"/>
    </row>
    <row r="789" spans="3:6" ht="13">
      <c r="C789" s="13"/>
      <c r="F789" s="1"/>
    </row>
    <row r="790" spans="3:6" ht="13">
      <c r="C790" s="13"/>
      <c r="F790" s="1"/>
    </row>
    <row r="791" spans="3:6" ht="13">
      <c r="C791" s="13"/>
      <c r="F791" s="1"/>
    </row>
    <row r="792" spans="3:6" ht="13">
      <c r="C792" s="13"/>
      <c r="F792" s="1"/>
    </row>
    <row r="793" spans="3:6" ht="13">
      <c r="C793" s="13"/>
      <c r="F793" s="1"/>
    </row>
    <row r="794" spans="3:6" ht="13">
      <c r="C794" s="13"/>
      <c r="F794" s="1"/>
    </row>
    <row r="795" spans="3:6" ht="13">
      <c r="C795" s="13"/>
      <c r="F795" s="1"/>
    </row>
    <row r="796" spans="3:6" ht="13">
      <c r="C796" s="13"/>
      <c r="F796" s="1"/>
    </row>
    <row r="797" spans="3:6" ht="13">
      <c r="C797" s="13"/>
      <c r="F797" s="1"/>
    </row>
    <row r="798" spans="3:6" ht="13">
      <c r="C798" s="13"/>
      <c r="F798" s="1"/>
    </row>
    <row r="799" spans="3:6" ht="13">
      <c r="C799" s="13"/>
      <c r="F799" s="1"/>
    </row>
    <row r="800" spans="3:6" ht="13">
      <c r="C800" s="13"/>
      <c r="F800" s="1"/>
    </row>
    <row r="801" spans="3:6" ht="13">
      <c r="C801" s="13"/>
      <c r="F801" s="1"/>
    </row>
    <row r="802" spans="3:6" ht="13">
      <c r="C802" s="13"/>
      <c r="F802" s="1"/>
    </row>
    <row r="803" spans="3:6" ht="13">
      <c r="C803" s="13"/>
      <c r="F803" s="1"/>
    </row>
    <row r="804" spans="3:6" ht="13">
      <c r="C804" s="13"/>
      <c r="F804" s="1"/>
    </row>
    <row r="805" spans="3:6" ht="13">
      <c r="C805" s="13"/>
      <c r="F805" s="1"/>
    </row>
    <row r="806" spans="3:6" ht="13">
      <c r="C806" s="13"/>
      <c r="F806" s="1"/>
    </row>
    <row r="807" spans="3:6" ht="13">
      <c r="C807" s="13"/>
      <c r="F807" s="1"/>
    </row>
    <row r="808" spans="3:6" ht="13">
      <c r="C808" s="13"/>
      <c r="F808" s="1"/>
    </row>
    <row r="809" spans="3:6" ht="13">
      <c r="C809" s="13"/>
      <c r="F809" s="1"/>
    </row>
    <row r="810" spans="3:6" ht="13">
      <c r="C810" s="13"/>
      <c r="F810" s="1"/>
    </row>
    <row r="811" spans="3:6" ht="13">
      <c r="C811" s="13"/>
      <c r="F811" s="1"/>
    </row>
    <row r="812" spans="3:6" ht="13">
      <c r="C812" s="13"/>
      <c r="F812" s="1"/>
    </row>
    <row r="813" spans="3:6" ht="13">
      <c r="C813" s="13"/>
      <c r="F813" s="1"/>
    </row>
    <row r="814" spans="3:6" ht="13">
      <c r="C814" s="13"/>
      <c r="F814" s="1"/>
    </row>
    <row r="815" spans="3:6" ht="13">
      <c r="C815" s="13"/>
      <c r="F815" s="1"/>
    </row>
    <row r="816" spans="3:6" ht="13">
      <c r="C816" s="13"/>
      <c r="F816" s="1"/>
    </row>
    <row r="817" spans="3:6" ht="13">
      <c r="C817" s="13"/>
      <c r="F817" s="1"/>
    </row>
    <row r="818" spans="3:6" ht="13">
      <c r="C818" s="13"/>
      <c r="F818" s="1"/>
    </row>
    <row r="819" spans="3:6" ht="13">
      <c r="C819" s="13"/>
      <c r="F819" s="1"/>
    </row>
    <row r="820" spans="3:6" ht="13">
      <c r="C820" s="13"/>
      <c r="F820" s="1"/>
    </row>
    <row r="821" spans="3:6" ht="13">
      <c r="C821" s="13"/>
      <c r="F821" s="1"/>
    </row>
    <row r="822" spans="3:6" ht="13">
      <c r="C822" s="13"/>
      <c r="F822" s="1"/>
    </row>
    <row r="823" spans="3:6" ht="13">
      <c r="C823" s="13"/>
      <c r="F823" s="1"/>
    </row>
    <row r="824" spans="3:6" ht="13">
      <c r="C824" s="13"/>
      <c r="F824" s="1"/>
    </row>
    <row r="825" spans="3:6" ht="13">
      <c r="C825" s="13"/>
      <c r="F825" s="1"/>
    </row>
    <row r="826" spans="3:6" ht="13">
      <c r="C826" s="13"/>
      <c r="F826" s="1"/>
    </row>
    <row r="827" spans="3:6" ht="13">
      <c r="C827" s="13"/>
      <c r="F827" s="1"/>
    </row>
    <row r="828" spans="3:6" ht="13">
      <c r="C828" s="13"/>
      <c r="F828" s="1"/>
    </row>
    <row r="829" spans="3:6" ht="13">
      <c r="C829" s="13"/>
      <c r="F829" s="1"/>
    </row>
    <row r="830" spans="3:6" ht="13">
      <c r="C830" s="13"/>
      <c r="F830" s="1"/>
    </row>
    <row r="831" spans="3:6" ht="13">
      <c r="C831" s="13"/>
      <c r="F831" s="1"/>
    </row>
    <row r="832" spans="3:6" ht="13">
      <c r="C832" s="13"/>
      <c r="F832" s="1"/>
    </row>
    <row r="833" spans="3:6" ht="13">
      <c r="C833" s="13"/>
      <c r="F833" s="1"/>
    </row>
    <row r="834" spans="3:6" ht="13">
      <c r="C834" s="13"/>
      <c r="F834" s="1"/>
    </row>
    <row r="835" spans="3:6" ht="13">
      <c r="C835" s="13"/>
      <c r="F835" s="1"/>
    </row>
    <row r="836" spans="3:6" ht="13">
      <c r="C836" s="13"/>
      <c r="F836" s="1"/>
    </row>
    <row r="837" spans="3:6" ht="13">
      <c r="C837" s="13"/>
      <c r="F837" s="1"/>
    </row>
    <row r="838" spans="3:6" ht="13">
      <c r="C838" s="13"/>
      <c r="F838" s="1"/>
    </row>
    <row r="839" spans="3:6" ht="13">
      <c r="C839" s="13"/>
      <c r="F839" s="1"/>
    </row>
    <row r="840" spans="3:6" ht="13">
      <c r="C840" s="13"/>
      <c r="F840" s="1"/>
    </row>
    <row r="841" spans="3:6" ht="13">
      <c r="C841" s="13"/>
      <c r="F841" s="1"/>
    </row>
    <row r="842" spans="3:6" ht="13">
      <c r="C842" s="13"/>
      <c r="F842" s="1"/>
    </row>
    <row r="843" spans="3:6" ht="13">
      <c r="C843" s="13"/>
      <c r="F843" s="1"/>
    </row>
    <row r="844" spans="3:6" ht="13">
      <c r="C844" s="13"/>
      <c r="F844" s="1"/>
    </row>
    <row r="845" spans="3:6" ht="13">
      <c r="C845" s="13"/>
      <c r="F845" s="1"/>
    </row>
    <row r="846" spans="3:6" ht="13">
      <c r="C846" s="13"/>
      <c r="F846" s="1"/>
    </row>
    <row r="847" spans="3:6" ht="13">
      <c r="C847" s="13"/>
      <c r="F847" s="1"/>
    </row>
    <row r="848" spans="3:6" ht="13">
      <c r="C848" s="13"/>
      <c r="F848" s="1"/>
    </row>
    <row r="849" spans="3:6" ht="13">
      <c r="C849" s="13"/>
      <c r="F849" s="1"/>
    </row>
    <row r="850" spans="3:6" ht="13">
      <c r="C850" s="13"/>
      <c r="F850" s="1"/>
    </row>
    <row r="851" spans="3:6" ht="13">
      <c r="C851" s="13"/>
      <c r="F851" s="1"/>
    </row>
    <row r="852" spans="3:6" ht="13">
      <c r="C852" s="13"/>
      <c r="F852" s="1"/>
    </row>
    <row r="853" spans="3:6" ht="13">
      <c r="C853" s="13"/>
      <c r="F853" s="1"/>
    </row>
    <row r="854" spans="3:6" ht="13">
      <c r="C854" s="13"/>
      <c r="F854" s="1"/>
    </row>
    <row r="855" spans="3:6" ht="13">
      <c r="C855" s="13"/>
      <c r="F855" s="1"/>
    </row>
    <row r="856" spans="3:6" ht="13">
      <c r="C856" s="13"/>
      <c r="F856" s="1"/>
    </row>
    <row r="857" spans="3:6" ht="13">
      <c r="C857" s="13"/>
      <c r="F857" s="1"/>
    </row>
    <row r="858" spans="3:6" ht="13">
      <c r="C858" s="13"/>
      <c r="F858" s="1"/>
    </row>
    <row r="859" spans="3:6" ht="13">
      <c r="C859" s="13"/>
      <c r="F859" s="1"/>
    </row>
    <row r="860" spans="3:6" ht="13">
      <c r="C860" s="13"/>
      <c r="F860" s="1"/>
    </row>
    <row r="861" spans="3:6" ht="13">
      <c r="C861" s="13"/>
      <c r="F861" s="1"/>
    </row>
    <row r="862" spans="3:6" ht="13">
      <c r="C862" s="13"/>
      <c r="F862" s="1"/>
    </row>
    <row r="863" spans="3:6" ht="13">
      <c r="C863" s="13"/>
      <c r="F863" s="1"/>
    </row>
    <row r="864" spans="3:6" ht="13">
      <c r="C864" s="13"/>
      <c r="F864" s="1"/>
    </row>
    <row r="865" spans="3:6" ht="13">
      <c r="C865" s="13"/>
      <c r="F865" s="1"/>
    </row>
    <row r="866" spans="3:6" ht="13">
      <c r="C866" s="13"/>
      <c r="F866" s="1"/>
    </row>
    <row r="867" spans="3:6" ht="13">
      <c r="C867" s="13"/>
      <c r="F867" s="1"/>
    </row>
    <row r="868" spans="3:6" ht="13">
      <c r="C868" s="13"/>
      <c r="F868" s="1"/>
    </row>
    <row r="869" spans="3:6" ht="13">
      <c r="C869" s="13"/>
      <c r="F869" s="1"/>
    </row>
    <row r="870" spans="3:6" ht="13">
      <c r="C870" s="13"/>
      <c r="F870" s="1"/>
    </row>
    <row r="871" spans="3:6" ht="13">
      <c r="C871" s="13"/>
      <c r="F871" s="1"/>
    </row>
    <row r="872" spans="3:6" ht="13">
      <c r="C872" s="13"/>
      <c r="F872" s="1"/>
    </row>
    <row r="873" spans="3:6" ht="13">
      <c r="C873" s="13"/>
      <c r="F873" s="1"/>
    </row>
    <row r="874" spans="3:6" ht="13">
      <c r="C874" s="13"/>
      <c r="F874" s="1"/>
    </row>
    <row r="875" spans="3:6" ht="13">
      <c r="C875" s="13"/>
      <c r="F875" s="1"/>
    </row>
    <row r="876" spans="3:6" ht="13">
      <c r="C876" s="13"/>
      <c r="F876" s="1"/>
    </row>
    <row r="877" spans="3:6" ht="13">
      <c r="C877" s="13"/>
      <c r="F877" s="1"/>
    </row>
    <row r="878" spans="3:6" ht="13">
      <c r="C878" s="13"/>
      <c r="F878" s="1"/>
    </row>
    <row r="879" spans="3:6" ht="13">
      <c r="C879" s="13"/>
      <c r="F879" s="1"/>
    </row>
    <row r="880" spans="3:6" ht="13">
      <c r="C880" s="13"/>
      <c r="F880" s="1"/>
    </row>
    <row r="881" spans="3:6" ht="13">
      <c r="C881" s="13"/>
      <c r="F881" s="1"/>
    </row>
    <row r="882" spans="3:6" ht="13">
      <c r="C882" s="13"/>
      <c r="F882" s="1"/>
    </row>
    <row r="883" spans="3:6" ht="13">
      <c r="C883" s="13"/>
      <c r="F883" s="1"/>
    </row>
    <row r="884" spans="3:6" ht="13">
      <c r="C884" s="13"/>
      <c r="F884" s="1"/>
    </row>
    <row r="885" spans="3:6" ht="13">
      <c r="C885" s="13"/>
      <c r="F885" s="1"/>
    </row>
    <row r="886" spans="3:6" ht="13">
      <c r="C886" s="13"/>
      <c r="F886" s="1"/>
    </row>
    <row r="887" spans="3:6" ht="13">
      <c r="C887" s="13"/>
      <c r="F887" s="1"/>
    </row>
    <row r="888" spans="3:6" ht="13">
      <c r="C888" s="13"/>
      <c r="F888" s="1"/>
    </row>
    <row r="889" spans="3:6" ht="13">
      <c r="C889" s="13"/>
      <c r="F889" s="1"/>
    </row>
    <row r="890" spans="3:6" ht="13">
      <c r="C890" s="13"/>
      <c r="F890" s="1"/>
    </row>
    <row r="891" spans="3:6" ht="13">
      <c r="C891" s="13"/>
      <c r="F891" s="1"/>
    </row>
    <row r="892" spans="3:6" ht="13">
      <c r="C892" s="13"/>
      <c r="F892" s="1"/>
    </row>
    <row r="893" spans="3:6" ht="13">
      <c r="C893" s="13"/>
      <c r="F893" s="1"/>
    </row>
    <row r="894" spans="3:6" ht="13">
      <c r="C894" s="13"/>
      <c r="F894" s="1"/>
    </row>
    <row r="895" spans="3:6" ht="13">
      <c r="C895" s="13"/>
      <c r="F895" s="1"/>
    </row>
    <row r="896" spans="3:6" ht="13">
      <c r="C896" s="13"/>
      <c r="F896" s="1"/>
    </row>
    <row r="897" spans="3:6" ht="13">
      <c r="C897" s="13"/>
      <c r="F897" s="1"/>
    </row>
    <row r="898" spans="3:6" ht="13">
      <c r="C898" s="13"/>
      <c r="F898" s="1"/>
    </row>
    <row r="899" spans="3:6" ht="13">
      <c r="C899" s="13"/>
      <c r="F899" s="1"/>
    </row>
    <row r="900" spans="3:6" ht="13">
      <c r="C900" s="13"/>
      <c r="F900" s="1"/>
    </row>
    <row r="901" spans="3:6" ht="13">
      <c r="C901" s="13"/>
      <c r="F901" s="1"/>
    </row>
    <row r="902" spans="3:6" ht="13">
      <c r="C902" s="13"/>
      <c r="F902" s="1"/>
    </row>
    <row r="903" spans="3:6" ht="13">
      <c r="C903" s="13"/>
      <c r="F903" s="1"/>
    </row>
    <row r="904" spans="3:6" ht="13">
      <c r="C904" s="13"/>
      <c r="F904" s="1"/>
    </row>
    <row r="905" spans="3:6" ht="13">
      <c r="C905" s="13"/>
      <c r="F905" s="1"/>
    </row>
    <row r="906" spans="3:6" ht="13">
      <c r="C906" s="13"/>
      <c r="F906" s="1"/>
    </row>
    <row r="907" spans="3:6" ht="13">
      <c r="C907" s="13"/>
      <c r="F907" s="1"/>
    </row>
    <row r="908" spans="3:6" ht="13">
      <c r="C908" s="13"/>
      <c r="F908" s="1"/>
    </row>
    <row r="909" spans="3:6" ht="13">
      <c r="C909" s="13"/>
      <c r="F909" s="1"/>
    </row>
    <row r="910" spans="3:6" ht="13">
      <c r="C910" s="13"/>
      <c r="F910" s="1"/>
    </row>
    <row r="911" spans="3:6" ht="13">
      <c r="C911" s="13"/>
      <c r="F911" s="1"/>
    </row>
    <row r="912" spans="3:6" ht="13">
      <c r="C912" s="13"/>
      <c r="F912" s="1"/>
    </row>
    <row r="913" spans="3:6" ht="13">
      <c r="C913" s="13"/>
      <c r="F913" s="1"/>
    </row>
    <row r="914" spans="3:6" ht="13">
      <c r="C914" s="13"/>
      <c r="F914" s="1"/>
    </row>
    <row r="915" spans="3:6" ht="13">
      <c r="C915" s="13"/>
      <c r="F915" s="1"/>
    </row>
    <row r="916" spans="3:6" ht="13">
      <c r="C916" s="13"/>
      <c r="F916" s="1"/>
    </row>
    <row r="917" spans="3:6" ht="13">
      <c r="C917" s="13"/>
      <c r="F917" s="1"/>
    </row>
    <row r="918" spans="3:6" ht="13">
      <c r="C918" s="13"/>
      <c r="F918" s="1"/>
    </row>
    <row r="919" spans="3:6" ht="13">
      <c r="C919" s="13"/>
      <c r="F919" s="1"/>
    </row>
    <row r="920" spans="3:6" ht="13">
      <c r="C920" s="13"/>
      <c r="F920" s="1"/>
    </row>
    <row r="921" spans="3:6" ht="13">
      <c r="C921" s="13"/>
      <c r="F921" s="1"/>
    </row>
    <row r="922" spans="3:6" ht="13">
      <c r="C922" s="13"/>
      <c r="F922" s="1"/>
    </row>
    <row r="923" spans="3:6" ht="13">
      <c r="C923" s="13"/>
      <c r="F923" s="1"/>
    </row>
    <row r="924" spans="3:6" ht="13">
      <c r="C924" s="13"/>
      <c r="F924" s="1"/>
    </row>
    <row r="925" spans="3:6" ht="13">
      <c r="C925" s="13"/>
      <c r="F925" s="1"/>
    </row>
    <row r="926" spans="3:6" ht="13">
      <c r="C926" s="13"/>
      <c r="F926" s="1"/>
    </row>
    <row r="927" spans="3:6" ht="13">
      <c r="C927" s="13"/>
      <c r="F927" s="1"/>
    </row>
    <row r="928" spans="3:6" ht="13">
      <c r="C928" s="13"/>
      <c r="F928" s="1"/>
    </row>
    <row r="929" spans="3:6" ht="13">
      <c r="C929" s="13"/>
      <c r="F929" s="1"/>
    </row>
    <row r="930" spans="3:6" ht="13">
      <c r="C930" s="13"/>
      <c r="F930" s="1"/>
    </row>
    <row r="931" spans="3:6" ht="13">
      <c r="C931" s="13"/>
      <c r="F931" s="1"/>
    </row>
    <row r="932" spans="3:6" ht="13">
      <c r="C932" s="13"/>
      <c r="F932" s="1"/>
    </row>
    <row r="933" spans="3:6" ht="13">
      <c r="C933" s="13"/>
      <c r="F933" s="1"/>
    </row>
    <row r="934" spans="3:6" ht="13">
      <c r="C934" s="13"/>
      <c r="F934" s="1"/>
    </row>
    <row r="935" spans="3:6" ht="13">
      <c r="C935" s="13"/>
      <c r="F935" s="1"/>
    </row>
    <row r="936" spans="3:6" ht="13">
      <c r="C936" s="13"/>
      <c r="F936" s="1"/>
    </row>
    <row r="937" spans="3:6" ht="13">
      <c r="C937" s="13"/>
      <c r="F937" s="1"/>
    </row>
    <row r="938" spans="3:6" ht="13">
      <c r="C938" s="13"/>
      <c r="F938" s="1"/>
    </row>
    <row r="939" spans="3:6" ht="13">
      <c r="C939" s="13"/>
      <c r="F939" s="1"/>
    </row>
    <row r="940" spans="3:6" ht="13">
      <c r="C940" s="13"/>
      <c r="F940" s="1"/>
    </row>
    <row r="941" spans="3:6" ht="13">
      <c r="C941" s="13"/>
      <c r="F941" s="1"/>
    </row>
    <row r="942" spans="3:6" ht="13">
      <c r="C942" s="13"/>
      <c r="F942" s="1"/>
    </row>
    <row r="943" spans="3:6" ht="13">
      <c r="C943" s="13"/>
      <c r="F943" s="1"/>
    </row>
    <row r="944" spans="3:6" ht="13">
      <c r="C944" s="13"/>
      <c r="F944" s="1"/>
    </row>
    <row r="945" spans="3:6" ht="13">
      <c r="C945" s="13"/>
      <c r="F945" s="1"/>
    </row>
    <row r="946" spans="3:6" ht="13">
      <c r="C946" s="13"/>
      <c r="F946" s="1"/>
    </row>
    <row r="947" spans="3:6" ht="13">
      <c r="C947" s="13"/>
      <c r="F947" s="1"/>
    </row>
    <row r="948" spans="3:6" ht="13">
      <c r="C948" s="13"/>
      <c r="F948" s="1"/>
    </row>
    <row r="949" spans="3:6" ht="13">
      <c r="C949" s="13"/>
      <c r="F949" s="1"/>
    </row>
    <row r="950" spans="3:6" ht="13">
      <c r="C950" s="13"/>
      <c r="F950" s="1"/>
    </row>
    <row r="951" spans="3:6" ht="13">
      <c r="C951" s="13"/>
      <c r="F951" s="1"/>
    </row>
    <row r="952" spans="3:6" ht="13">
      <c r="C952" s="13"/>
      <c r="F952" s="1"/>
    </row>
    <row r="953" spans="3:6" ht="13">
      <c r="C953" s="13"/>
      <c r="F953" s="1"/>
    </row>
    <row r="954" spans="3:6" ht="13">
      <c r="C954" s="13"/>
      <c r="F954" s="1"/>
    </row>
    <row r="955" spans="3:6" ht="13">
      <c r="C955" s="13"/>
      <c r="F955" s="1"/>
    </row>
    <row r="956" spans="3:6" ht="13">
      <c r="C956" s="13"/>
      <c r="F956" s="1"/>
    </row>
    <row r="957" spans="3:6" ht="13">
      <c r="C957" s="13"/>
      <c r="F957" s="1"/>
    </row>
    <row r="958" spans="3:6" ht="13">
      <c r="C958" s="13"/>
      <c r="F958" s="1"/>
    </row>
    <row r="959" spans="3:6" ht="13">
      <c r="C959" s="13"/>
      <c r="F959" s="1"/>
    </row>
    <row r="960" spans="3:6" ht="13">
      <c r="C960" s="13"/>
      <c r="F960" s="1"/>
    </row>
    <row r="961" spans="3:6" ht="13">
      <c r="C961" s="13"/>
      <c r="F961" s="1"/>
    </row>
    <row r="962" spans="3:6" ht="13">
      <c r="C962" s="13"/>
      <c r="F962" s="1"/>
    </row>
    <row r="963" spans="3:6" ht="13">
      <c r="C963" s="13"/>
      <c r="F963" s="1"/>
    </row>
    <row r="964" spans="3:6" ht="13">
      <c r="C964" s="13"/>
      <c r="F964" s="1"/>
    </row>
    <row r="965" spans="3:6" ht="13">
      <c r="C965" s="13"/>
      <c r="F965" s="1"/>
    </row>
    <row r="966" spans="3:6" ht="13">
      <c r="C966" s="13"/>
      <c r="F966" s="1"/>
    </row>
    <row r="967" spans="3:6" ht="13">
      <c r="C967" s="13"/>
      <c r="F967" s="1"/>
    </row>
    <row r="968" spans="3:6" ht="13">
      <c r="C968" s="13"/>
      <c r="F968" s="1"/>
    </row>
    <row r="969" spans="3:6" ht="13">
      <c r="C969" s="13"/>
      <c r="F969" s="1"/>
    </row>
    <row r="970" spans="3:6" ht="13">
      <c r="C970" s="13"/>
      <c r="F970" s="1"/>
    </row>
    <row r="971" spans="3:6" ht="13">
      <c r="C971" s="13"/>
      <c r="F971" s="1"/>
    </row>
    <row r="972" spans="3:6" ht="13">
      <c r="C972" s="13"/>
      <c r="F972" s="1"/>
    </row>
    <row r="973" spans="3:6" ht="13">
      <c r="C973" s="13"/>
      <c r="F973" s="1"/>
    </row>
    <row r="974" spans="3:6" ht="13">
      <c r="C974" s="13"/>
      <c r="F974" s="1"/>
    </row>
    <row r="975" spans="3:6" ht="13">
      <c r="C975" s="13"/>
      <c r="F975" s="1"/>
    </row>
    <row r="976" spans="3:6" ht="13">
      <c r="C976" s="13"/>
      <c r="F976" s="1"/>
    </row>
    <row r="977" spans="3:6" ht="13">
      <c r="C977" s="13"/>
      <c r="F977" s="1"/>
    </row>
    <row r="978" spans="3:6" ht="13">
      <c r="C978" s="13"/>
      <c r="F978" s="1"/>
    </row>
    <row r="979" spans="3:6" ht="13">
      <c r="C979" s="13"/>
      <c r="F979" s="1"/>
    </row>
    <row r="980" spans="3:6" ht="13">
      <c r="C980" s="13"/>
      <c r="F980" s="1"/>
    </row>
    <row r="981" spans="3:6" ht="13">
      <c r="C981" s="13"/>
      <c r="F981" s="1"/>
    </row>
    <row r="982" spans="3:6" ht="13">
      <c r="C982" s="13"/>
      <c r="F982" s="1"/>
    </row>
    <row r="983" spans="3:6" ht="13">
      <c r="C983" s="13"/>
      <c r="F983" s="1"/>
    </row>
    <row r="984" spans="3:6" ht="13">
      <c r="C984" s="13"/>
      <c r="F984" s="1"/>
    </row>
    <row r="985" spans="3:6" ht="13">
      <c r="C985" s="13"/>
      <c r="F985" s="1"/>
    </row>
    <row r="986" spans="3:6" ht="13">
      <c r="C986" s="13"/>
      <c r="F986" s="1"/>
    </row>
    <row r="987" spans="3:6" ht="13">
      <c r="C987" s="13"/>
      <c r="F987" s="1"/>
    </row>
    <row r="988" spans="3:6" ht="13">
      <c r="C988" s="13"/>
      <c r="F988" s="1"/>
    </row>
    <row r="989" spans="3:6" ht="13">
      <c r="C989" s="13"/>
      <c r="F989" s="1"/>
    </row>
    <row r="990" spans="3:6" ht="13">
      <c r="C990" s="13"/>
      <c r="F990" s="1"/>
    </row>
    <row r="991" spans="3:6" ht="13">
      <c r="C991" s="13"/>
      <c r="F991" s="1"/>
    </row>
    <row r="992" spans="3:6" ht="13">
      <c r="C992" s="13"/>
      <c r="F992" s="1"/>
    </row>
    <row r="993" spans="3:6" ht="13">
      <c r="C993" s="13"/>
      <c r="F993" s="1"/>
    </row>
    <row r="994" spans="3:6" ht="13">
      <c r="C994" s="13"/>
      <c r="F994" s="1"/>
    </row>
    <row r="995" spans="3:6" ht="13">
      <c r="C995" s="13"/>
      <c r="F995" s="1"/>
    </row>
    <row r="996" spans="3:6" ht="13">
      <c r="C996" s="13"/>
      <c r="F996" s="1"/>
    </row>
    <row r="997" spans="3:6" ht="13">
      <c r="C997" s="13"/>
      <c r="F997" s="1"/>
    </row>
    <row r="998" spans="3:6" ht="13">
      <c r="C998" s="13"/>
      <c r="F998" s="1"/>
    </row>
    <row r="999" spans="3:6" ht="13">
      <c r="C999" s="13"/>
      <c r="F999" s="1"/>
    </row>
    <row r="1000" spans="3:6" ht="13">
      <c r="C1000" s="13"/>
      <c r="F1000" s="1"/>
    </row>
    <row r="1001" spans="3:6" ht="13">
      <c r="C1001" s="13"/>
      <c r="F1001" s="1"/>
    </row>
    <row r="1002" spans="3:6" ht="13">
      <c r="C1002" s="13"/>
      <c r="F1002" s="1"/>
    </row>
    <row r="1003" spans="3:6" ht="13">
      <c r="C1003" s="13"/>
      <c r="F1003" s="1"/>
    </row>
    <row r="1004" spans="3:6" ht="13">
      <c r="C1004" s="13"/>
      <c r="F1004" s="1"/>
    </row>
    <row r="1005" spans="3:6" ht="13">
      <c r="C1005" s="13"/>
      <c r="F1005" s="1"/>
    </row>
    <row r="1006" spans="3:6" ht="13">
      <c r="C1006" s="13"/>
      <c r="F1006" s="1"/>
    </row>
    <row r="1007" spans="3:6" ht="13">
      <c r="C1007" s="13"/>
      <c r="F1007" s="1"/>
    </row>
    <row r="1008" spans="3:6" ht="13">
      <c r="C1008" s="13"/>
      <c r="F1008" s="1"/>
    </row>
    <row r="1009" spans="3:6" ht="13">
      <c r="C1009" s="13"/>
      <c r="F1009" s="1"/>
    </row>
  </sheetData>
  <phoneticPr fontId="16"/>
  <hyperlinks>
    <hyperlink ref="F2" r:id="rId1" location="discussion_r1235578860" xr:uid="{00000000-0004-0000-0100-000000000000}"/>
    <hyperlink ref="F3" r:id="rId2" location="discussion_r1353282723" xr:uid="{00000000-0004-0000-0100-000001000000}"/>
    <hyperlink ref="F4" r:id="rId3" location="issuecomment-1742286490" xr:uid="{00000000-0004-0000-0100-000002000000}"/>
    <hyperlink ref="F5" r:id="rId4" location="discussion_r1340538359" xr:uid="{00000000-0004-0000-0100-000003000000}"/>
    <hyperlink ref="F6" r:id="rId5" location="issuecomment-1689687365" xr:uid="{00000000-0004-0000-0100-000004000000}"/>
    <hyperlink ref="F7" r:id="rId6" location="issuecomment-1592913792" xr:uid="{00000000-0004-0000-0100-000005000000}"/>
    <hyperlink ref="F9" r:id="rId7" location="discussion_r1352670564" xr:uid="{00000000-0004-0000-0100-000006000000}"/>
    <hyperlink ref="F10" r:id="rId8" location="discussion_r1316979869" xr:uid="{00000000-0004-0000-0100-000007000000}"/>
    <hyperlink ref="F11" r:id="rId9" location="discussion_r1220919789" xr:uid="{00000000-0004-0000-0100-000008000000}"/>
    <hyperlink ref="F12" r:id="rId10" location="issuecomment-1589121644" xr:uid="{00000000-0004-0000-0100-000009000000}"/>
    <hyperlink ref="F13" r:id="rId11" location="discussion_r1350628753" xr:uid="{00000000-0004-0000-0100-00000A000000}"/>
    <hyperlink ref="F14" r:id="rId12" location="discussion_r1231396472" xr:uid="{00000000-0004-0000-0100-00000B000000}"/>
    <hyperlink ref="F15" r:id="rId13" location="discussion_r1224635775" xr:uid="{00000000-0004-0000-0100-00000C000000}"/>
    <hyperlink ref="F16" r:id="rId14" location="discussion_r1330423747" xr:uid="{00000000-0004-0000-0100-00000D000000}"/>
    <hyperlink ref="F18" r:id="rId15" location="discussion_r1311161413" xr:uid="{00000000-0004-0000-0100-00000E000000}"/>
    <hyperlink ref="F19" r:id="rId16" location="issuecomment-1595122865" xr:uid="{00000000-0004-0000-0100-00000F000000}"/>
    <hyperlink ref="F20" r:id="rId17" location="discussion_r1249738353" xr:uid="{00000000-0004-0000-0100-000010000000}"/>
    <hyperlink ref="F21" r:id="rId18" location="issuecomment-1719988066" xr:uid="{00000000-0004-0000-0100-000011000000}"/>
    <hyperlink ref="F22" r:id="rId19" location="discussion_r1304017280" xr:uid="{00000000-0004-0000-0100-000012000000}"/>
    <hyperlink ref="F23" r:id="rId20" location="issuecomment-1648183442" xr:uid="{00000000-0004-0000-0100-000013000000}"/>
    <hyperlink ref="F25" r:id="rId21" location="issuecomment-1725685097" xr:uid="{00000000-0004-0000-0100-000014000000}"/>
    <hyperlink ref="F26" r:id="rId22" location="issuecomment-1643969353" xr:uid="{00000000-0004-0000-0100-000015000000}"/>
    <hyperlink ref="F27" r:id="rId23" location="issuecomment-1687163074" xr:uid="{00000000-0004-0000-0100-000016000000}"/>
    <hyperlink ref="F28" r:id="rId24" location="discussion_r1258630855" xr:uid="{00000000-0004-0000-0100-000017000000}"/>
    <hyperlink ref="F29" r:id="rId25" location="discussion_r1246880026" xr:uid="{00000000-0004-0000-0100-000018000000}"/>
    <hyperlink ref="F30" r:id="rId26" location="discussion_r1341693430" xr:uid="{00000000-0004-0000-0100-000019000000}"/>
    <hyperlink ref="F31" r:id="rId27" location="discussion_r1303683136" xr:uid="{00000000-0004-0000-0100-00001A000000}"/>
    <hyperlink ref="F32" r:id="rId28" location="discussion_r1236770242" xr:uid="{00000000-0004-0000-0100-00001B000000}"/>
    <hyperlink ref="F33" r:id="rId29" location="discussion_r1243266447" xr:uid="{00000000-0004-0000-0100-00001C000000}"/>
    <hyperlink ref="F34" r:id="rId30" location="issuecomment-1648399736" xr:uid="{00000000-0004-0000-0100-00001D000000}"/>
    <hyperlink ref="F35" r:id="rId31" location="discussion_r1300941200" xr:uid="{00000000-0004-0000-0100-00001E000000}"/>
    <hyperlink ref="F36" r:id="rId32" location="issuecomment-1585817943" xr:uid="{00000000-0004-0000-0100-00001F000000}"/>
    <hyperlink ref="F37" r:id="rId33" location="issuecomment-1586554971" xr:uid="{00000000-0004-0000-0100-000020000000}"/>
    <hyperlink ref="F38" r:id="rId34" location="discussion_r1290794291" xr:uid="{00000000-0004-0000-0100-000021000000}"/>
    <hyperlink ref="F39" r:id="rId35" location="issuecomment-1585648505" xr:uid="{00000000-0004-0000-0100-000022000000}"/>
    <hyperlink ref="F40" r:id="rId36" location="issuecomment-1585814548" xr:uid="{00000000-0004-0000-0100-000023000000}"/>
    <hyperlink ref="F41" r:id="rId37" location="discussion_r1315278678" xr:uid="{00000000-0004-0000-0100-000024000000}"/>
    <hyperlink ref="F42" r:id="rId38" location="issuecomment-1650244437" xr:uid="{00000000-0004-0000-0100-000025000000}"/>
    <hyperlink ref="F43" r:id="rId39" location="issuecomment-1738733725" xr:uid="{00000000-0004-0000-0100-000026000000}"/>
    <hyperlink ref="A59" r:id="rId40" location="discussion_r1346777741" xr:uid="{00000000-0004-0000-0100-000027000000}"/>
    <hyperlink ref="A60" r:id="rId41" location="discussion_r1340538359" xr:uid="{00000000-0004-0000-0100-000028000000}"/>
    <hyperlink ref="A61" r:id="rId42" location="discussion_r1340773007" xr:uid="{00000000-0004-0000-0100-000029000000}"/>
    <hyperlink ref="A62" r:id="rId43" location="discussion_r1350628753" xr:uid="{00000000-0004-0000-0100-00002A000000}"/>
    <hyperlink ref="A63" r:id="rId44" location="discussion_r1352670564" xr:uid="{00000000-0004-0000-0100-00002B000000}"/>
    <hyperlink ref="A65" r:id="rId45" location="discussion_r1352670564" xr:uid="{00000000-0004-0000-0100-00002C000000}"/>
    <hyperlink ref="B66" r:id="rId46" location="discussion_r1226844793" xr:uid="{00000000-0004-0000-0100-00002D000000}"/>
    <hyperlink ref="A72" r:id="rId47" xr:uid="{00000000-0004-0000-0100-00002E000000}"/>
    <hyperlink ref="B73" r:id="rId48" location="discussion_r1327179733" xr:uid="{00000000-0004-0000-0100-00002F000000}"/>
    <hyperlink ref="B74" r:id="rId49" location="issuecomment-1624143946" xr:uid="{00000000-0004-0000-0100-000030000000}"/>
    <hyperlink ref="B75" r:id="rId50" location="discussion_r1271847864" xr:uid="{00000000-0004-0000-0100-000031000000}"/>
    <hyperlink ref="A77" r:id="rId51" xr:uid="{00000000-0004-0000-0100-000032000000}"/>
    <hyperlink ref="A78" r:id="rId52" xr:uid="{00000000-0004-0000-0100-000033000000}"/>
    <hyperlink ref="A80" r:id="rId53" location="discussion_r1231396472" xr:uid="{00000000-0004-0000-0100-000034000000}"/>
    <hyperlink ref="B83" r:id="rId54" location="discussion_r1208450760" xr:uid="{00000000-0004-0000-0100-000035000000}"/>
    <hyperlink ref="B87" r:id="rId55" location="discussion_r1285029357" xr:uid="{00000000-0004-0000-0100-000036000000}"/>
    <hyperlink ref="A90" r:id="rId56" xr:uid="{00000000-0004-0000-0100-000037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
  <sheetViews>
    <sheetView workbookViewId="0"/>
  </sheetViews>
  <sheetFormatPr baseColWidth="10" defaultColWidth="12.6640625" defaultRowHeight="15.75" customHeight="1"/>
  <sheetData/>
  <phoneticPr fontId="16"/>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J12"/>
  <sheetViews>
    <sheetView workbookViewId="0"/>
  </sheetViews>
  <sheetFormatPr baseColWidth="10" defaultColWidth="12.6640625" defaultRowHeight="15.75" customHeight="1"/>
  <cols>
    <col min="6" max="6" width="63" customWidth="1"/>
  </cols>
  <sheetData>
    <row r="1" spans="1:10" ht="15.75" customHeight="1">
      <c r="A1" s="1" t="s">
        <v>10</v>
      </c>
      <c r="C1" s="1" t="s">
        <v>906</v>
      </c>
      <c r="E1" s="1" t="s">
        <v>907</v>
      </c>
      <c r="G1" s="1" t="s">
        <v>908</v>
      </c>
      <c r="H1" s="1" t="s">
        <v>909</v>
      </c>
      <c r="I1" s="1" t="s">
        <v>910</v>
      </c>
      <c r="J1" s="1" t="s">
        <v>911</v>
      </c>
    </row>
    <row r="2" spans="1:10" ht="15.75" customHeight="1">
      <c r="A2" s="1" t="s">
        <v>38</v>
      </c>
      <c r="C2" s="1">
        <f>COUNTIF(pr_commit_list!P:P,A2)</f>
        <v>43</v>
      </c>
    </row>
    <row r="3" spans="1:10" ht="15.75" customHeight="1">
      <c r="A3" s="1" t="s">
        <v>28</v>
      </c>
      <c r="C3" s="1">
        <f>COUNTIF(pr_commit_list!P:P,A3)</f>
        <v>14</v>
      </c>
      <c r="E3" s="1" t="s">
        <v>912</v>
      </c>
      <c r="F3" s="1" t="s">
        <v>136</v>
      </c>
      <c r="G3" s="1">
        <f>COUNTIF(pr_commit_list!Q:Q,F3)</f>
        <v>5</v>
      </c>
      <c r="H3" s="1">
        <f>COUNTIF(pr_commit_list!K:K,F3)</f>
        <v>3</v>
      </c>
      <c r="I3" s="1">
        <f>COUNTIF(pr_commit_list!N:N,F3)</f>
        <v>5</v>
      </c>
      <c r="J3" s="1" t="e">
        <f>COUNTIF(pr_commit_list!#REF!,F3)</f>
        <v>#REF!</v>
      </c>
    </row>
    <row r="4" spans="1:10" ht="15.75" customHeight="1">
      <c r="A4" s="1" t="s">
        <v>372</v>
      </c>
      <c r="C4" s="1">
        <f>COUNTIF(pr_commit_list!P:P,A4)</f>
        <v>4</v>
      </c>
      <c r="F4" s="32" t="s">
        <v>591</v>
      </c>
      <c r="G4" s="1">
        <f>COUNTIF(pr_commit_list!Q:Q,F4)</f>
        <v>1</v>
      </c>
      <c r="H4" s="1">
        <f>COUNTIF(pr_commit_list!K:K,F4)</f>
        <v>1</v>
      </c>
      <c r="I4" s="1">
        <f>COUNTIF(pr_commit_list!N:N,F4)</f>
        <v>1</v>
      </c>
      <c r="J4" s="1" t="e">
        <f>COUNTIF(pr_commit_list!#REF!,F4)</f>
        <v>#REF!</v>
      </c>
    </row>
    <row r="5" spans="1:10" ht="15.75" customHeight="1">
      <c r="A5" s="1" t="s">
        <v>18</v>
      </c>
      <c r="B5" s="1" t="s">
        <v>913</v>
      </c>
      <c r="C5" s="1">
        <f>COUNTIF(pr_commit_list!P:P,A5)</f>
        <v>50</v>
      </c>
      <c r="F5" s="32" t="s">
        <v>703</v>
      </c>
      <c r="G5" s="1">
        <f>COUNTIF(pr_commit_list!Q:Q,F5)</f>
        <v>2</v>
      </c>
      <c r="H5" s="1">
        <f>COUNTIF(pr_commit_list!K:K,F5)</f>
        <v>2</v>
      </c>
      <c r="I5" s="1">
        <f>COUNTIF(pr_commit_list!N:N,F5)</f>
        <v>2</v>
      </c>
      <c r="J5" s="1" t="e">
        <f>COUNTIF(pr_commit_list!#REF!,F5)</f>
        <v>#REF!</v>
      </c>
    </row>
    <row r="6" spans="1:10" ht="15.75" customHeight="1">
      <c r="A6" s="1" t="s">
        <v>53</v>
      </c>
      <c r="C6" s="1">
        <f>COUNTIF(pr_commit_list!P:P,A6)</f>
        <v>10</v>
      </c>
      <c r="F6" s="1" t="s">
        <v>571</v>
      </c>
      <c r="G6" s="1">
        <f>COUNTIF(pr_commit_list!Q:Q,F6)</f>
        <v>1</v>
      </c>
      <c r="H6" s="1">
        <f>COUNTIF(pr_commit_list!K:K,F6)</f>
        <v>2</v>
      </c>
      <c r="I6" s="1">
        <f>COUNTIF(pr_commit_list!N:N,F6)</f>
        <v>1</v>
      </c>
      <c r="J6" s="1" t="e">
        <f>COUNTIF(pr_commit_list!#REF!,F6)</f>
        <v>#REF!</v>
      </c>
    </row>
    <row r="7" spans="1:10" ht="15.75" customHeight="1">
      <c r="A7" s="1" t="s">
        <v>379</v>
      </c>
      <c r="C7" s="1">
        <f>COUNTIF(pr_commit_list!P:P,A7)</f>
        <v>1</v>
      </c>
      <c r="E7" s="1" t="s">
        <v>914</v>
      </c>
      <c r="F7" s="1" t="s">
        <v>271</v>
      </c>
      <c r="G7" s="1">
        <f>COUNTIF(pr_commit_list!Q:Q,F7)</f>
        <v>2</v>
      </c>
      <c r="H7" s="1">
        <f>COUNTIF(pr_commit_list!K:K,F7)</f>
        <v>3</v>
      </c>
      <c r="I7" s="1">
        <f>COUNTIF(pr_commit_list!N:N,F7)</f>
        <v>2</v>
      </c>
      <c r="J7" s="1" t="e">
        <f>COUNTIF(pr_commit_list!#REF!,F7)</f>
        <v>#REF!</v>
      </c>
    </row>
    <row r="8" spans="1:10" ht="15.75" customHeight="1">
      <c r="A8" s="1" t="s">
        <v>228</v>
      </c>
      <c r="B8" s="1" t="s">
        <v>915</v>
      </c>
      <c r="C8" s="1">
        <f>COUNTIF(pr_commit_list!P:P,A8)</f>
        <v>11</v>
      </c>
      <c r="F8" s="1" t="s">
        <v>787</v>
      </c>
      <c r="G8" s="1">
        <f>COUNTIF(pr_commit_list!Q:Q,F8)</f>
        <v>1</v>
      </c>
      <c r="H8" s="1">
        <f>COUNTIF(pr_commit_list!K:K,F8)</f>
        <v>1</v>
      </c>
      <c r="I8" s="1">
        <f>COUNTIF(pr_commit_list!N:N,F8)</f>
        <v>1</v>
      </c>
      <c r="J8" s="1" t="e">
        <f>COUNTIF(pr_commit_list!#REF!,F8)</f>
        <v>#REF!</v>
      </c>
    </row>
    <row r="9" spans="1:10" ht="15.75" customHeight="1">
      <c r="C9" s="1">
        <f>SUM(C2:C8)</f>
        <v>133</v>
      </c>
      <c r="E9" s="1" t="s">
        <v>916</v>
      </c>
      <c r="F9" s="1" t="s">
        <v>817</v>
      </c>
      <c r="G9" s="1">
        <f>COUNTIF(pr_commit_list!Q:Q,F9)</f>
        <v>1</v>
      </c>
      <c r="H9" s="1">
        <f>COUNTIF(pr_commit_list!K:K,F9)</f>
        <v>1</v>
      </c>
      <c r="I9" s="1">
        <f>COUNTIF(pr_commit_list!N:N,F9)</f>
        <v>0</v>
      </c>
      <c r="J9" s="1" t="e">
        <f>COUNTIF(pr_commit_list!#REF!,F9)</f>
        <v>#REF!</v>
      </c>
    </row>
    <row r="10" spans="1:10" ht="15.75" customHeight="1">
      <c r="F10" s="1" t="s">
        <v>29</v>
      </c>
      <c r="G10" s="1">
        <f>COUNTIF(pr_commit_list!Q:Q,F10)</f>
        <v>1</v>
      </c>
      <c r="H10" s="1">
        <f>COUNTIF(pr_commit_list!K:K,F10)</f>
        <v>1</v>
      </c>
      <c r="I10" s="1">
        <f>COUNTIF(pr_commit_list!N:N,F10)</f>
        <v>1</v>
      </c>
      <c r="J10" s="1" t="e">
        <f>COUNTIF(pr_commit_list!#REF!,F10)</f>
        <v>#REF!</v>
      </c>
    </row>
    <row r="11" spans="1:10" ht="15.75" customHeight="1">
      <c r="F11" s="1" t="s">
        <v>818</v>
      </c>
      <c r="G11" s="1">
        <f>COUNTIF(pr_commit_list!Q:Q,F11)</f>
        <v>0</v>
      </c>
      <c r="H11" s="1">
        <f>COUNTIF(pr_commit_list!K:K,F11)</f>
        <v>0</v>
      </c>
      <c r="I11" s="1">
        <f>COUNTIF(pr_commit_list!N:N,F11)</f>
        <v>1</v>
      </c>
      <c r="J11" s="1" t="e">
        <f>COUNTIF(pr_commit_list!#REF!,F11)</f>
        <v>#REF!</v>
      </c>
    </row>
    <row r="12" spans="1:10" ht="15.75" customHeight="1">
      <c r="H12" s="1">
        <f t="shared" ref="H12:J12" si="0">SUM(H2:H11)</f>
        <v>14</v>
      </c>
      <c r="I12" s="1">
        <f t="shared" si="0"/>
        <v>14</v>
      </c>
      <c r="J12" s="1" t="e">
        <f t="shared" si="0"/>
        <v>#REF!</v>
      </c>
    </row>
  </sheetData>
  <phoneticPr fontId="16"/>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O33"/>
  <sheetViews>
    <sheetView workbookViewId="0"/>
  </sheetViews>
  <sheetFormatPr baseColWidth="10" defaultColWidth="12.6640625" defaultRowHeight="15.75" customHeight="1"/>
  <cols>
    <col min="1" max="1" width="17.83203125" customWidth="1"/>
    <col min="4" max="4" width="25" customWidth="1"/>
    <col min="5" max="5" width="18.5" customWidth="1"/>
    <col min="6" max="6" width="17.5" customWidth="1"/>
  </cols>
  <sheetData>
    <row r="1" spans="1:15" ht="15.75" customHeight="1">
      <c r="A1" s="1" t="s">
        <v>917</v>
      </c>
      <c r="D1" s="1" t="s">
        <v>918</v>
      </c>
    </row>
    <row r="2" spans="1:15" ht="15.75" customHeight="1">
      <c r="A2" s="1" t="s">
        <v>10</v>
      </c>
      <c r="B2" s="1" t="s">
        <v>919</v>
      </c>
      <c r="C2" s="1" t="s">
        <v>920</v>
      </c>
      <c r="D2" s="1" t="s">
        <v>10</v>
      </c>
      <c r="E2" s="1" t="s">
        <v>919</v>
      </c>
      <c r="F2" s="1" t="s">
        <v>920</v>
      </c>
    </row>
    <row r="3" spans="1:15" ht="15.75" customHeight="1">
      <c r="A3" s="19" t="e">
        <f>SUM(pr_commit_list!#REF!)/(COUNTA(pr_commit_list!#REF!)-1)</f>
        <v>#REF!</v>
      </c>
      <c r="B3" s="19" t="e">
        <f>SUM(pr_commit_list!#REF!)/(COUNTA(pr_commit_list!#REF!)-1)</f>
        <v>#REF!</v>
      </c>
      <c r="C3" s="19" t="e">
        <f>SUM(pr_commit_list!#REF!)/(COUNTA(pr_commit_list!#REF!)-1)</f>
        <v>#REF!</v>
      </c>
      <c r="D3" s="1">
        <v>0.8</v>
      </c>
    </row>
    <row r="7" spans="1:15" ht="15.75" customHeight="1">
      <c r="G7" s="33"/>
      <c r="H7" s="36" t="s">
        <v>910</v>
      </c>
      <c r="I7" s="37"/>
      <c r="J7" s="37"/>
    </row>
    <row r="8" spans="1:15" ht="15.75" customHeight="1">
      <c r="C8" s="1" t="s">
        <v>921</v>
      </c>
      <c r="D8" s="1" t="s">
        <v>910</v>
      </c>
      <c r="H8" s="1" t="s">
        <v>922</v>
      </c>
      <c r="I8" s="1" t="s">
        <v>923</v>
      </c>
      <c r="J8" s="1" t="s">
        <v>53</v>
      </c>
      <c r="K8" s="1" t="s">
        <v>18</v>
      </c>
      <c r="L8" s="1" t="s">
        <v>228</v>
      </c>
      <c r="M8" s="1" t="s">
        <v>924</v>
      </c>
      <c r="N8" s="1" t="s">
        <v>379</v>
      </c>
      <c r="O8" s="1" t="s">
        <v>840</v>
      </c>
    </row>
    <row r="9" spans="1:15" ht="15.75" customHeight="1">
      <c r="A9" s="1" t="s">
        <v>19</v>
      </c>
      <c r="B9" s="1">
        <f>COUNTIFS(pr_commit_list!R:R,"Reference&gt;Refactoring")</f>
        <v>17</v>
      </c>
      <c r="C9" s="1">
        <f>COUNTIFS(pr_commit_list!L:L,"Reference&gt;Refactoring")</f>
        <v>16</v>
      </c>
      <c r="D9" s="1">
        <f>COUNTIFS(pr_commit_list!O:O,"Reference&gt;Refactoring")</f>
        <v>18</v>
      </c>
      <c r="F9" s="36" t="s">
        <v>921</v>
      </c>
      <c r="G9" s="1" t="s">
        <v>922</v>
      </c>
      <c r="H9" s="1">
        <f>COUNTIFS(pr_commit_list!J:J,"POSITIVE",pr_commit_list!M:M,"POSITIVE")</f>
        <v>41</v>
      </c>
      <c r="I9" s="1">
        <f>COUNTIFS(pr_commit_list!J:J,"POSITIVE",pr_commit_list!M:M,"NEGATIVE")</f>
        <v>1</v>
      </c>
      <c r="J9" s="1">
        <f>COUNTIFS(pr_commit_list!J:J,"POSITIVE",pr_commit_list!M:M,"FP")</f>
        <v>0</v>
      </c>
      <c r="K9" s="1">
        <f>COUNTIFS(pr_commit_list!J:J,"POSITIVE",pr_commit_list!M:M,"NONE")</f>
        <v>0</v>
      </c>
      <c r="L9" s="1">
        <f>COUNTIFS(pr_commit_list!J:J,"POSITIVE",pr_commit_list!M:M,"IGNORE")</f>
        <v>1</v>
      </c>
      <c r="M9" s="1">
        <f>COUNTIFS(pr_commit_list!J:J,"POSITIVE",pr_commit_list!M:M,"NEUTRAL")</f>
        <v>3</v>
      </c>
      <c r="N9" s="1" t="e">
        <f>COUNTIFS(pr_commit_list!N:N,"POSITIVE",pr_commit_list!#REF!,"NOT ENOUGH INFO")</f>
        <v>#REF!</v>
      </c>
      <c r="O9" s="1" t="e">
        <f t="shared" ref="O9:O15" si="0">SUM(H9:N9)</f>
        <v>#REF!</v>
      </c>
    </row>
    <row r="10" spans="1:15" ht="15.75" customHeight="1">
      <c r="A10" s="1" t="s">
        <v>179</v>
      </c>
      <c r="B10" s="34">
        <f>COUNTIFS(pr_commit_list!R:R,"Reference&gt;Tasks")</f>
        <v>5</v>
      </c>
      <c r="C10" s="34">
        <f>COUNTIFS(pr_commit_list!L:L,"Reference&gt;Tasks")</f>
        <v>5</v>
      </c>
      <c r="D10" s="34">
        <f>COUNTIFS(pr_commit_list!O:O,"Reference&gt;Tasks")</f>
        <v>4</v>
      </c>
      <c r="F10" s="37"/>
      <c r="G10" s="1" t="s">
        <v>923</v>
      </c>
      <c r="H10" s="1">
        <f>COUNTIFS(pr_commit_list!J:J,"NEGATIVE",pr_commit_list!M:M,"POSITIVE")</f>
        <v>2</v>
      </c>
      <c r="I10" s="1">
        <f>COUNTIFS(pr_commit_list!J:J,"NEGATIVE",pr_commit_list!M:M,"NEGATIVE")</f>
        <v>13</v>
      </c>
      <c r="J10" s="34">
        <f>COUNTIFS(pr_commit_list!J:J,"NEGATIVE",pr_commit_list!M:M,"FP")</f>
        <v>1</v>
      </c>
      <c r="K10" s="1">
        <f>COUNTIFS(pr_commit_list!J:J,"NEGATIVE",pr_commit_list!M:M,"NONE")</f>
        <v>0</v>
      </c>
      <c r="L10" s="1">
        <f>COUNTIFS(pr_commit_list!J:J,"NEGATIVE",pr_commit_list!M:M,"IGNORE")</f>
        <v>0</v>
      </c>
      <c r="M10" s="1">
        <f>COUNTIFS(pr_commit_list!J:J,"NEGATIVE",pr_commit_list!M:M,"NEUTRAL")</f>
        <v>0</v>
      </c>
      <c r="N10" s="1">
        <f>COUNTIFS(pr_commit_list!J:J,"NEGATIVE",pr_commit_list!M:M,"NOT ENOUGH INFO")</f>
        <v>0</v>
      </c>
      <c r="O10" s="1">
        <f t="shared" si="0"/>
        <v>16</v>
      </c>
    </row>
    <row r="11" spans="1:15" ht="15.75" customHeight="1">
      <c r="A11" s="1" t="s">
        <v>98</v>
      </c>
      <c r="B11" s="34">
        <f>COUNTIFS(pr_commit_list!R:R,A11)</f>
        <v>22</v>
      </c>
      <c r="C11" s="34">
        <f>COUNTIFS(pr_commit_list!L:L,A11)</f>
        <v>23</v>
      </c>
      <c r="D11" s="34">
        <f>COUNTIFS(pr_commit_list!O:O,A11)</f>
        <v>22</v>
      </c>
      <c r="F11" s="37"/>
      <c r="G11" s="1" t="s">
        <v>53</v>
      </c>
      <c r="H11" s="1">
        <f>COUNTIFS(pr_commit_list!J:J,"FP",pr_commit_list!M:M,"POSITIVE")</f>
        <v>0</v>
      </c>
      <c r="I11" s="1">
        <f>COUNTIFS(pr_commit_list!J:J,"FP",pr_commit_list!M:M,"NEGATIVE")</f>
        <v>0</v>
      </c>
      <c r="J11" s="1">
        <f>COUNTIFS(pr_commit_list!J:J,"FP",pr_commit_list!M:M,"FP")</f>
        <v>9</v>
      </c>
      <c r="K11" s="1">
        <f>COUNTIFS(pr_commit_list!J:J,"FP",pr_commit_list!M:M,"NONE")</f>
        <v>0</v>
      </c>
      <c r="L11" s="1">
        <f>COUNTIFS(pr_commit_list!J:J,"FP",pr_commit_list!M:M,"IGNORE")</f>
        <v>0</v>
      </c>
      <c r="M11" s="1">
        <f>COUNTIFS(pr_commit_list!J:J,"FP",pr_commit_list!M:M,"NEUTRAL")</f>
        <v>0</v>
      </c>
      <c r="N11" s="1">
        <f>COUNTIFS(pr_commit_list!J:J,"FP",pr_commit_list!M:M,"NOT ENOUGH INFO")</f>
        <v>0</v>
      </c>
      <c r="O11" s="1">
        <f t="shared" si="0"/>
        <v>9</v>
      </c>
    </row>
    <row r="12" spans="1:15" ht="15.75" customHeight="1">
      <c r="A12" s="1" t="s">
        <v>853</v>
      </c>
      <c r="B12" s="34">
        <f>COUNTIFS(pr_commit_list!R:R,A12)</f>
        <v>0</v>
      </c>
      <c r="C12" s="34">
        <f>COUNTIFS(pr_commit_list!L:L,"Reference&gt;Bug Fix")</f>
        <v>0</v>
      </c>
      <c r="D12" s="34">
        <f>COUNTIFS(pr_commit_list!O:O,"Reference&gt;Bug Fix")</f>
        <v>0</v>
      </c>
      <c r="G12" s="1" t="s">
        <v>18</v>
      </c>
      <c r="H12" s="1">
        <f>COUNTIFS(pr_commit_list!J:J,"NONE",pr_commit_list!M:M,"POSITIVE")</f>
        <v>0</v>
      </c>
      <c r="I12" s="1">
        <f>COUNTIFS(pr_commit_list!J:J,"NONE",pr_commit_list!M:M,"NEGATIVE")</f>
        <v>0</v>
      </c>
      <c r="J12" s="1">
        <f>COUNTIFS(pr_commit_list!J:J,"NONE",pr_commit_list!M:M,"FP")</f>
        <v>0</v>
      </c>
      <c r="K12" s="1">
        <f>COUNTIFS(pr_commit_list!J:J,"NONE",pr_commit_list!M:M,"NONE")</f>
        <v>48</v>
      </c>
      <c r="L12" s="1">
        <f>COUNTIFS(pr_commit_list!J:J,"NONE",pr_commit_list!M:M,"IGNORE")</f>
        <v>0</v>
      </c>
      <c r="M12" s="1">
        <f>COUNTIFS(pr_commit_list!J:J,"NONE",pr_commit_list!M:M,"NEUTRAL")</f>
        <v>0</v>
      </c>
      <c r="N12" s="1">
        <f>COUNTIFS(pr_commit_list!J:J,"NONE",pr_commit_list!M:M,"NOT ENOUGH INFO")</f>
        <v>0</v>
      </c>
      <c r="O12" s="1">
        <f t="shared" si="0"/>
        <v>48</v>
      </c>
    </row>
    <row r="13" spans="1:15" ht="15.75" customHeight="1">
      <c r="A13" s="1" t="s">
        <v>855</v>
      </c>
      <c r="B13" s="34">
        <f>COUNTIFS(pr_commit_list!R:R,"Reference&gt;API Specification")</f>
        <v>0</v>
      </c>
      <c r="C13" s="34">
        <f>COUNTIFS(pr_commit_list!L:L,"Reference&gt;API Specification")</f>
        <v>0</v>
      </c>
      <c r="D13" s="34">
        <f>COUNTIFS(pr_commit_list!O:O,"Reference&gt;API Specification")</f>
        <v>0</v>
      </c>
      <c r="G13" s="1" t="s">
        <v>228</v>
      </c>
      <c r="H13" s="1">
        <f>COUNTIFS(pr_commit_list!J:J,"IGNORE",pr_commit_list!M:M,"POSITIVE")</f>
        <v>0</v>
      </c>
      <c r="I13" s="1">
        <f>COUNTIFS(pr_commit_list!J:J,"IGNORE",pr_commit_list!M:M,"NEGATIVE")</f>
        <v>0</v>
      </c>
      <c r="J13" s="1">
        <f>COUNTIFS(pr_commit_list!J:J,"IGNORE",pr_commit_list!M:M,"FP")</f>
        <v>0</v>
      </c>
      <c r="K13" s="1">
        <f>COUNTIFS(pr_commit_list!J:J,"IGNORE",pr_commit_list!M:M,"NONE")</f>
        <v>1</v>
      </c>
      <c r="L13" s="1">
        <f>COUNTIFS(pr_commit_list!J:J,"IGNORE",pr_commit_list!M:M,"IGNORE")</f>
        <v>9</v>
      </c>
      <c r="M13" s="1">
        <f>COUNTIFS(pr_commit_list!J:J,"IGNORE",pr_commit_list!M:M,"NEUTRAL")</f>
        <v>0</v>
      </c>
      <c r="N13" s="1">
        <f>COUNTIFS(pr_commit_list!J:J,"IGNORE",pr_commit_list!M:M,"NOT ENOUGH INFO")</f>
        <v>0</v>
      </c>
      <c r="O13" s="1">
        <f t="shared" si="0"/>
        <v>10</v>
      </c>
    </row>
    <row r="14" spans="1:15" ht="15.75" customHeight="1">
      <c r="A14" s="1" t="s">
        <v>537</v>
      </c>
      <c r="B14" s="34">
        <f>COUNTIFS(pr_commit_list!R:R,"Reference&gt;Design")</f>
        <v>3</v>
      </c>
      <c r="C14" s="34">
        <f>COUNTIFS(pr_commit_list!L:L,"Reference&gt;Design")</f>
        <v>1</v>
      </c>
      <c r="D14" s="34">
        <f>COUNTIFS(pr_commit_list!O:O,"Reference&gt;Design")</f>
        <v>1</v>
      </c>
      <c r="G14" s="1" t="s">
        <v>924</v>
      </c>
      <c r="H14" s="1">
        <f>COUNTIFS(pr_commit_list!J:J,"NEUTRAL",pr_commit_list!M:M,"POSITIVE")</f>
        <v>0</v>
      </c>
      <c r="I14" s="1">
        <f>COUNTIFS(pr_commit_list!J:J,"NEUTRAL",pr_commit_list!M:M,"NEGATIVE")</f>
        <v>1</v>
      </c>
      <c r="J14" s="1">
        <f>COUNTIFS(pr_commit_list!J:J,"NEUTRAL",pr_commit_list!M:M,"FP")</f>
        <v>0</v>
      </c>
      <c r="K14" s="1">
        <f>COUNTIFS(pr_commit_list!J:J,"NEUTRAL",pr_commit_list!M:M,"NONE")</f>
        <v>0</v>
      </c>
      <c r="L14" s="1">
        <f>COUNTIFS(pr_commit_list!J:J,"NEUTRAL",pr_commit_list!M:M,"IGNORE")</f>
        <v>0</v>
      </c>
      <c r="M14" s="1">
        <f>COUNTIFS(pr_commit_list!J:J,"NEUTRAL",pr_commit_list!M:M,"NEUTRAL")</f>
        <v>2</v>
      </c>
      <c r="N14" s="1">
        <f>COUNTIFS(pr_commit_list!J:J,"NEUTRAL",pr_commit_list!M:M,"NOT ENOUGH INFO")</f>
        <v>0</v>
      </c>
      <c r="O14" s="1">
        <f t="shared" si="0"/>
        <v>3</v>
      </c>
    </row>
    <row r="15" spans="1:15" ht="15.75" customHeight="1">
      <c r="A15" s="1" t="s">
        <v>236</v>
      </c>
      <c r="B15" s="34">
        <f>COUNTIFS(pr_commit_list!R:R,A15)</f>
        <v>3</v>
      </c>
      <c r="C15" s="34">
        <f>COUNTIFS(pr_commit_list!L:L,A15)</f>
        <v>3</v>
      </c>
      <c r="D15" s="34">
        <f>COUNTIFS(pr_commit_list!O:O,A15)</f>
        <v>3</v>
      </c>
      <c r="G15" s="1" t="s">
        <v>379</v>
      </c>
      <c r="H15" s="1">
        <f>COUNTIFS(pr_commit_list!J:J,"NOT ENOUGH INFO",pr_commit_list!M:M,"POSITIVE")</f>
        <v>0</v>
      </c>
      <c r="I15" s="1">
        <f>COUNTIFS(pr_commit_list!J:J,"NOT ENOUGH INFO",pr_commit_list!M:M,"NEGATIVE")</f>
        <v>0</v>
      </c>
      <c r="J15" s="1">
        <f>COUNTIFS(pr_commit_list!J:J,"NOT ENOUGH INFO",pr_commit_list!M:M,"FP")</f>
        <v>0</v>
      </c>
      <c r="K15" s="1">
        <f>COUNTIFS(pr_commit_list!J:J,"NOT ENOUGH INFO",pr_commit_list!M:M,"NONE")</f>
        <v>0</v>
      </c>
      <c r="L15" s="1">
        <f>COUNTIFS(pr_commit_list!J:J,"NOT ENOUGH INFO",pr_commit_list!M:M,"IGNORE")</f>
        <v>0</v>
      </c>
      <c r="M15" s="34">
        <f>COUNTIFS(pr_commit_list!J:J,"NOT ENOUGH INFO",pr_commit_list!M:M,"NEUTRAL")</f>
        <v>0</v>
      </c>
      <c r="N15" s="1">
        <f>COUNTIFS(pr_commit_list!J:J,"NOT ENOUGH INFO",pr_commit_list!M:M,"NOT ENOUGH INFO")</f>
        <v>1</v>
      </c>
      <c r="O15" s="1">
        <f t="shared" si="0"/>
        <v>1</v>
      </c>
    </row>
    <row r="16" spans="1:15" ht="15.75" customHeight="1">
      <c r="A16" s="1" t="s">
        <v>259</v>
      </c>
      <c r="B16" s="34">
        <f>COUNTIFS(pr_commit_list!R:R,A16)</f>
        <v>3</v>
      </c>
      <c r="C16" s="34">
        <f>COUNTIFS(pr_commit_list!L:L,A16)</f>
        <v>2</v>
      </c>
      <c r="D16" s="34">
        <f>COUNTIFS(pr_commit_list!O:O,A16)</f>
        <v>2</v>
      </c>
      <c r="G16" s="1" t="s">
        <v>840</v>
      </c>
      <c r="O16" s="1" t="e">
        <f>SUM(O9:O15)</f>
        <v>#REF!</v>
      </c>
    </row>
    <row r="17" spans="1:11" ht="15.75" customHeight="1">
      <c r="A17" s="1" t="s">
        <v>53</v>
      </c>
      <c r="B17" s="1">
        <f>COUNTIFS(pr_commit_list!R:R,"FP")</f>
        <v>8</v>
      </c>
      <c r="C17" s="1">
        <f>COUNTIFS(pr_commit_list!L:L,"FP")</f>
        <v>7</v>
      </c>
      <c r="D17" s="1">
        <f>COUNTIFS(pr_commit_list!O:O,"FP")</f>
        <v>8</v>
      </c>
      <c r="G17" s="1" t="s">
        <v>10</v>
      </c>
      <c r="H17" s="1" t="s">
        <v>925</v>
      </c>
    </row>
    <row r="18" spans="1:11" ht="15.75" customHeight="1">
      <c r="A18" s="1" t="s">
        <v>61</v>
      </c>
      <c r="B18" s="34">
        <f>COUNTIFS(pr_commit_list!R:R,"Outsource&gt;Design")</f>
        <v>7</v>
      </c>
      <c r="C18" s="34">
        <f>COUNTIFS(pr_commit_list!L:L,"Outsource&gt;Design")</f>
        <v>9</v>
      </c>
      <c r="D18" s="34">
        <f>COUNTIFS(pr_commit_list!O:O,"Outsource&gt;Design")</f>
        <v>9</v>
      </c>
      <c r="F18" s="1" t="s">
        <v>917</v>
      </c>
      <c r="G18" s="1" t="e">
        <f>SUM(H9+I10)/SUM(O9:O10)</f>
        <v>#REF!</v>
      </c>
    </row>
    <row r="19" spans="1:11" ht="15.75" customHeight="1">
      <c r="A19" s="1" t="s">
        <v>39</v>
      </c>
      <c r="B19" s="34">
        <f>COUNTIFS(pr_commit_list!R:R,A19)</f>
        <v>15</v>
      </c>
      <c r="C19" s="34">
        <f>COUNTIFS(pr_commit_list!L:L,A19)</f>
        <v>11</v>
      </c>
      <c r="D19" s="34">
        <f>COUNTIFS(pr_commit_list!O:O,A19)</f>
        <v>16</v>
      </c>
      <c r="F19" s="1" t="s">
        <v>926</v>
      </c>
      <c r="G19" s="1" t="e">
        <f>(SUM(H9:I9)/SUM(O9:O10))*(SUM(H9:H10)/SUM(O9:O10))</f>
        <v>#REF!</v>
      </c>
    </row>
    <row r="20" spans="1:11" ht="15.75" customHeight="1">
      <c r="A20" s="1" t="s">
        <v>121</v>
      </c>
      <c r="B20" s="34">
        <f>COUNTIFS(pr_commit_list!R:R,A20)</f>
        <v>7</v>
      </c>
      <c r="C20" s="34">
        <f>COUNTIFS(pr_commit_list!L:L,A20)</f>
        <v>8</v>
      </c>
      <c r="D20" s="34">
        <f>COUNTIFS(pr_commit_list!O:O,A20)</f>
        <v>7</v>
      </c>
      <c r="F20" s="1" t="s">
        <v>927</v>
      </c>
      <c r="G20" s="1" t="e">
        <f>SUM(H10:I10)/SUM(O9:O10)*SUM(I9:I10)/SUM(O9:O10)</f>
        <v>#REF!</v>
      </c>
    </row>
    <row r="21" spans="1:11" ht="15.75" customHeight="1">
      <c r="A21" s="1" t="s">
        <v>84</v>
      </c>
      <c r="B21" s="34">
        <f>COUNTIFS(pr_commit_list!R:R,"Outsource&gt;Review")</f>
        <v>10</v>
      </c>
      <c r="C21" s="34">
        <f>COUNTIFS(pr_commit_list!L:L,"Outsource&gt;Review")</f>
        <v>13</v>
      </c>
      <c r="D21" s="34">
        <f>COUNTIFS(pr_commit_list!O:O,"Outsource&gt;Review")</f>
        <v>10</v>
      </c>
      <c r="F21" s="1" t="s">
        <v>928</v>
      </c>
      <c r="G21" s="1" t="e">
        <f>G19+G20</f>
        <v>#REF!</v>
      </c>
    </row>
    <row r="22" spans="1:11" ht="15.75" customHeight="1">
      <c r="A22" s="1" t="s">
        <v>187</v>
      </c>
      <c r="B22" s="34">
        <f>COUNTIFS(pr_commit_list!R:R,A22)</f>
        <v>4</v>
      </c>
      <c r="C22" s="34">
        <f>COUNTIFS(pr_commit_list!L:L,A22)</f>
        <v>6</v>
      </c>
      <c r="D22" s="34">
        <f>COUNTIFS(pr_commit_list!O:O,A22)</f>
        <v>4</v>
      </c>
      <c r="F22" s="1" t="s">
        <v>929</v>
      </c>
      <c r="G22" s="1" t="e">
        <f>(G18-G21)/(1-G21)</f>
        <v>#REF!</v>
      </c>
    </row>
    <row r="23" spans="1:11" ht="15.75" customHeight="1">
      <c r="A23" s="1" t="s">
        <v>750</v>
      </c>
      <c r="B23" s="34">
        <f>COUNTIFS(pr_commit_list!R:R,A23)</f>
        <v>0</v>
      </c>
      <c r="C23" s="34">
        <f>COUNTIFS(pr_commit_list!L:L,A23)</f>
        <v>0</v>
      </c>
      <c r="D23" s="34">
        <f>COUNTIFS(pr_commit_list!O:O,A23)</f>
        <v>1</v>
      </c>
    </row>
    <row r="24" spans="1:11" ht="15.75" customHeight="1">
      <c r="A24" s="1" t="s">
        <v>122</v>
      </c>
      <c r="B24" s="34">
        <f>COUNTIFS(pr_commit_list!R:R,A24)</f>
        <v>6</v>
      </c>
      <c r="C24" s="34">
        <f>COUNTIFS(pr_commit_list!L:L,A24)</f>
        <v>4</v>
      </c>
      <c r="D24" s="34">
        <f>COUNTIFS(pr_commit_list!O:O,A24)</f>
        <v>5</v>
      </c>
    </row>
    <row r="25" spans="1:11" ht="15.75" customHeight="1">
      <c r="A25" s="1" t="s">
        <v>76</v>
      </c>
      <c r="B25" s="34">
        <f>COUNTIFS(pr_commit_list!R:R,"Outsource&gt;Refactoring")</f>
        <v>12</v>
      </c>
      <c r="C25" s="34">
        <f>COUNTIFS(pr_commit_list!L:L,"Outsource&gt;Refactoring")</f>
        <v>14</v>
      </c>
      <c r="D25" s="34">
        <f>COUNTIFS(pr_commit_list!O:O,"Outsource&gt;Refactoring")</f>
        <v>12</v>
      </c>
    </row>
    <row r="26" spans="1:11" ht="15.75" customHeight="1">
      <c r="A26" s="1" t="s">
        <v>453</v>
      </c>
      <c r="B26" s="34">
        <f>COUNTIFS(pr_commit_list!R:R,A26)</f>
        <v>3</v>
      </c>
      <c r="C26" s="34">
        <f>COUNTIFS(pr_commit_list!L:L,A26)</f>
        <v>3</v>
      </c>
      <c r="D26" s="34">
        <f>COUNTIFS(pr_commit_list!O:O,A26)</f>
        <v>3</v>
      </c>
      <c r="F26" s="1" t="s">
        <v>921</v>
      </c>
      <c r="G26" s="1" t="s">
        <v>922</v>
      </c>
      <c r="H26" s="1">
        <f>COUNTIFS(pr_commit_list!J:J,"POSITIVE")</f>
        <v>46</v>
      </c>
      <c r="J26" s="1" t="s">
        <v>910</v>
      </c>
      <c r="K26" s="1">
        <f>COUNTIFS(pr_commit_list!M:M,"POSITIVE")</f>
        <v>43</v>
      </c>
    </row>
    <row r="27" spans="1:11" ht="15.75" customHeight="1">
      <c r="A27" s="35" t="s">
        <v>379</v>
      </c>
      <c r="B27" s="1">
        <f>COUNTIFS(pr_commit_list!R:R,"NOT ENOUGH INFO")</f>
        <v>6</v>
      </c>
      <c r="C27" s="1">
        <f>COUNTIFS(pr_commit_list!L:L,"NOT ENOUGH INFO")</f>
        <v>6</v>
      </c>
      <c r="D27" s="1">
        <f>COUNTIFS(pr_commit_list!O:O,"NOT ENOUGH INFO")</f>
        <v>6</v>
      </c>
      <c r="G27" s="1" t="s">
        <v>923</v>
      </c>
      <c r="H27" s="1">
        <f>COUNTIFS(pr_commit_list!J:J,"NEGATIVE")</f>
        <v>16</v>
      </c>
      <c r="K27" s="1">
        <f>COUNTIFS(pr_commit_list!M:M,"NEGATIVE")</f>
        <v>15</v>
      </c>
    </row>
    <row r="28" spans="1:11" ht="15.75" customHeight="1">
      <c r="A28" s="1" t="s">
        <v>54</v>
      </c>
      <c r="B28" s="1">
        <f>COUNTIFS(pr_commit_list!R:R,A28)</f>
        <v>2</v>
      </c>
      <c r="C28" s="34">
        <f>COUNTIFS(pr_commit_list!L:L,A28)</f>
        <v>2</v>
      </c>
      <c r="D28" s="1">
        <f>COUNTIFS(pr_commit_list!O:O,A28)</f>
        <v>2</v>
      </c>
      <c r="G28" s="1" t="s">
        <v>53</v>
      </c>
      <c r="H28" s="1">
        <f>COUNTIFS(pr_commit_list!J:J,"FP")</f>
        <v>9</v>
      </c>
      <c r="K28" s="1">
        <f>COUNTIFS(pr_commit_list!M:M,"FP")</f>
        <v>10</v>
      </c>
    </row>
    <row r="29" spans="1:11" ht="15.75" customHeight="1">
      <c r="B29" s="1">
        <f t="shared" ref="B29:D29" si="1">SUM(B9:B28)</f>
        <v>133</v>
      </c>
      <c r="C29" s="1">
        <f t="shared" si="1"/>
        <v>133</v>
      </c>
      <c r="D29" s="1">
        <f t="shared" si="1"/>
        <v>133</v>
      </c>
      <c r="G29" s="1" t="s">
        <v>18</v>
      </c>
      <c r="H29" s="1">
        <f>COUNTIFS(pr_commit_list!J:J,"NONE")</f>
        <v>48</v>
      </c>
      <c r="K29" s="1">
        <f>COUNTIFS(pr_commit_list!M:M,"NONE")</f>
        <v>49</v>
      </c>
    </row>
    <row r="30" spans="1:11" ht="15.75" customHeight="1">
      <c r="G30" s="1" t="s">
        <v>228</v>
      </c>
      <c r="H30" s="1">
        <f>COUNTIFS(pr_commit_list!J:J,"IGNORE")</f>
        <v>10</v>
      </c>
      <c r="K30" s="1">
        <f>COUNTIFS(pr_commit_list!M:M,"IGNORE")</f>
        <v>10</v>
      </c>
    </row>
    <row r="31" spans="1:11" ht="15.75" customHeight="1">
      <c r="G31" s="1" t="s">
        <v>924</v>
      </c>
      <c r="H31" s="1">
        <f>COUNTIFS(pr_commit_list!J:J,"NEUTRAL")</f>
        <v>3</v>
      </c>
      <c r="K31" s="1">
        <f>COUNTIFS(pr_commit_list!M:M,"NEUTRAL")</f>
        <v>5</v>
      </c>
    </row>
    <row r="32" spans="1:11" ht="15.75" customHeight="1">
      <c r="G32" s="1" t="s">
        <v>379</v>
      </c>
      <c r="H32" s="1">
        <f>COUNTIFS(pr_commit_list!J:J,"NOT ENOUGH INFO")</f>
        <v>1</v>
      </c>
      <c r="K32" s="1">
        <f>COUNTIFS(pr_commit_list!M:M,"NOT ENOUGH INFO")</f>
        <v>1</v>
      </c>
    </row>
    <row r="33" spans="7:11" ht="15.75" customHeight="1">
      <c r="G33" s="1" t="s">
        <v>840</v>
      </c>
      <c r="H33" s="1">
        <f>SUM(H26:H32)</f>
        <v>133</v>
      </c>
      <c r="K33" s="1">
        <f>SUM(K26:K32)</f>
        <v>133</v>
      </c>
    </row>
  </sheetData>
  <mergeCells count="2">
    <mergeCell ref="H7:J7"/>
    <mergeCell ref="F9:F11"/>
  </mergeCells>
  <phoneticPr fontId="16"/>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H11"/>
  <sheetViews>
    <sheetView workbookViewId="0"/>
  </sheetViews>
  <sheetFormatPr baseColWidth="10" defaultColWidth="12.6640625" defaultRowHeight="15.75" customHeight="1"/>
  <cols>
    <col min="1" max="1" width="14.1640625" customWidth="1"/>
    <col min="2" max="2" width="55.6640625" customWidth="1"/>
  </cols>
  <sheetData>
    <row r="1" spans="1:8" ht="15.75" customHeight="1">
      <c r="A1" s="1" t="s">
        <v>907</v>
      </c>
    </row>
    <row r="2" spans="1:8" ht="15.75" customHeight="1">
      <c r="A2" s="1" t="s">
        <v>930</v>
      </c>
      <c r="B2" s="6" t="s">
        <v>931</v>
      </c>
      <c r="C2" s="1" t="s">
        <v>932</v>
      </c>
      <c r="D2" s="1" t="s">
        <v>933</v>
      </c>
      <c r="E2" s="1" t="s">
        <v>934</v>
      </c>
      <c r="F2" s="1" t="s">
        <v>935</v>
      </c>
      <c r="G2" s="1" t="s">
        <v>936</v>
      </c>
    </row>
    <row r="3" spans="1:8" ht="15.75" customHeight="1">
      <c r="B3" s="1" t="s">
        <v>937</v>
      </c>
      <c r="C3" s="1" t="s">
        <v>938</v>
      </c>
    </row>
    <row r="4" spans="1:8" ht="15.75" customHeight="1">
      <c r="A4" s="1" t="s">
        <v>912</v>
      </c>
      <c r="B4" s="6" t="s">
        <v>939</v>
      </c>
    </row>
    <row r="5" spans="1:8" ht="15.75" customHeight="1">
      <c r="A5" s="1" t="s">
        <v>940</v>
      </c>
      <c r="B5" s="6" t="s">
        <v>941</v>
      </c>
      <c r="C5" s="1" t="s">
        <v>942</v>
      </c>
      <c r="D5" s="1" t="s">
        <v>943</v>
      </c>
      <c r="E5" s="1" t="s">
        <v>944</v>
      </c>
      <c r="F5" s="1" t="s">
        <v>945</v>
      </c>
      <c r="G5" s="1" t="s">
        <v>944</v>
      </c>
      <c r="H5" s="1" t="s">
        <v>946</v>
      </c>
    </row>
    <row r="6" spans="1:8" ht="15.75" customHeight="1">
      <c r="A6" s="1" t="s">
        <v>916</v>
      </c>
      <c r="B6" s="6" t="s">
        <v>947</v>
      </c>
    </row>
    <row r="7" spans="1:8" ht="15.75" customHeight="1">
      <c r="B7" s="6" t="s">
        <v>948</v>
      </c>
    </row>
    <row r="8" spans="1:8" ht="15.75" customHeight="1">
      <c r="B8" s="6" t="s">
        <v>29</v>
      </c>
    </row>
    <row r="10" spans="1:8" ht="15.75" customHeight="1">
      <c r="A10" s="1" t="s">
        <v>949</v>
      </c>
      <c r="B10" s="6" t="s">
        <v>950</v>
      </c>
    </row>
    <row r="11" spans="1:8" ht="15.75" customHeight="1">
      <c r="B11" s="1" t="s">
        <v>951</v>
      </c>
      <c r="C11" s="1" t="s">
        <v>952</v>
      </c>
    </row>
  </sheetData>
  <phoneticPr fontId="1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6</vt:i4>
      </vt:variant>
    </vt:vector>
  </HeadingPairs>
  <TitlesOfParts>
    <vt:vector size="6" baseType="lpstr">
      <vt:lpstr>pr_commit_list</vt:lpstr>
      <vt:lpstr>カテゴリ</vt:lpstr>
      <vt:lpstr>シート6</vt:lpstr>
      <vt:lpstr>Negativeボタン</vt:lpstr>
      <vt:lpstr>一致率</vt:lpstr>
      <vt:lpstr>Negative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渡邉 未来(奈良高専)</cp:lastModifiedBy>
  <dcterms:created xsi:type="dcterms:W3CDTF">2023-12-12T07:04:21Z</dcterms:created>
  <dcterms:modified xsi:type="dcterms:W3CDTF">2023-12-12T07:04:21Z</dcterms:modified>
</cp:coreProperties>
</file>