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mill\Documents\UMN\LecturesAndHW\01-Excel\Homework\"/>
    </mc:Choice>
  </mc:AlternateContent>
  <xr:revisionPtr revIDLastSave="0" documentId="13_ncr:1_{F33D53D9-E9D5-454B-8841-4343892F07C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sheet" sheetId="1" r:id="rId1"/>
    <sheet name="category" sheetId="3" r:id="rId2"/>
    <sheet name="subCategory" sheetId="7" r:id="rId3"/>
    <sheet name="lineGraph" sheetId="5" r:id="rId4"/>
    <sheet name="bonus" sheetId="8" r:id="rId5"/>
  </sheets>
  <definedNames>
    <definedName name="_xlnm._FilterDatabase" localSheetId="0" hidden="1">data_sheet!$A$1:$U$4115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B2" i="8"/>
  <c r="D13" i="8"/>
  <c r="D12" i="8"/>
  <c r="D11" i="8"/>
  <c r="D10" i="8"/>
  <c r="D9" i="8"/>
  <c r="D8" i="8"/>
  <c r="D7" i="8"/>
  <c r="D6" i="8"/>
  <c r="C12" i="8"/>
  <c r="C11" i="8"/>
  <c r="C10" i="8"/>
  <c r="C9" i="8"/>
  <c r="C8" i="8"/>
  <c r="C7" i="8"/>
  <c r="C6" i="8"/>
  <c r="B13" i="8"/>
  <c r="B12" i="8"/>
  <c r="E12" i="8" s="1"/>
  <c r="B11" i="8"/>
  <c r="B10" i="8"/>
  <c r="E10" i="8" s="1"/>
  <c r="B9" i="8"/>
  <c r="B8" i="8"/>
  <c r="E8" i="8" s="1"/>
  <c r="B7" i="8"/>
  <c r="B6" i="8"/>
  <c r="D5" i="8"/>
  <c r="C5" i="8"/>
  <c r="B5" i="8"/>
  <c r="D4" i="8"/>
  <c r="C4" i="8"/>
  <c r="B4" i="8"/>
  <c r="B3" i="8"/>
  <c r="D3" i="8"/>
  <c r="C3" i="8"/>
  <c r="D2" i="8"/>
  <c r="C2" i="8"/>
  <c r="E5" i="8" l="1"/>
  <c r="E13" i="8"/>
  <c r="F13" i="8" s="1"/>
  <c r="E4" i="8"/>
  <c r="G4" i="8" s="1"/>
  <c r="H5" i="8"/>
  <c r="H13" i="8"/>
  <c r="G8" i="8"/>
  <c r="G13" i="8"/>
  <c r="F7" i="8"/>
  <c r="H8" i="8"/>
  <c r="G10" i="8"/>
  <c r="H10" i="8"/>
  <c r="G5" i="8"/>
  <c r="G12" i="8"/>
  <c r="H12" i="8"/>
  <c r="E9" i="8"/>
  <c r="G9" i="8" s="1"/>
  <c r="F8" i="8"/>
  <c r="F5" i="8"/>
  <c r="E7" i="8"/>
  <c r="H7" i="8" s="1"/>
  <c r="F10" i="8"/>
  <c r="E6" i="8"/>
  <c r="H6" i="8" s="1"/>
  <c r="F12" i="8"/>
  <c r="F4" i="8"/>
  <c r="E11" i="8"/>
  <c r="G11" i="8" s="1"/>
  <c r="E3" i="8"/>
  <c r="G3" i="8" s="1"/>
  <c r="E2" i="8"/>
  <c r="F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4" i="8" l="1"/>
  <c r="F9" i="8"/>
  <c r="H9" i="8"/>
  <c r="H3" i="8"/>
  <c r="F3" i="8"/>
  <c r="F6" i="8"/>
  <c r="G6" i="8"/>
  <c r="F11" i="8"/>
  <c r="G7" i="8"/>
  <c r="H11" i="8"/>
  <c r="H2" i="8"/>
  <c r="G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<sst xmlns="http://schemas.openxmlformats.org/spreadsheetml/2006/main" count="33049" uniqueCount="8400">
  <si>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</si>
  <si>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</si>
  <si>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</si>
  <si>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</si>
  <si>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</si>
  <si>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</si>
  <si>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</si>
  <si>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</si>
  <si>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</si>
  <si>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</si>
  <si>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</si>
  <si>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</si>
  <si>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</si>
  <si>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</si>
  <si>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</si>
  <si>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</si>
  <si>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</si>
  <si>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</si>
  <si>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</si>
  <si>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</si>
  <si>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</si>
  <si>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</si>
  <si>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</si>
  <si>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</si>
  <si>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</si>
  <si>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</si>
  <si>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</si>
  <si>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</si>
  <si>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</si>
  <si>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</si>
  <si>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</si>
  <si>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</si>
  <si>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</si>
  <si>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</si>
  <si>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</si>
  <si>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</si>
  <si>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</si>
  <si>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</si>
  <si>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</si>
  <si>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</si>
  <si>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</si>
  <si>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</si>
  <si>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</si>
  <si>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</si>
  <si>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</si>
  <si>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</si>
  <si>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</si>
  <si>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</si>
  <si>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</si>
  <si>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</si>
  <si>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</si>
  <si>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</si>
  <si>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</si>
  <si>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</si>
  <si>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</si>
  <si>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</si>
  <si>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</si>
  <si>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</si>
  <si>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</si>
  <si>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</si>
  <si>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</si>
  <si>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</si>
  <si>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</si>
  <si>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</si>
  <si>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</si>
  <si>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</si>
  <si>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</si>
  <si>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</si>
  <si>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</si>
  <si>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</si>
  <si>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</si>
  <si>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</si>
  <si>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</si>
  <si>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</si>
  <si>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</si>
  <si>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</si>
  <si>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</si>
  <si>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</si>
  <si>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</si>
  <si>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</si>
  <si>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</si>
  <si>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</si>
  <si>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</si>
  <si>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</si>
  <si>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</si>
  <si>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</si>
  <si>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</si>
  <si>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</si>
  <si>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</si>
  <si>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</si>
  <si>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</si>
  <si>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</si>
  <si>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</si>
  <si>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</si>
  <si>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</si>
  <si>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</si>
  <si>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</si>
  <si>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</si>
  <si>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</si>
  <si>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</si>
  <si>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</si>
  <si>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</si>
  <si>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</si>
  <si>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</si>
  <si>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</si>
  <si>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</si>
  <si>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</si>
  <si>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</si>
  <si>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</si>
  <si>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</si>
  <si>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</si>
  <si>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</si>
  <si>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</si>
  <si>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</si>
  <si>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</si>
  <si>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</si>
  <si>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</si>
  <si>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</si>
  <si>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</si>
  <si>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</si>
  <si>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</si>
  <si>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</si>
  <si>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</si>
  <si>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</si>
  <si>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</si>
  <si>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</si>
  <si>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</si>
  <si>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</si>
  <si>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</si>
  <si>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</si>
  <si>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</si>
  <si>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</si>
  <si>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</si>
  <si>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</si>
  <si>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</si>
  <si>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</si>
  <si>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</si>
  <si>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</si>
  <si>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</si>
  <si>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</si>
  <si>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</si>
  <si>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</si>
  <si>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</si>
  <si>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</si>
  <si>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</si>
  <si>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</si>
  <si>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</si>
  <si>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</si>
  <si>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</si>
  <si>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</si>
  <si>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</si>
  <si>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</si>
  <si>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</si>
  <si>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</si>
  <si>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</si>
  <si>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</si>
  <si>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</si>
  <si>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</si>
  <si>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</si>
  <si>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</si>
  <si>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</si>
  <si>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</si>
  <si>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</si>
  <si>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</si>
  <si>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</si>
  <si>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</si>
  <si>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</si>
  <si>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</si>
  <si>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</si>
  <si>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</si>
  <si>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</si>
  <si>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</si>
  <si>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</si>
  <si>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</si>
  <si>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</si>
  <si>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</si>
  <si>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</si>
  <si>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</si>
  <si>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</si>
  <si>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</si>
  <si>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</si>
  <si>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</si>
  <si>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</si>
  <si>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</si>
  <si>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</si>
  <si>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</si>
  <si>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</si>
  <si>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</si>
  <si>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</si>
  <si>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</si>
  <si>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</si>
  <si>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</si>
  <si>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</si>
  <si>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</si>
  <si>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</si>
  <si>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</si>
  <si>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</si>
  <si>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</si>
  <si>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</si>
  <si>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</si>
  <si>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</si>
  <si>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</si>
  <si>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</si>
  <si>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</si>
  <si>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</si>
  <si>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</si>
  <si>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</si>
  <si>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</si>
  <si>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</si>
  <si>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</si>
  <si>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</si>
  <si>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</si>
  <si>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</si>
  <si>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</si>
  <si>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</si>
  <si>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</si>
  <si>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</si>
  <si>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</si>
  <si>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</si>
  <si>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</si>
  <si>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</si>
  <si>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</si>
  <si>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</si>
  <si>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</si>
  <si>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</si>
  <si>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</si>
  <si>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</si>
  <si>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</si>
  <si>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</si>
  <si>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</si>
  <si>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</si>
  <si>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</si>
  <si>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</si>
  <si>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</si>
  <si>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</si>
  <si>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</si>
  <si>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</si>
  <si>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</si>
  <si>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</si>
  <si>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</si>
  <si>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</si>
  <si>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</si>
  <si>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</si>
  <si>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</si>
  <si>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</si>
  <si>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</si>
  <si>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</si>
  <si>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</si>
  <si>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</si>
  <si>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</si>
  <si>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</si>
  <si>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</si>
  <si>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</si>
  <si>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</si>
  <si>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</si>
  <si>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</si>
  <si>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</si>
  <si>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</si>
  <si>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</si>
  <si>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</si>
  <si>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</si>
  <si>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</si>
  <si>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</si>
  <si>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</si>
  <si>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</si>
  <si>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</si>
  <si>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</si>
  <si>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</si>
  <si>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</si>
  <si>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</si>
  <si>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</si>
  <si>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</si>
  <si>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</si>
  <si>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</si>
  <si>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</si>
  <si>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</si>
  <si>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</si>
  <si>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</si>
  <si>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</si>
  <si>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</si>
  <si>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</si>
  <si>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</si>
  <si>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</si>
  <si>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</si>
  <si>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</si>
  <si>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</si>
  <si>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</si>
  <si>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</si>
  <si>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</si>
  <si>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</si>
  <si>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</si>
  <si>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</si>
  <si>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</si>
  <si>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</si>
  <si>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</si>
  <si>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</si>
  <si>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</si>
  <si>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</si>
  <si>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</si>
  <si>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</si>
  <si>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</si>
  <si>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</si>
  <si>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</si>
  <si>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</si>
  <si>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</si>
  <si>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</si>
  <si>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</si>
  <si>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</si>
  <si>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</si>
  <si>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</si>
  <si>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</si>
  <si>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</si>
  <si>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</si>
  <si>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</si>
  <si>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</si>
  <si>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</si>
  <si>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</si>
  <si>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</si>
  <si>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</si>
  <si>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</si>
  <si>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</si>
  <si>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</si>
  <si>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</si>
  <si>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</si>
  <si>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</si>
  <si>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</si>
  <si>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</si>
  <si>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</si>
  <si>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</si>
  <si>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</si>
  <si>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</si>
  <si>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</si>
  <si>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</si>
  <si>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</si>
  <si>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</si>
  <si>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</si>
  <si>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</si>
  <si>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</si>
  <si>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</si>
  <si>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</si>
  <si>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</si>
  <si>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</si>
  <si>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</si>
  <si>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</si>
  <si>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</si>
  <si>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</si>
  <si>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</si>
  <si>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</si>
  <si>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</si>
  <si>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</si>
  <si>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</si>
  <si>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</si>
  <si>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</si>
  <si>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</si>
  <si>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</si>
  <si>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</si>
  <si>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</si>
  <si>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</si>
  <si>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</si>
  <si>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</si>
  <si>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</si>
  <si>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</si>
  <si>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</si>
  <si>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</si>
  <si>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</si>
  <si>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</si>
  <si>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</si>
  <si>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</si>
  <si>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</si>
  <si>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</si>
  <si>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</si>
  <si>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</si>
  <si>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</si>
  <si>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</si>
  <si>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</si>
  <si>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</si>
  <si>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</si>
  <si>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</si>
  <si>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</si>
  <si>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</si>
  <si>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</si>
  <si>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</si>
  <si>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</si>
  <si>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</si>
  <si>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</si>
  <si>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</si>
  <si>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</si>
  <si>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</si>
  <si>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</si>
  <si>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</si>
  <si>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</si>
  <si>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</si>
  <si>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</si>
  <si>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</si>
  <si>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</si>
  <si>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</si>
  <si>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</si>
  <si>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</si>
  <si>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</si>
  <si>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</si>
  <si>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</si>
  <si>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</si>
  <si>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</si>
  <si>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</si>
  <si>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</si>
  <si>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</si>
  <si>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</si>
  <si>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</si>
  <si>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</si>
  <si>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</si>
  <si>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</si>
  <si>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</si>
  <si>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</si>
  <si>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</si>
  <si>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</si>
  <si>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</si>
  <si>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</si>
  <si>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</si>
  <si>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</si>
  <si>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</si>
  <si>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</si>
  <si>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</si>
  <si>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</si>
  <si>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</si>
  <si>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</si>
  <si>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</si>
  <si>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</si>
  <si>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</si>
  <si>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</si>
  <si>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</si>
  <si>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</si>
  <si>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</si>
  <si>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</si>
  <si>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</si>
  <si>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</si>
  <si>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</si>
  <si>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</si>
  <si>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</si>
  <si>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</si>
  <si>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</si>
  <si>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</si>
  <si>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</si>
  <si>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</si>
  <si>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</si>
  <si>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</si>
  <si>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</si>
  <si>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</si>
  <si>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</si>
  <si>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</si>
  <si>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</si>
  <si>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</si>
  <si>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</si>
  <si>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</si>
  <si>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</si>
  <si>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</si>
  <si>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</si>
  <si>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</si>
  <si>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</si>
  <si>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</si>
  <si>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</si>
  <si>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</si>
  <si>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</si>
  <si>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</si>
  <si>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</si>
  <si>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</si>
  <si>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</si>
  <si>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</si>
  <si>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</si>
  <si>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</si>
  <si>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</si>
  <si>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</si>
  <si>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</si>
  <si>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</si>
  <si>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</si>
  <si>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</si>
  <si>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</si>
  <si>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</si>
  <si>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</si>
  <si>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</si>
  <si>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</si>
  <si>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</si>
  <si>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</si>
  <si>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</si>
  <si>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</si>
  <si>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</si>
  <si>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</si>
  <si>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</si>
  <si>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</si>
  <si>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</si>
  <si>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</si>
  <si>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</si>
  <si>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</si>
  <si>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</si>
  <si>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</si>
  <si>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</si>
  <si>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</si>
  <si>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</si>
  <si>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</si>
  <si>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</si>
  <si>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</si>
  <si>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</si>
  <si>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</si>
  <si>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</si>
  <si>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</si>
  <si>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</si>
  <si>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</si>
  <si>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</si>
  <si>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</si>
  <si>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</si>
  <si>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</si>
  <si>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</si>
  <si>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</si>
  <si>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</si>
  <si>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</si>
  <si>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</si>
  <si>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</si>
  <si>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</si>
  <si>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</si>
  <si>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</si>
  <si>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</si>
  <si>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</si>
  <si>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</si>
  <si>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</si>
  <si>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</si>
  <si>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</si>
  <si>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</si>
  <si>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</si>
  <si>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</si>
  <si>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</si>
  <si>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</si>
  <si>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</si>
  <si>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</si>
  <si>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</si>
  <si>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</si>
  <si>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</si>
  <si>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</si>
  <si>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</si>
  <si>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</si>
  <si>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</si>
  <si>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</si>
  <si>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</si>
  <si>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</si>
  <si>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</si>
  <si>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</si>
  <si>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</si>
  <si>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</si>
  <si>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</si>
  <si>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</si>
  <si>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</si>
  <si>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</si>
  <si>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</si>
  <si>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</si>
  <si>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</si>
  <si>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</si>
  <si>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</si>
  <si>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</si>
  <si>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</si>
  <si>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</si>
  <si>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</si>
  <si>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</si>
  <si>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</si>
  <si>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</si>
  <si>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</si>
  <si>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</si>
  <si>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</si>
  <si>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</si>
  <si>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</si>
  <si>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</si>
  <si>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</si>
  <si>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</si>
  <si>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</si>
  <si>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</si>
  <si>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</si>
  <si>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</si>
  <si>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</si>
  <si>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</si>
  <si>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</si>
  <si>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</si>
  <si>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</si>
  <si>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</si>
  <si>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</si>
  <si>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</si>
  <si>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</si>
  <si>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</si>
  <si>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</si>
  <si>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</si>
  <si>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</si>
  <si>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</si>
  <si>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</si>
  <si>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</si>
  <si>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</si>
  <si>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</si>
  <si>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</si>
  <si>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</si>
  <si>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</si>
  <si>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</si>
  <si>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</si>
  <si>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</si>
  <si>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</si>
  <si>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</si>
  <si>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</si>
  <si>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</si>
  <si>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</si>
  <si>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</si>
  <si>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</si>
  <si>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</si>
  <si>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</si>
  <si>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</si>
  <si>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</si>
  <si>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</si>
  <si>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</si>
  <si>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</si>
  <si>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</si>
  <si>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</si>
  <si>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</si>
  <si>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</si>
  <si>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</si>
  <si>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</si>
  <si>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</si>
  <si>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</si>
  <si>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</si>
  <si>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</si>
  <si>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</si>
  <si>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</si>
  <si>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</si>
  <si>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</si>
  <si>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</si>
  <si>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</si>
  <si>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</si>
  <si>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</si>
  <si>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</si>
  <si>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</si>
  <si>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</si>
  <si>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</si>
  <si>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</si>
  <si>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</si>
  <si>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</si>
  <si>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</si>
  <si>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</si>
  <si>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</si>
  <si>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</si>
  <si>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</si>
  <si>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</si>
  <si>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</si>
  <si>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</si>
  <si>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</si>
  <si>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</si>
  <si>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</si>
  <si>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</si>
  <si>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</si>
  <si>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</si>
  <si>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</si>
  <si>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</si>
  <si>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</si>
  <si>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</si>
  <si>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</si>
  <si>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</si>
  <si>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</si>
  <si>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</si>
  <si>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</si>
  <si>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</si>
  <si>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</si>
  <si>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</si>
  <si>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</si>
  <si>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</si>
  <si>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</si>
  <si>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</si>
  <si>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</si>
  <si>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</si>
  <si>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</si>
  <si>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</si>
  <si>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</si>
  <si>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</si>
  <si>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</si>
  <si>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</si>
  <si>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</si>
  <si>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</si>
  <si>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</si>
  <si>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</si>
  <si>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</si>
  <si>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</si>
  <si>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</si>
  <si>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</si>
  <si>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</si>
  <si>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</si>
  <si>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</si>
  <si>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</si>
  <si>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</si>
  <si>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</si>
  <si>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</si>
  <si>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</si>
  <si>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</si>
  <si>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</si>
  <si>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</si>
  <si>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</si>
  <si>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</si>
  <si>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</si>
  <si>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</si>
  <si>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</si>
  <si>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</si>
  <si>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</si>
  <si>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</si>
  <si>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</si>
  <si>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</si>
  <si>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</si>
  <si>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</si>
  <si>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</si>
  <si>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</si>
  <si>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</si>
  <si>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</si>
  <si>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</si>
  <si>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</si>
  <si>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</si>
  <si>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</si>
  <si>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</si>
  <si>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</si>
  <si>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</si>
  <si>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</si>
  <si>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</si>
  <si>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</si>
  <si>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</si>
  <si>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</si>
  <si>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</si>
  <si>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</si>
  <si>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</si>
  <si>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</si>
  <si>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</si>
  <si>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</si>
  <si>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</si>
  <si>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</si>
  <si>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</si>
  <si>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</si>
  <si>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</si>
  <si>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</si>
  <si>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</si>
  <si>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</si>
  <si>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</si>
  <si>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</si>
  <si>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</si>
  <si>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</si>
  <si>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</si>
  <si>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</si>
  <si>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</si>
  <si>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</si>
  <si>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</si>
  <si>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</si>
  <si>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</si>
  <si>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</si>
  <si>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</si>
  <si>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</si>
  <si>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</si>
  <si>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</si>
  <si>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</si>
  <si>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</si>
  <si>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</si>
  <si>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</si>
  <si>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</si>
  <si>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</si>
  <si>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</si>
  <si>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</si>
  <si>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</si>
  <si>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</si>
  <si>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</si>
  <si>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</si>
  <si>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</si>
  <si>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</si>
  <si>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</si>
  <si>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</si>
  <si>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</si>
  <si>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</si>
  <si>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</si>
  <si>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</si>
  <si>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</si>
  <si>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</si>
  <si>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</si>
  <si>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</si>
  <si>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</si>
  <si>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</si>
  <si>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</si>
  <si>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</si>
  <si>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</si>
  <si>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</si>
  <si>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</si>
  <si>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</si>
  <si>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</si>
  <si>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</si>
  <si>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</si>
  <si>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</si>
  <si>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</si>
  <si>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</si>
  <si>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</si>
  <si>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</si>
  <si>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</si>
  <si>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</si>
  <si>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</si>
  <si>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</si>
  <si>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</si>
  <si>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</si>
  <si>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</si>
  <si>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</si>
  <si>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</si>
  <si>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</si>
  <si>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</si>
  <si>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</si>
  <si>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</si>
  <si>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</si>
  <si>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</si>
  <si>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</si>
  <si>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</si>
  <si>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</si>
  <si>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</si>
  <si>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</si>
  <si>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</si>
  <si>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</si>
  <si>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</si>
  <si>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</si>
  <si>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</si>
  <si>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</si>
  <si>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</si>
  <si>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</si>
  <si>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</si>
  <si>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</si>
  <si>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</si>
  <si>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</si>
  <si>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</si>
  <si>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</si>
  <si>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</si>
  <si>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</si>
  <si>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</si>
  <si>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</si>
  <si>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</si>
  <si>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</si>
  <si>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</si>
  <si>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</si>
  <si>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</si>
  <si>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</si>
  <si>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</si>
  <si>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</si>
  <si>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</si>
  <si>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</si>
  <si>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</si>
  <si>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</si>
  <si>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</si>
  <si>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</si>
  <si>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</si>
  <si>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</si>
  <si>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</si>
  <si>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</si>
  <si>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</si>
  <si>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</si>
  <si>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</si>
  <si>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</si>
  <si>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</si>
  <si>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</si>
  <si>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</si>
  <si>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</si>
  <si>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</si>
  <si>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</si>
  <si>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</si>
  <si>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</si>
  <si>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</si>
  <si>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</si>
  <si>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</si>
  <si>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</si>
  <si>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</si>
  <si>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</si>
  <si>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</si>
  <si>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</si>
  <si>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</si>
  <si>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</si>
  <si>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</si>
  <si>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</si>
  <si>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</si>
  <si>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</si>
  <si>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</si>
  <si>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</si>
  <si>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</si>
  <si>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</si>
  <si>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</si>
  <si>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</si>
  <si>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</si>
  <si>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</si>
  <si>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</si>
  <si>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</si>
  <si>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</si>
  <si>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</si>
  <si>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</si>
  <si>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</si>
  <si>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</si>
  <si>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</si>
  <si>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</si>
  <si>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</si>
  <si>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</si>
  <si>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</si>
  <si>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</si>
  <si>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</si>
  <si>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</si>
  <si>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</si>
  <si>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</si>
  <si>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</si>
  <si>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</si>
  <si>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</si>
  <si>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</si>
  <si>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</si>
  <si>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</si>
  <si>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</si>
  <si>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</si>
  <si>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</si>
  <si>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</si>
  <si>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</si>
  <si>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</si>
  <si>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</si>
  <si>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</si>
  <si>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</si>
  <si>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</si>
  <si>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</si>
  <si>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</si>
  <si>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</si>
  <si>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</si>
  <si>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</si>
  <si>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</si>
  <si>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</si>
  <si>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</si>
  <si>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</si>
  <si>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</si>
  <si>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</si>
  <si>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</si>
  <si>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</si>
  <si>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</si>
  <si>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</si>
  <si>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</si>
  <si>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</si>
  <si>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</si>
  <si>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</si>
  <si>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</si>
  <si>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</si>
  <si>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</si>
  <si>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</si>
  <si>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</si>
  <si>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</si>
  <si>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</si>
  <si>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</si>
  <si>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</si>
  <si>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</si>
  <si>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</si>
  <si>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</si>
  <si>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</si>
  <si>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</si>
  <si>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</si>
  <si>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</si>
  <si>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</si>
  <si>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</si>
  <si>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</si>
  <si>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</si>
  <si>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</si>
  <si>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</si>
  <si>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</si>
  <si>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</si>
  <si>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</si>
  <si>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</si>
  <si>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</si>
  <si>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</si>
  <si>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</si>
  <si>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</si>
  <si>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</si>
  <si>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</si>
  <si>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</si>
  <si>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</si>
  <si>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</si>
  <si>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</si>
  <si>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</si>
  <si>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</si>
  <si>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</si>
  <si>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</si>
  <si>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</si>
  <si>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</si>
  <si>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</si>
  <si>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</si>
  <si>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</si>
  <si>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</si>
  <si>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</si>
  <si>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</si>
  <si>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</si>
  <si>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</si>
  <si>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</si>
  <si>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</si>
  <si>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</si>
  <si>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</si>
  <si>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</si>
  <si>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</si>
  <si>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</si>
  <si>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</si>
  <si>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</si>
  <si>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</si>
  <si>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</si>
  <si>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</si>
  <si>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</si>
  <si>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</si>
  <si>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</si>
  <si>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</si>
  <si>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</si>
  <si>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</si>
  <si>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</si>
  <si>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</si>
  <si>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</si>
  <si>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</si>
  <si>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</si>
  <si>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</si>
  <si>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</si>
  <si>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</si>
  <si>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</si>
  <si>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</si>
  <si>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</si>
  <si>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</si>
  <si>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</si>
  <si>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</si>
  <si>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</si>
  <si>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</si>
  <si>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</si>
  <si>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</si>
  <si>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</si>
  <si>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</si>
  <si>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</si>
  <si>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</si>
  <si>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</si>
  <si>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</si>
  <si>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</si>
  <si>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</si>
  <si>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</si>
  <si>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</si>
  <si>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</si>
  <si>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</si>
  <si>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</si>
  <si>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</si>
  <si>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</si>
  <si>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</si>
  <si>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</si>
  <si>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</si>
  <si>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</si>
  <si>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</si>
  <si>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</si>
  <si>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</si>
  <si>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</si>
  <si>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</si>
  <si>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</si>
  <si>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</si>
  <si>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</si>
  <si>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</si>
  <si>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</si>
  <si>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</si>
  <si>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</si>
  <si>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</si>
  <si>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</si>
  <si>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</si>
  <si>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</si>
  <si>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</si>
  <si>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</si>
  <si>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</si>
  <si>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</si>
  <si>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</si>
  <si>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</si>
  <si>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</si>
  <si>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</si>
  <si>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</si>
  <si>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</si>
  <si>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</si>
  <si>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</si>
  <si>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</si>
  <si>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</si>
  <si>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</si>
  <si>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</si>
  <si>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</si>
  <si>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</si>
  <si>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</si>
  <si>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</si>
  <si>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</si>
  <si>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</si>
  <si>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</si>
  <si>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</si>
  <si>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</si>
  <si>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</si>
  <si>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</si>
  <si>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</si>
  <si>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</si>
  <si>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</si>
  <si>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</si>
  <si>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</si>
  <si>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</si>
  <si>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</si>
  <si>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</si>
  <si>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</si>
  <si>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</si>
  <si>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</si>
  <si>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</si>
  <si>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</si>
  <si>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</si>
  <si>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</si>
  <si>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</si>
  <si>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</si>
  <si>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</si>
  <si>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</si>
  <si>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</si>
  <si>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</si>
  <si>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</si>
  <si>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</si>
  <si>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</si>
  <si>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</si>
  <si>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</si>
  <si>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</si>
  <si>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</si>
  <si>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</si>
  <si>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</si>
  <si>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</si>
  <si>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</si>
  <si>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</si>
  <si>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</si>
  <si>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</si>
  <si>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</si>
  <si>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</si>
  <si>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</si>
  <si>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</si>
  <si>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</si>
  <si>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</si>
  <si>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</si>
  <si>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</si>
  <si>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</si>
  <si>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</si>
  <si>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</si>
  <si>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</si>
  <si>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</si>
  <si>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</si>
  <si>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</si>
  <si>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</si>
  <si>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</si>
  <si>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</si>
  <si>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</si>
  <si>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</si>
  <si>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</si>
  <si>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</si>
  <si>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</si>
  <si>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</si>
  <si>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</si>
  <si>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</si>
  <si>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</si>
  <si>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</si>
  <si>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</si>
  <si>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</si>
  <si>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</si>
  <si>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</si>
  <si>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</si>
  <si>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</si>
  <si>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</si>
  <si>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</si>
  <si>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</si>
  <si>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</si>
  <si>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</si>
  <si>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</si>
  <si>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</si>
  <si>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</si>
  <si>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</si>
  <si>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</si>
  <si>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</si>
  <si>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</si>
  <si>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</si>
  <si>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</si>
  <si>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</si>
  <si>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</si>
  <si>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</si>
  <si>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</si>
  <si>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</si>
  <si>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</si>
  <si>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</si>
  <si>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</si>
  <si>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</si>
  <si>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</si>
  <si>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</si>
  <si>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</si>
  <si>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</si>
  <si>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</si>
  <si>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</si>
  <si>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</si>
  <si>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</si>
  <si>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</si>
  <si>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</si>
  <si>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</si>
  <si>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</si>
  <si>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</si>
  <si>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</si>
  <si>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</si>
  <si>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</si>
  <si>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</si>
  <si>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</si>
  <si>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</si>
  <si>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</si>
  <si>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</si>
  <si>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</si>
  <si>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</si>
  <si>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</si>
  <si>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</si>
  <si>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</si>
  <si>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</si>
  <si>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</si>
  <si>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</si>
  <si>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</si>
  <si>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</si>
  <si>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</si>
  <si>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</si>
  <si>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</si>
  <si>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</si>
  <si>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</si>
  <si>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</si>
  <si>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</si>
  <si>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</si>
  <si>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</si>
  <si>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</si>
  <si>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</si>
  <si>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</si>
  <si>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</si>
  <si>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</si>
  <si>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</si>
  <si>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</si>
  <si>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</si>
  <si>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</si>
  <si>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</si>
  <si>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</si>
  <si>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</si>
  <si>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</si>
  <si>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</si>
  <si>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</si>
  <si>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</si>
  <si>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</si>
  <si>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</si>
  <si>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</si>
  <si>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</si>
  <si>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</si>
  <si>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</si>
  <si>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</si>
  <si>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</si>
  <si>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</si>
  <si>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</si>
  <si>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</si>
  <si>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</si>
  <si>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</si>
  <si>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</si>
  <si>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</si>
  <si>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</si>
  <si>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</si>
  <si>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</si>
  <si>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</si>
  <si>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</si>
  <si>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</si>
  <si>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</si>
  <si>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</si>
  <si>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</si>
  <si>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</si>
  <si>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</si>
  <si>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</si>
  <si>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</si>
  <si>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</si>
  <si>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</si>
  <si>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</si>
  <si>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</si>
  <si>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</si>
  <si>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</si>
  <si>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</si>
  <si>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</si>
  <si>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</si>
  <si>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</si>
  <si>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</si>
  <si>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</si>
  <si>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</si>
  <si>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</si>
  <si>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</si>
  <si>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</si>
  <si>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</si>
  <si>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</si>
  <si>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</si>
  <si>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</si>
  <si>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</si>
  <si>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</si>
  <si>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</si>
  <si>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</si>
  <si>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</si>
  <si>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</si>
  <si>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</si>
  <si>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</si>
  <si>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</si>
  <si>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</si>
  <si>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</si>
  <si>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</si>
  <si>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</si>
  <si>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</si>
  <si>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</si>
  <si>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</si>
  <si>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</si>
  <si>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</si>
  <si>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</si>
  <si>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</si>
  <si>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</si>
  <si>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</si>
  <si>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</si>
  <si>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</si>
  <si>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</si>
  <si>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</si>
  <si>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</si>
  <si>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</si>
  <si>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</si>
  <si>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</si>
  <si>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</si>
  <si>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</si>
  <si>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</si>
  <si>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</si>
  <si>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</si>
  <si>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</si>
  <si>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</si>
  <si>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</si>
  <si>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</si>
  <si>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</si>
  <si>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</si>
  <si>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</si>
  <si>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</si>
  <si>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</si>
  <si>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</si>
  <si>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</si>
  <si>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</si>
  <si>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</si>
  <si>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</si>
  <si>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</si>
  <si>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</si>
  <si>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</si>
  <si>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</si>
  <si>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</si>
  <si>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</si>
  <si>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</si>
  <si>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</si>
  <si>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</si>
  <si>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</si>
  <si>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</si>
  <si>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</si>
  <si>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</si>
  <si>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</si>
  <si>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</si>
  <si>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</si>
  <si>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</si>
  <si>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</si>
  <si>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</si>
  <si>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</si>
  <si>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</si>
  <si>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</si>
  <si>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</si>
  <si>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</si>
  <si>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</si>
  <si>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</si>
  <si>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</si>
  <si>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</si>
  <si>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</si>
  <si>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</si>
  <si>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</si>
  <si>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</si>
  <si>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</si>
  <si>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</si>
  <si>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</si>
  <si>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</si>
  <si>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</si>
  <si>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</si>
  <si>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</si>
  <si>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</si>
  <si>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</si>
  <si>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</si>
  <si>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</si>
  <si>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</si>
  <si>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</si>
  <si>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</si>
  <si>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</si>
  <si>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</si>
  <si>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</si>
  <si>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</si>
  <si>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</si>
  <si>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</si>
  <si>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</si>
  <si>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</si>
  <si>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</si>
  <si>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</si>
  <si>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</si>
  <si>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</si>
  <si>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</si>
  <si>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</si>
  <si>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</si>
  <si>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</si>
  <si>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</si>
  <si>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</si>
  <si>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</si>
  <si>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</si>
  <si>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</si>
  <si>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</si>
  <si>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</si>
  <si>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</si>
  <si>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</si>
  <si>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</si>
  <si>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</si>
  <si>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</si>
  <si>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</si>
  <si>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</si>
  <si>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</si>
  <si>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</si>
  <si>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</si>
  <si>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</si>
  <si>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</si>
  <si>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</si>
  <si>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</si>
  <si>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</si>
  <si>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</si>
  <si>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</si>
  <si>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</si>
  <si>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</si>
  <si>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</si>
  <si>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</si>
  <si>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</si>
  <si>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</si>
  <si>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</si>
  <si>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</si>
  <si>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</si>
  <si>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</si>
  <si>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</si>
  <si>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</si>
  <si>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</si>
  <si>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</si>
  <si>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</si>
  <si>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</si>
  <si>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</si>
  <si>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</si>
  <si>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</si>
  <si>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</si>
  <si>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</si>
  <si>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</si>
  <si>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</si>
  <si>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</si>
  <si>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</si>
  <si>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</si>
  <si>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</si>
  <si>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</si>
  <si>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</si>
  <si>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</si>
  <si>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</si>
  <si>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</si>
  <si>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</si>
  <si>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</si>
  <si>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</si>
  <si>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</si>
  <si>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</si>
  <si>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</si>
  <si>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</si>
  <si>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</si>
  <si>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</si>
  <si>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</si>
  <si>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</si>
  <si>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</si>
  <si>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</si>
  <si>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</si>
  <si>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</si>
  <si>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</si>
  <si>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</si>
  <si>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</si>
  <si>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</si>
  <si>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</si>
  <si>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</si>
  <si>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</si>
  <si>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</si>
  <si>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</si>
  <si>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</si>
  <si>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</si>
  <si>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</si>
  <si>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</si>
  <si>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</si>
  <si>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</si>
  <si>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</si>
  <si>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</si>
  <si>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</si>
  <si>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</si>
  <si>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</si>
  <si>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</si>
  <si>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</si>
  <si>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</si>
  <si>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</si>
  <si>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</si>
  <si>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</si>
  <si>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</si>
  <si>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</si>
  <si>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</si>
  <si>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</si>
  <si>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</si>
  <si>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</si>
  <si>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</si>
  <si>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</si>
  <si>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</si>
  <si>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</si>
  <si>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</si>
  <si>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</si>
  <si>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</si>
  <si>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</si>
  <si>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</si>
  <si>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</si>
  <si>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</si>
  <si>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</si>
  <si>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</si>
  <si>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</si>
  <si>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</si>
  <si>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</si>
  <si>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</si>
  <si>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</si>
  <si>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</si>
  <si>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</si>
  <si>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</si>
  <si>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</si>
  <si>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</si>
  <si>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</si>
  <si>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</si>
  <si>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</si>
  <si>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</si>
  <si>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</si>
  <si>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</si>
  <si>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</si>
  <si>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</si>
  <si>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</si>
  <si>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</si>
  <si>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</si>
  <si>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</si>
  <si>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</si>
  <si>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</si>
  <si>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</si>
  <si>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</si>
  <si>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</si>
  <si>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</si>
  <si>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</si>
  <si>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</si>
  <si>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</si>
  <si>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</si>
  <si>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</si>
  <si>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</si>
  <si>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</si>
  <si>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</si>
  <si>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</si>
  <si>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</si>
  <si>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</si>
  <si>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</si>
  <si>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</si>
  <si>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</si>
  <si>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</si>
  <si>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</si>
  <si>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</si>
  <si>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</si>
  <si>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</si>
  <si>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</si>
  <si>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</si>
  <si>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</si>
  <si>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</si>
  <si>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</si>
  <si>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</si>
  <si>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</si>
  <si>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</si>
  <si>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</si>
  <si>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</si>
  <si>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</si>
  <si>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</si>
  <si>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</si>
  <si>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</si>
  <si>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</si>
  <si>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</si>
  <si>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</si>
  <si>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</si>
  <si>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</si>
  <si>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</si>
  <si>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</si>
  <si>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</si>
  <si>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</si>
  <si>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</si>
  <si>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</si>
  <si>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</si>
  <si>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</si>
  <si>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</si>
  <si>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</si>
  <si>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</si>
  <si>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</si>
  <si>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</si>
  <si>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</si>
  <si>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</si>
  <si>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</si>
  <si>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</si>
  <si>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</si>
  <si>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</si>
  <si>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</si>
  <si>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</si>
  <si>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</si>
  <si>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</si>
  <si>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</si>
  <si>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</si>
  <si>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</si>
  <si>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</si>
  <si>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</si>
  <si>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</si>
  <si>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</si>
  <si>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</si>
  <si>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</si>
  <si>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</si>
  <si>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</si>
  <si>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</si>
  <si>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</si>
  <si>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</si>
  <si>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</si>
  <si>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</si>
  <si>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</si>
  <si>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</si>
  <si>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</si>
  <si>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</si>
  <si>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</si>
  <si>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</si>
  <si>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</si>
  <si>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</si>
  <si>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</si>
  <si>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</si>
  <si>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</si>
  <si>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</si>
  <si>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</si>
  <si>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</si>
  <si>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</si>
  <si>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</si>
  <si>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</si>
  <si>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</si>
  <si>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</si>
  <si>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</si>
  <si>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</si>
  <si>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</si>
  <si>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</si>
  <si>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</si>
  <si>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</si>
  <si>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</si>
  <si>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</si>
  <si>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</si>
  <si>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</si>
  <si>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</si>
  <si>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</si>
  <si>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</si>
  <si>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</si>
  <si>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</si>
  <si>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</si>
  <si>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</si>
  <si>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</si>
  <si>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</si>
  <si>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</si>
  <si>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</si>
  <si>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</si>
  <si>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</si>
  <si>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</si>
  <si>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</si>
  <si>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</si>
  <si>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</si>
  <si>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</si>
  <si>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</si>
  <si>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</si>
  <si>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</si>
  <si>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</si>
  <si>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</si>
  <si>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</si>
  <si>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</si>
  <si>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</si>
  <si>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</si>
  <si>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</si>
  <si>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</si>
  <si>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</si>
  <si>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</si>
  <si>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</si>
  <si>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</si>
  <si>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</si>
  <si>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</si>
  <si>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</si>
  <si>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</si>
  <si>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</si>
  <si>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</si>
  <si>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</si>
  <si>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</si>
  <si>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</si>
  <si>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</si>
  <si>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</si>
  <si>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</si>
  <si>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</si>
  <si>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</si>
  <si>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</si>
  <si>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</si>
  <si>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</si>
  <si>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</si>
  <si>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</si>
  <si>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</si>
  <si>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</si>
  <si>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</si>
  <si>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</si>
  <si>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</si>
  <si>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</si>
  <si>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</si>
  <si>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</si>
  <si>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</si>
  <si>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</si>
  <si>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</si>
  <si>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</si>
  <si>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</si>
  <si>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</si>
  <si>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</si>
  <si>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</si>
  <si>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</si>
  <si>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</si>
  <si>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</si>
  <si>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</si>
  <si>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</si>
  <si>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</si>
  <si>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</si>
  <si>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</si>
  <si>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</si>
  <si>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</si>
  <si>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</si>
  <si>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</si>
  <si>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</si>
  <si>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</si>
  <si>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</si>
  <si>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</si>
  <si>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</si>
  <si>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</si>
  <si>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</si>
  <si>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</si>
  <si>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</si>
  <si>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</si>
  <si>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</si>
  <si>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</si>
  <si>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</si>
  <si>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</si>
  <si>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</si>
  <si>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</si>
  <si>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</si>
  <si>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</si>
  <si>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</si>
  <si>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</si>
  <si>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</si>
  <si>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</si>
  <si>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</si>
  <si>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</si>
  <si>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</si>
  <si>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</si>
  <si>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</si>
  <si>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</si>
  <si>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</si>
  <si>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</si>
  <si>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</si>
  <si>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</si>
  <si>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</si>
  <si>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</si>
  <si>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</si>
  <si>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</si>
  <si>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</si>
  <si>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</si>
  <si>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</si>
  <si>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</si>
  <si>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</si>
  <si>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</si>
  <si>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</si>
  <si>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</si>
  <si>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</si>
  <si>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</si>
  <si>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</si>
  <si>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</si>
  <si>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</si>
  <si>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</si>
  <si>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</si>
  <si>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</si>
  <si>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</si>
  <si>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</si>
  <si>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</si>
  <si>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</si>
  <si>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</si>
  <si>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</si>
  <si>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</si>
  <si>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</si>
  <si>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</si>
  <si>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</si>
  <si>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</si>
  <si>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</si>
  <si>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</si>
  <si>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</si>
  <si>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</si>
  <si>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</si>
  <si>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</si>
  <si>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</si>
  <si>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</si>
  <si>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</si>
  <si>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</si>
  <si>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</si>
  <si>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</si>
  <si>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</si>
  <si>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</si>
  <si>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</si>
  <si>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</si>
  <si>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</si>
  <si>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</si>
  <si>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</si>
  <si>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</si>
  <si>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</si>
  <si>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</si>
  <si>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</si>
  <si>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</si>
  <si>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</si>
  <si>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</si>
  <si>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</si>
  <si>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</si>
  <si>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</si>
  <si>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</si>
  <si>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</si>
  <si>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</si>
  <si>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</si>
  <si>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</si>
  <si>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</si>
  <si>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</si>
  <si>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</si>
  <si>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</si>
  <si>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</si>
  <si>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</si>
  <si>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</si>
  <si>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</si>
  <si>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</si>
  <si>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</si>
  <si>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</si>
  <si>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</si>
  <si>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</si>
  <si>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</si>
  <si>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</si>
  <si>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</si>
  <si>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</si>
  <si>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</si>
  <si>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</si>
  <si>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</si>
  <si>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</si>
  <si>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</si>
  <si>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</si>
  <si>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</si>
  <si>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</si>
  <si>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</si>
  <si>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</si>
  <si>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</si>
  <si>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</si>
  <si>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</si>
  <si>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</si>
  <si>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</si>
  <si>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</si>
  <si>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</si>
  <si>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</si>
  <si>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</si>
  <si>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</si>
  <si>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</si>
  <si>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</si>
  <si>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</si>
  <si>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</si>
  <si>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</si>
  <si>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</si>
  <si>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</si>
  <si>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</si>
  <si>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</si>
  <si>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</si>
  <si>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</si>
  <si>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</si>
  <si>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</si>
  <si>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</si>
  <si>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</si>
  <si>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</si>
  <si>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</si>
  <si>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</si>
  <si>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</si>
  <si>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</si>
  <si>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</si>
  <si>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</si>
  <si>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</si>
  <si>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</si>
  <si>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</si>
  <si>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</si>
  <si>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</si>
  <si>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</si>
  <si>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</si>
  <si>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</si>
  <si>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</si>
  <si>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</si>
  <si>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</si>
  <si>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</si>
  <si>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</si>
  <si>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</si>
  <si>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</si>
  <si>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</si>
  <si>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</si>
  <si>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</si>
  <si>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</si>
  <si>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</si>
  <si>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</si>
  <si>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</si>
  <si>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</si>
  <si>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</si>
  <si>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</si>
  <si>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</si>
  <si>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</si>
  <si>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</si>
  <si>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</si>
  <si>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</si>
  <si>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</si>
  <si>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</si>
  <si>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</si>
  <si>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</si>
  <si>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</si>
  <si>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</si>
  <si>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</si>
  <si>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</si>
  <si>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</si>
  <si>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</si>
  <si>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</si>
  <si>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</si>
  <si>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</si>
  <si>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</si>
  <si>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</si>
  <si>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</si>
  <si>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</si>
  <si>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</si>
  <si>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</si>
  <si>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</si>
  <si>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</si>
  <si>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</si>
  <si>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</si>
  <si>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</si>
  <si>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</si>
  <si>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</si>
  <si>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</si>
  <si>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</si>
  <si>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</si>
  <si>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</si>
  <si>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</si>
  <si>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</si>
  <si>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</si>
  <si>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</si>
  <si>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</si>
  <si>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</si>
  <si>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</si>
  <si>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</si>
  <si>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</si>
  <si>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</si>
  <si>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</si>
  <si>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</si>
  <si>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</si>
  <si>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</si>
  <si>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</si>
  <si>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</si>
  <si>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</si>
  <si>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</si>
  <si>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</si>
  <si>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</si>
  <si>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</si>
  <si>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</si>
  <si>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</si>
  <si>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</si>
  <si>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</si>
  <si>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</si>
  <si>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</si>
  <si>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</si>
  <si>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</si>
  <si>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</si>
  <si>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</si>
  <si>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</si>
  <si>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</si>
  <si>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</si>
  <si>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</si>
  <si>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</si>
  <si>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</si>
  <si>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</si>
  <si>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</si>
  <si>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</si>
  <si>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</si>
  <si>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</si>
  <si>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</si>
  <si>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</si>
  <si>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</si>
  <si>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</si>
  <si>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</si>
  <si>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</si>
  <si>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</si>
  <si>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</si>
  <si>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</si>
  <si>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</si>
  <si>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</si>
  <si>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</si>
  <si>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</si>
  <si>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</si>
  <si>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</si>
  <si>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</si>
  <si>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</si>
  <si>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</si>
  <si>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</si>
  <si>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</si>
  <si>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</si>
  <si>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</si>
  <si>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</si>
  <si>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</si>
  <si>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</si>
  <si>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</si>
  <si>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</si>
  <si>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</si>
  <si>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</si>
  <si>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</si>
  <si>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</si>
  <si>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</si>
  <si>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</si>
  <si>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</si>
  <si>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</si>
  <si>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</si>
  <si>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</si>
  <si>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</si>
  <si>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</si>
  <si>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</si>
  <si>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</si>
  <si>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</si>
  <si>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</si>
  <si>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</si>
  <si>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</si>
  <si>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</si>
  <si>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</si>
  <si>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</si>
  <si>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</si>
  <si>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</si>
  <si>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</si>
  <si>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</si>
  <si>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</si>
  <si>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</si>
  <si>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</si>
  <si>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</si>
  <si>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</si>
  <si>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</si>
  <si>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</si>
  <si>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</si>
  <si>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</si>
  <si>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</si>
  <si>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</si>
  <si>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</si>
  <si>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</si>
  <si>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</si>
  <si>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</si>
  <si>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</si>
  <si>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</si>
  <si>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</si>
  <si>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</si>
  <si>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</si>
  <si>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</si>
  <si>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</si>
  <si>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</si>
  <si>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</si>
  <si>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</si>
  <si>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</si>
  <si>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</si>
  <si>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</si>
  <si>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</si>
  <si>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</si>
  <si>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</si>
  <si>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</si>
  <si>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</si>
  <si>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</si>
  <si>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</si>
  <si>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</si>
  <si>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</si>
  <si>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</si>
  <si>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</si>
  <si>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</si>
  <si>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</si>
  <si>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</si>
  <si>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</si>
  <si>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</si>
  <si>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</si>
  <si>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</si>
  <si>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</si>
  <si>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</si>
  <si>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</si>
  <si>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</si>
  <si>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</si>
  <si>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</si>
  <si>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</si>
  <si>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</si>
  <si>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</si>
  <si>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</si>
  <si>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</si>
  <si>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</si>
  <si>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</si>
  <si>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</si>
  <si>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</si>
  <si>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</si>
  <si>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</si>
  <si>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</si>
  <si>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</si>
  <si>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</si>
  <si>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</si>
  <si>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</si>
  <si>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</si>
  <si>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</si>
  <si>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</si>
  <si>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</si>
  <si>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</si>
  <si>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</si>
  <si>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</si>
  <si>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</si>
  <si>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</si>
  <si>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</si>
  <si>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</si>
  <si>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</si>
  <si>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</si>
  <si>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</si>
  <si>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</si>
  <si>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</si>
  <si>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</si>
  <si>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</si>
  <si>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</si>
  <si>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</si>
  <si>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</si>
  <si>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</si>
  <si>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</si>
  <si>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</si>
  <si>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</si>
  <si>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</si>
  <si>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</si>
  <si>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</si>
  <si>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</si>
  <si>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</si>
  <si>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</si>
  <si>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</si>
  <si>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</si>
  <si>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</si>
  <si>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</si>
  <si>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</si>
  <si>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</si>
  <si>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</si>
  <si>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</si>
  <si>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</si>
  <si>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</si>
  <si>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</si>
  <si>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</si>
  <si>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</si>
  <si>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</si>
  <si>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</si>
  <si>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</si>
  <si>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</si>
  <si>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</si>
  <si>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</si>
  <si>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</si>
  <si>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</si>
  <si>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</si>
  <si>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</si>
  <si>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</si>
  <si>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</si>
  <si>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</si>
  <si>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</si>
  <si>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</si>
  <si>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</si>
  <si>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</si>
  <si>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</si>
  <si>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</si>
  <si>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</si>
  <si>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</si>
  <si>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</si>
  <si>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</si>
  <si>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</si>
  <si>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</si>
  <si>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</si>
  <si>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</si>
  <si>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</si>
  <si>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</si>
  <si>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</si>
  <si>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</si>
  <si>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</si>
  <si>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</si>
  <si>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</si>
  <si>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</si>
  <si>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</si>
  <si>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</si>
  <si>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</si>
  <si>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</si>
  <si>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</si>
  <si>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</si>
  <si>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</si>
  <si>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</si>
  <si>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</si>
  <si>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</si>
  <si>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</si>
  <si>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</si>
  <si>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</si>
  <si>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</si>
  <si>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</si>
  <si>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</si>
  <si>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</si>
  <si>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</si>
  <si>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</si>
  <si>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</si>
  <si>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</si>
  <si>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</si>
  <si>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</si>
  <si>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</si>
  <si>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</si>
  <si>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</si>
  <si>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</si>
  <si>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</si>
  <si>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</si>
  <si>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</si>
  <si>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</si>
  <si>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</si>
  <si>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</si>
  <si>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</si>
  <si>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</si>
  <si>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</si>
  <si>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</si>
  <si>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</si>
  <si>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</si>
  <si>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</si>
  <si>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</si>
  <si>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</si>
  <si>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</si>
  <si>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</si>
  <si>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</si>
  <si>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</si>
  <si>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</si>
  <si>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</si>
  <si>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</si>
  <si>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</si>
  <si>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</si>
  <si>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</si>
  <si>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</si>
  <si>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</si>
  <si>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</si>
  <si>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</si>
  <si>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</si>
  <si>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</si>
  <si>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</si>
  <si>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</si>
  <si>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</si>
  <si>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</si>
  <si>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</si>
  <si>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</si>
  <si>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</si>
  <si>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</si>
  <si>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</si>
  <si>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</si>
  <si>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</si>
  <si>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</si>
  <si>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</si>
  <si>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</si>
  <si>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</si>
  <si>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</si>
  <si>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</si>
  <si>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</si>
  <si>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</si>
  <si>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</si>
  <si>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</si>
  <si>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</si>
  <si>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</si>
  <si>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</si>
  <si>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</si>
  <si>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</si>
  <si>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</si>
  <si>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</si>
  <si>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</si>
  <si>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</si>
  <si>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</si>
  <si>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</si>
  <si>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</si>
  <si>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</si>
  <si>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</si>
  <si>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</si>
  <si>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</si>
  <si>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</si>
  <si>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</si>
  <si>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</si>
  <si>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</si>
  <si>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</si>
  <si>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</si>
  <si>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</si>
  <si>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</si>
  <si>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</si>
  <si>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</si>
  <si>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</si>
  <si>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</si>
  <si>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</si>
  <si>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</si>
  <si>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</si>
  <si>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</si>
  <si>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</si>
  <si>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</si>
  <si>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</si>
  <si>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</si>
  <si>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</si>
  <si>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</si>
  <si>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</si>
  <si>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</si>
  <si>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</si>
  <si>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</si>
  <si>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</si>
  <si>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</si>
  <si>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</si>
  <si>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</si>
  <si>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</si>
  <si>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</si>
  <si>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</si>
  <si>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</si>
  <si>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</si>
  <si>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</si>
  <si>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</si>
  <si>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</si>
  <si>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</si>
  <si>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</si>
  <si>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</si>
  <si>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</si>
  <si>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</si>
  <si>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</si>
  <si>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</si>
  <si>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</si>
  <si>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</si>
  <si>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</si>
  <si>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</si>
  <si>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</si>
  <si>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</si>
  <si>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</si>
  <si>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</si>
  <si>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</si>
  <si>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</si>
  <si>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</si>
  <si>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</si>
  <si>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</si>
  <si>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</si>
  <si>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</si>
  <si>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</si>
  <si>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</si>
  <si>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</si>
  <si>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</si>
  <si>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</si>
  <si>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</si>
  <si>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</si>
  <si>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</si>
  <si>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</si>
  <si>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</si>
  <si>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</si>
  <si>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</si>
  <si>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</si>
  <si>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</si>
  <si>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</si>
  <si>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</si>
  <si>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</si>
  <si>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</si>
  <si>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</si>
  <si>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</si>
  <si>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</si>
  <si>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</si>
  <si>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</si>
  <si>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</si>
  <si>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</si>
  <si>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</si>
  <si>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</si>
  <si>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</si>
  <si>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</si>
  <si>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</si>
  <si>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</si>
  <si>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</si>
  <si>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</si>
  <si>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</si>
  <si>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</si>
  <si>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</si>
  <si>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</si>
  <si>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</si>
  <si>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</si>
  <si>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</si>
  <si>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</si>
  <si>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</si>
  <si>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</si>
  <si>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</si>
  <si>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</si>
  <si>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</si>
  <si>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</si>
  <si>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</si>
  <si>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</si>
  <si>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</si>
  <si>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</si>
  <si>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</si>
  <si>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</si>
  <si>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</si>
  <si>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</si>
  <si>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</si>
  <si>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</si>
  <si>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</si>
  <si>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</si>
  <si>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</si>
  <si>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</si>
  <si>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</si>
  <si>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</si>
  <si>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</si>
  <si>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</si>
  <si>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</si>
  <si>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</si>
  <si>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</si>
  <si>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</si>
  <si>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</si>
  <si>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</si>
  <si>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</si>
  <si>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</si>
  <si>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</si>
  <si>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</si>
  <si>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</si>
  <si>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</si>
  <si>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</si>
  <si>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</si>
  <si>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</si>
  <si>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</si>
  <si>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</si>
  <si>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</si>
  <si>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</si>
  <si>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</si>
  <si>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</si>
  <si>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</si>
  <si>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</si>
  <si>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</si>
  <si>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</si>
  <si>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</si>
  <si>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</si>
  <si>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</si>
  <si>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</si>
  <si>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</si>
  <si>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</si>
  <si>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</si>
  <si>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</si>
  <si>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</si>
  <si>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</si>
  <si>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</si>
  <si>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</si>
  <si>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</si>
  <si>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</si>
  <si>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</si>
  <si>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</si>
  <si>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</si>
  <si>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</si>
  <si>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</si>
  <si>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</si>
  <si>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</si>
  <si>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</si>
  <si>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</si>
  <si>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</si>
  <si>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</si>
  <si>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</si>
  <si>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</si>
  <si>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</si>
  <si>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</si>
  <si>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</si>
  <si>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</si>
  <si>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</si>
  <si>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</si>
  <si>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</si>
  <si>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</si>
  <si>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</si>
  <si>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</si>
  <si>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</si>
  <si>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</si>
  <si>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</si>
  <si>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</si>
  <si>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</si>
  <si>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</si>
  <si>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</si>
  <si>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</si>
  <si>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</si>
  <si>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</si>
  <si>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</si>
  <si>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</si>
  <si>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</si>
  <si>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</si>
  <si>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</si>
  <si>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</si>
  <si>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</si>
  <si>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</si>
  <si>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</si>
  <si>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</si>
  <si>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</si>
  <si>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</si>
  <si>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</si>
  <si>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</si>
  <si>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</si>
  <si>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</si>
  <si>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</si>
  <si>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</si>
  <si>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</si>
  <si>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</si>
  <si>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</si>
  <si>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</si>
  <si>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</si>
  <si>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</si>
  <si>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</si>
  <si>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</si>
  <si>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</si>
  <si>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</si>
  <si>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</si>
  <si>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</si>
  <si>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</si>
  <si>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</si>
  <si>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</si>
  <si>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</si>
  <si>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</si>
  <si>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</si>
  <si>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</si>
  <si>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</si>
  <si>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</si>
  <si>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</si>
  <si>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</si>
  <si>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</si>
  <si>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</si>
  <si>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</si>
  <si>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</si>
  <si>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</si>
  <si>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</si>
  <si>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</si>
  <si>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</si>
  <si>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</si>
  <si>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</si>
  <si>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</si>
  <si>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</si>
  <si>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</si>
  <si>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</si>
  <si>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</si>
  <si>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</si>
  <si>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</si>
  <si>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</si>
  <si>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</si>
  <si>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</si>
  <si>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</si>
  <si>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</si>
  <si>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</si>
  <si>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</si>
  <si>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</si>
  <si>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</si>
  <si>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</si>
  <si>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</si>
  <si>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</si>
  <si>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</si>
  <si>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</si>
  <si>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</si>
  <si>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</si>
  <si>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</si>
  <si>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</si>
  <si>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</si>
  <si>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</si>
  <si>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</si>
  <si>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</si>
  <si>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</si>
  <si>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</si>
  <si>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</si>
  <si>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</si>
  <si>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</si>
  <si>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</si>
  <si>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</si>
  <si>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</si>
  <si>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</si>
  <si>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</si>
  <si>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</si>
  <si>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</si>
  <si>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</si>
  <si>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</si>
  <si>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</si>
  <si>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</si>
  <si>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</si>
  <si>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</si>
  <si>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</si>
  <si>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</si>
  <si>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</si>
  <si>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</si>
  <si>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</si>
  <si>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</si>
  <si>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</si>
  <si>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</si>
  <si>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</si>
  <si>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</si>
  <si>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</si>
  <si>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</si>
  <si>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</si>
  <si>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</si>
  <si>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</si>
  <si>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</si>
  <si>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</si>
  <si>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</si>
  <si>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</si>
  <si>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</si>
  <si>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</si>
  <si>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</si>
  <si>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</si>
  <si>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</si>
  <si>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</si>
  <si>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</si>
  <si>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</si>
  <si>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</si>
  <si>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</si>
  <si>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</si>
  <si>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</si>
  <si>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</si>
  <si>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</si>
  <si>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</si>
  <si>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</si>
  <si>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</si>
  <si>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</si>
  <si>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</si>
  <si>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</si>
  <si>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</si>
  <si>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</si>
  <si>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</si>
  <si>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</si>
  <si>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</si>
  <si>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</si>
  <si>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</si>
  <si>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</si>
  <si>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</si>
  <si>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</si>
  <si>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</si>
  <si>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</si>
  <si>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</si>
  <si>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</si>
  <si>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</si>
  <si>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</si>
  <si>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</si>
  <si>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</si>
  <si>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</si>
  <si>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</si>
  <si>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</si>
  <si>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</si>
  <si>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</si>
  <si>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</si>
  <si>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</si>
  <si>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</si>
  <si>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</si>
  <si>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</si>
  <si>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</si>
  <si>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</si>
  <si>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</si>
  <si>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</si>
  <si>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</si>
  <si>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</si>
  <si>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</si>
  <si>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</si>
  <si>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</si>
  <si>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</si>
  <si>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</si>
  <si>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</si>
  <si>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</si>
  <si>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</si>
  <si>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</si>
  <si>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</si>
  <si>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</si>
  <si>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</si>
  <si>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</si>
  <si>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</si>
  <si>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</si>
  <si>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</si>
  <si>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</si>
  <si>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</si>
  <si>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</si>
  <si>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</si>
  <si>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</si>
  <si>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</si>
  <si>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</si>
  <si>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</si>
  <si>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</si>
  <si>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</si>
  <si>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</si>
  <si>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</si>
  <si>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</si>
  <si>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</si>
  <si>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</si>
  <si>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</si>
  <si>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</si>
  <si>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</si>
  <si>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</si>
  <si>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</si>
  <si>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</si>
  <si>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</si>
  <si>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</si>
  <si>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</si>
  <si>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</si>
  <si>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</si>
  <si>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</si>
  <si>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</si>
  <si>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</si>
  <si>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</si>
  <si>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</si>
  <si>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</si>
  <si>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</si>
  <si>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</si>
  <si>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</si>
  <si>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</si>
  <si>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</si>
  <si>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</si>
  <si>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</si>
  <si>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</si>
  <si>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</si>
  <si>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</si>
  <si>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</si>
  <si>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</si>
  <si>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</si>
  <si>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</si>
  <si>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</si>
  <si>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</si>
  <si>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</si>
  <si>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</si>
  <si>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</si>
  <si>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</si>
  <si>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</si>
  <si>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</si>
  <si>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</si>
  <si>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</si>
  <si>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</si>
  <si>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</si>
  <si>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</si>
  <si>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</si>
  <si>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</si>
  <si>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</si>
  <si>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</si>
  <si>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</si>
  <si>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</si>
  <si>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</si>
  <si>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</si>
  <si>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</si>
  <si>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</si>
  <si>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</si>
  <si>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</si>
  <si>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</si>
  <si>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</si>
  <si>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</si>
  <si>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</si>
  <si>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</si>
  <si>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</si>
  <si>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</si>
  <si>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</si>
  <si>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</si>
  <si>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</si>
  <si>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</si>
  <si>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</si>
  <si>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</si>
  <si>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</si>
  <si>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</si>
  <si>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</si>
  <si>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</si>
  <si>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</si>
  <si>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</si>
  <si>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</si>
  <si>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</si>
  <si>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</si>
  <si>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</si>
  <si>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</si>
  <si>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</si>
  <si>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</si>
  <si>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</si>
  <si>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</si>
  <si>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</si>
  <si>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</si>
  <si>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</si>
  <si>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</si>
  <si>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</si>
  <si>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</si>
  <si>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</si>
  <si>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</si>
  <si>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</si>
  <si>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</si>
  <si>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</si>
  <si>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</si>
  <si>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</si>
  <si>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</si>
  <si>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</si>
  <si>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</si>
  <si>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</si>
  <si>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</si>
  <si>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</si>
  <si>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</si>
  <si>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</si>
  <si>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</si>
  <si>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</si>
  <si>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</si>
  <si>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</si>
  <si>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</si>
  <si>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</si>
  <si>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</si>
  <si>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</si>
  <si>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</si>
  <si>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</si>
  <si>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</si>
  <si>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</si>
  <si>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</si>
  <si>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</si>
  <si>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</si>
  <si>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</si>
  <si>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</si>
  <si>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</si>
  <si>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</si>
  <si>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</si>
  <si>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</si>
  <si>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</si>
  <si>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</si>
  <si>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</si>
  <si>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</si>
  <si>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</si>
  <si>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</si>
  <si>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</si>
  <si>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</si>
  <si>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</si>
  <si>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</si>
  <si>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</si>
  <si>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</si>
  <si>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</si>
  <si>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</si>
  <si>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</si>
  <si>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</si>
  <si>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</si>
  <si>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</si>
  <si>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</si>
  <si>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</si>
  <si>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</si>
  <si>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</si>
  <si>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</si>
  <si>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</si>
  <si>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</si>
  <si>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</si>
  <si>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</si>
  <si>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</si>
  <si>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</si>
  <si>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</si>
  <si>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</si>
  <si>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</si>
  <si>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</si>
  <si>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</si>
  <si>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</si>
  <si>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</si>
  <si>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</si>
  <si>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</si>
  <si>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</si>
  <si>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</si>
  <si>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</si>
  <si>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</si>
  <si>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</si>
  <si>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</si>
  <si>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</si>
  <si>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</si>
  <si>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</si>
  <si>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</si>
  <si>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</si>
  <si>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</si>
  <si>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</si>
  <si>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</si>
  <si>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</si>
  <si>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</si>
  <si>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</si>
  <si>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</si>
  <si>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</si>
  <si>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</si>
  <si>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</si>
  <si>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</si>
  <si>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</si>
  <si>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</si>
  <si>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</si>
  <si>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</si>
  <si>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</si>
  <si>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</si>
  <si>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</si>
  <si>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</si>
  <si>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</si>
  <si>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</si>
  <si>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</si>
  <si>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</si>
  <si>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</si>
  <si>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</si>
  <si>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</si>
  <si>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</si>
  <si>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</si>
  <si>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</si>
  <si>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</si>
  <si>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</si>
  <si>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</si>
  <si>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</si>
  <si>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</si>
  <si>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</si>
  <si>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</si>
  <si>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</si>
  <si>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</si>
  <si>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</si>
  <si>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</si>
  <si>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</si>
  <si>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</si>
  <si>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</si>
  <si>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</si>
  <si>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</si>
  <si>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</si>
  <si>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</si>
  <si>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</si>
  <si>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</si>
  <si>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</si>
  <si>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</si>
  <si>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</si>
  <si>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</si>
  <si>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</si>
  <si>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</si>
  <si>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</si>
  <si>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</si>
  <si>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</si>
  <si>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</si>
  <si>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</si>
  <si>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</si>
  <si>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</si>
  <si>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</si>
  <si>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</si>
  <si>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</si>
  <si>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</si>
  <si>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</si>
  <si>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</si>
  <si>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</si>
  <si>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</si>
  <si>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</si>
  <si>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</si>
  <si>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</si>
  <si>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</si>
  <si>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</si>
  <si>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</si>
  <si>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</si>
  <si>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</si>
  <si>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</si>
  <si>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</si>
  <si>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</si>
  <si>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</si>
  <si>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</si>
  <si>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</si>
  <si>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</si>
  <si>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</si>
  <si>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</si>
  <si>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</si>
  <si>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</si>
  <si>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</si>
  <si>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</si>
  <si>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</si>
  <si>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</si>
  <si>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</si>
  <si>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</si>
  <si>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</si>
  <si>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</si>
  <si>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</si>
  <si>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</si>
  <si>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</si>
  <si>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</si>
  <si>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</si>
  <si>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</si>
  <si>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</si>
  <si>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</si>
  <si>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</si>
  <si>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</si>
  <si>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</si>
  <si>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</si>
  <si>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</si>
  <si>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</si>
  <si>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</si>
  <si>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</si>
  <si>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</si>
  <si>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</si>
  <si>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</si>
  <si>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</si>
  <si>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</si>
  <si>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</si>
  <si>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</si>
  <si>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</si>
  <si>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</si>
  <si>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</si>
  <si>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</si>
  <si>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</si>
  <si>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</si>
  <si>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</si>
  <si>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</si>
  <si>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</si>
  <si>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</si>
  <si>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</si>
  <si>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</si>
  <si>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</si>
  <si>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</si>
  <si>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</si>
  <si>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</si>
  <si>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</si>
  <si>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</si>
  <si>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</si>
  <si>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</si>
  <si>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</si>
  <si>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</si>
  <si>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</si>
  <si>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</si>
  <si>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</si>
  <si>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</si>
  <si>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</si>
  <si>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</si>
  <si>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</si>
  <si>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</si>
  <si>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</si>
  <si>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</si>
  <si>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</si>
  <si>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</si>
  <si>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</si>
  <si>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</si>
  <si>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</si>
  <si>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</si>
  <si>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</si>
  <si>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</si>
  <si>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</si>
  <si>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</si>
  <si>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</si>
  <si>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</si>
  <si>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</si>
  <si>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</si>
  <si>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</si>
  <si>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</si>
  <si>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</si>
  <si>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</si>
  <si>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</si>
  <si>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</si>
  <si>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</si>
  <si>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</si>
  <si>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</si>
  <si>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</si>
  <si>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</si>
  <si>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</si>
  <si>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</si>
  <si>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</si>
  <si>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</si>
  <si>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</si>
  <si>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</si>
  <si>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</si>
  <si>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</si>
  <si>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</si>
  <si>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</si>
  <si>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</si>
  <si>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</si>
  <si>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</si>
  <si>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</si>
  <si>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</si>
  <si>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</si>
  <si>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</si>
  <si>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</si>
  <si>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</si>
  <si>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</si>
  <si>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</si>
  <si>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</si>
  <si>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</si>
  <si>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</si>
  <si>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</si>
  <si>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</si>
  <si>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</si>
  <si>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</si>
  <si>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</si>
  <si>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</si>
  <si>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</si>
  <si>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</si>
  <si>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</si>
  <si>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</si>
  <si>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</si>
  <si>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</si>
  <si>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</si>
  <si>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</si>
  <si>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</si>
  <si>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</si>
  <si>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</si>
  <si>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</si>
  <si>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</si>
  <si>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</si>
  <si>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</si>
  <si>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</si>
  <si>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</si>
  <si>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</si>
  <si>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</si>
  <si>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</si>
  <si>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</si>
  <si>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</si>
  <si>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</si>
  <si>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</si>
  <si>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</si>
  <si>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</si>
  <si>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</si>
  <si>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</si>
  <si>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</si>
  <si>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</si>
  <si>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</si>
  <si>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</si>
  <si>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</si>
  <si>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</si>
  <si>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</si>
  <si>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</si>
  <si>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</si>
  <si>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</si>
  <si>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</si>
  <si>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</si>
  <si>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</si>
  <si>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</si>
  <si>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</si>
  <si>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</si>
  <si>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</si>
  <si>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</si>
  <si>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</si>
  <si>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</si>
  <si>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</si>
  <si>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</si>
  <si>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</si>
  <si>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</si>
  <si>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</si>
  <si>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</si>
  <si>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</si>
  <si>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</si>
  <si>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</si>
  <si>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</si>
  <si>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</si>
  <si>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</si>
  <si>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</si>
  <si>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</si>
  <si>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</si>
  <si>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</si>
  <si>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</si>
  <si>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</si>
  <si>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</si>
  <si>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</si>
  <si>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</si>
  <si>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</si>
  <si>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</si>
  <si>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</si>
  <si>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</si>
  <si>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</si>
  <si>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</si>
  <si>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</si>
  <si>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</si>
  <si>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</si>
  <si>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</si>
  <si>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</si>
  <si>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</si>
  <si>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</si>
  <si>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</si>
  <si>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</si>
  <si>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</si>
  <si>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</si>
  <si>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</si>
  <si>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</si>
  <si>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</si>
  <si>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</si>
  <si>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</si>
  <si>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</si>
  <si>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</si>
  <si>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</si>
  <si>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</si>
  <si>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</si>
  <si>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</si>
  <si>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</si>
  <si>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</si>
  <si>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</si>
  <si>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</si>
  <si>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</si>
  <si>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</si>
  <si>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</si>
  <si>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</si>
  <si>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</si>
  <si>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</si>
  <si>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</si>
  <si>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</si>
  <si>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</si>
  <si>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</si>
  <si>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</si>
  <si>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</si>
  <si>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</si>
  <si>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</si>
  <si>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</si>
  <si>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</si>
  <si>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</si>
  <si>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</si>
  <si>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</si>
  <si>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</si>
  <si>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</si>
  <si>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</si>
  <si>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</si>
  <si>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</si>
  <si>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</si>
  <si>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</si>
  <si>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</si>
  <si>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</si>
  <si>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</si>
  <si>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</si>
  <si>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</si>
  <si>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</si>
  <si>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</si>
  <si>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</si>
  <si>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</si>
  <si>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</si>
  <si>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</si>
  <si>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</si>
  <si>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</si>
  <si>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</si>
  <si>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</si>
  <si>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</si>
  <si>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</si>
  <si>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</si>
  <si>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</si>
  <si>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</si>
  <si>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</si>
  <si>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</si>
  <si>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</si>
  <si>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</si>
  <si>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</si>
  <si>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</si>
  <si>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</si>
  <si>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</si>
  <si>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</si>
  <si>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</si>
  <si>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</si>
  <si>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</si>
  <si>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</si>
  <si>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</si>
  <si>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</si>
  <si>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</si>
  <si>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</si>
  <si>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</si>
  <si>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</si>
  <si>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</si>
  <si>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</si>
  <si>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</si>
  <si>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</si>
  <si>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</si>
  <si>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</si>
  <si>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</si>
  <si>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</si>
  <si>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</si>
  <si>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</si>
  <si>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</si>
  <si>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</si>
  <si>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</si>
  <si>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</si>
  <si>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</si>
  <si>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</si>
  <si>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</si>
  <si>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</si>
  <si>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</si>
  <si>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</si>
  <si>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</si>
  <si>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</si>
  <si>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</si>
  <si>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</si>
  <si>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</si>
  <si>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</si>
  <si>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</si>
  <si>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</si>
  <si>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</si>
  <si>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</si>
  <si>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</si>
  <si>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</si>
  <si>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</si>
  <si>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</si>
  <si>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</si>
  <si>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</si>
  <si>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</si>
  <si>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</si>
  <si>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</si>
  <si>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</si>
  <si>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</si>
  <si>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</si>
  <si>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</si>
  <si>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</si>
  <si>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</si>
  <si>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</si>
  <si>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</si>
  <si>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</si>
  <si>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</si>
  <si>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</si>
  <si>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</si>
  <si>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</si>
  <si>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</si>
  <si>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</si>
  <si>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</si>
  <si>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</si>
  <si>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</si>
  <si>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</si>
  <si>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</si>
  <si>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</si>
  <si>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</si>
  <si>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</si>
  <si>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</si>
  <si>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</si>
  <si>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</si>
  <si>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</si>
  <si>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</si>
  <si>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</si>
  <si>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</si>
  <si>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</si>
  <si>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</si>
  <si>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</si>
  <si>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</si>
  <si>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</si>
  <si>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</si>
  <si>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</si>
  <si>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</si>
  <si>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</si>
  <si>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</si>
  <si>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</si>
  <si>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</si>
  <si>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</si>
  <si>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</si>
  <si>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</si>
  <si>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</si>
  <si>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</si>
  <si>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</si>
  <si>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</si>
  <si>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</si>
  <si>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</si>
  <si>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</si>
  <si>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</si>
  <si>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</si>
  <si>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</si>
  <si>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</si>
  <si>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</si>
  <si>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</si>
  <si>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</si>
  <si>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</si>
  <si>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</si>
  <si>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</si>
  <si>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</si>
  <si>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</si>
  <si>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</si>
  <si>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</si>
  <si>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</si>
  <si>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</si>
  <si>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</si>
  <si>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</si>
  <si>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</si>
  <si>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</si>
  <si>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</si>
  <si>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</si>
  <si>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</si>
  <si>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</si>
  <si>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</si>
  <si>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</si>
  <si>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</si>
  <si>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</si>
  <si>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</si>
  <si>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</si>
  <si>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</si>
  <si>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</si>
  <si>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</si>
  <si>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</si>
  <si>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</si>
  <si>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</si>
  <si>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</si>
  <si>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</si>
  <si>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</si>
  <si>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</si>
  <si>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</si>
  <si>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</si>
  <si>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</si>
  <si>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</si>
  <si>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</si>
  <si>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</si>
  <si>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</si>
  <si>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</si>
  <si>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</si>
  <si>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</si>
  <si>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</si>
  <si>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</si>
  <si>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</si>
  <si>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</si>
  <si>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</si>
  <si>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</si>
  <si>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</si>
  <si>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</si>
  <si>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</si>
  <si>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</si>
  <si>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</si>
  <si>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</si>
  <si>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</si>
  <si>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</si>
  <si>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</si>
  <si>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</si>
  <si>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</si>
  <si>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</si>
  <si>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</si>
  <si>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</si>
  <si>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</si>
  <si>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</si>
  <si>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</si>
  <si>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</si>
  <si>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</si>
  <si>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</si>
  <si>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</si>
  <si>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</si>
  <si>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</si>
  <si>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</si>
  <si>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</si>
  <si>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</si>
  <si>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</si>
  <si>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</si>
  <si>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</si>
  <si>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</si>
  <si>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</si>
  <si>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</si>
  <si>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</si>
  <si>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</si>
  <si>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</si>
  <si>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</si>
  <si>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</si>
  <si>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</si>
  <si>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</si>
  <si>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</si>
  <si>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</si>
  <si>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</si>
  <si>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</si>
  <si>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</si>
  <si>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</si>
  <si>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</si>
  <si>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</si>
  <si>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</si>
  <si>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</si>
  <si>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</si>
  <si>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</si>
  <si>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</si>
  <si>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</si>
  <si>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</si>
  <si>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</si>
  <si>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</si>
  <si>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</si>
  <si>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</si>
  <si>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</si>
  <si>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</si>
  <si>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</si>
  <si>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</si>
  <si>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</si>
  <si>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</si>
  <si>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</si>
  <si>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</si>
  <si>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</si>
  <si>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</si>
  <si>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</si>
  <si>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</si>
  <si>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</si>
  <si>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</si>
  <si>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</si>
  <si>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</si>
  <si>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</si>
  <si>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</si>
  <si>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</si>
  <si>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</si>
  <si>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</si>
  <si>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</si>
  <si>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</si>
  <si>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</si>
  <si>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</si>
  <si>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</si>
  <si>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</si>
  <si>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</si>
  <si>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</si>
  <si>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</si>
  <si>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</si>
  <si>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</si>
  <si>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</si>
  <si>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</si>
  <si>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</si>
  <si>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</si>
  <si>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</si>
  <si>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</si>
  <si>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</si>
  <si>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</si>
  <si>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</si>
  <si>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</si>
  <si>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</si>
  <si>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</si>
  <si>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</si>
  <si>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</si>
  <si>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</si>
  <si>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</si>
  <si>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</si>
  <si>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</si>
  <si>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</si>
  <si>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</si>
  <si>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</si>
  <si>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</si>
  <si>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</si>
  <si>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</si>
  <si>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</si>
  <si>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</si>
  <si>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</si>
  <si>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</si>
  <si>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</si>
  <si>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</si>
  <si>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</si>
  <si>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</si>
  <si>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</si>
  <si>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</si>
  <si>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</si>
  <si>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</si>
  <si>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</si>
  <si>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</si>
  <si>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</si>
  <si>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</si>
  <si>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</si>
  <si>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</si>
  <si>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</si>
  <si>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</si>
  <si>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</si>
  <si>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</si>
  <si>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</si>
  <si>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</si>
  <si>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</si>
  <si>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</si>
  <si>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</si>
  <si>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</si>
  <si>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</si>
  <si>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</si>
  <si>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</si>
  <si>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</si>
  <si>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</si>
  <si>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</si>
  <si>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</si>
  <si>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</si>
  <si>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</si>
  <si>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</si>
  <si>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</si>
  <si>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</si>
  <si>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</si>
  <si>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</si>
  <si>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</si>
  <si>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</si>
  <si>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</si>
  <si>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</si>
  <si>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</si>
  <si>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</si>
  <si>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</si>
  <si>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</si>
  <si>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</si>
  <si>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</si>
  <si>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</si>
  <si>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</si>
  <si>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</si>
  <si>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</si>
  <si>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</si>
  <si>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</si>
  <si>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</si>
  <si>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</si>
  <si>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</si>
  <si>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</si>
  <si>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</si>
  <si>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</si>
  <si>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</si>
  <si>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</si>
  <si>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</si>
  <si>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</si>
  <si>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</si>
  <si>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</si>
  <si>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</si>
  <si>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</si>
  <si>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</si>
  <si>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</si>
  <si>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</si>
  <si>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</si>
  <si>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</si>
  <si>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</si>
  <si>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</si>
  <si>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</si>
  <si>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</si>
  <si>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</si>
  <si>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</si>
  <si>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</si>
  <si>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</si>
  <si>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</si>
  <si>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</si>
  <si>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</si>
  <si>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</si>
  <si>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</si>
  <si>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</si>
  <si>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</si>
  <si>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</si>
  <si>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</si>
  <si>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</si>
  <si>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</si>
  <si>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</si>
  <si>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</si>
  <si>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</si>
  <si>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</si>
  <si>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</si>
  <si>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</si>
  <si>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</si>
  <si>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</si>
  <si>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</si>
  <si>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</si>
  <si>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</si>
  <si>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</si>
  <si>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</si>
  <si>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</si>
  <si>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</si>
  <si>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</si>
  <si>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</si>
  <si>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</si>
  <si>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</si>
  <si>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</si>
  <si>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</si>
  <si>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</si>
  <si>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</si>
  <si>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</si>
  <si>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</si>
  <si>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</si>
  <si>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</si>
  <si>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</si>
  <si>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</si>
  <si>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</si>
  <si>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</si>
  <si>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</si>
  <si>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</si>
  <si>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</si>
  <si>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</si>
  <si>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</si>
  <si>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</si>
  <si>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</si>
  <si>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</si>
  <si>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</si>
  <si>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</si>
  <si>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</si>
  <si>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</si>
  <si>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</si>
  <si>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</si>
  <si>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</si>
  <si>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</si>
  <si>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</si>
  <si>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</si>
  <si>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</si>
  <si>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</si>
  <si>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</si>
  <si>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</si>
  <si>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</si>
  <si>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</si>
  <si>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</si>
  <si>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</si>
  <si>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</si>
  <si>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</si>
  <si>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</si>
  <si>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</si>
  <si>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</si>
  <si>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</si>
  <si>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</si>
  <si>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</si>
  <si>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</si>
  <si>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</si>
  <si>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</si>
  <si>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</si>
  <si>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</si>
  <si>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</si>
  <si>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</si>
  <si>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</si>
  <si>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</si>
  <si>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</si>
  <si>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</si>
  <si>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</si>
  <si>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</si>
  <si>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</si>
  <si>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</si>
  <si>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</si>
  <si>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</si>
  <si>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</si>
  <si>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</si>
  <si>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</si>
  <si>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</si>
  <si>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</si>
  <si>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</si>
  <si>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</si>
  <si>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</si>
  <si>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</si>
  <si>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</si>
  <si>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</si>
  <si>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</si>
  <si>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</si>
  <si>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</si>
  <si>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</si>
  <si>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</si>
  <si>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</si>
  <si>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</si>
  <si>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</si>
  <si>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</si>
  <si>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</si>
  <si>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</si>
  <si>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</si>
  <si>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</si>
  <si>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</si>
  <si>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</si>
  <si>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</si>
  <si>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</si>
  <si>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</si>
  <si>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</si>
  <si>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</si>
  <si>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</si>
  <si>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</si>
  <si>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</si>
  <si>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</si>
  <si>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</si>
  <si>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</si>
  <si>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</si>
  <si>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</si>
  <si>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</si>
  <si>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</si>
  <si>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</si>
  <si>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</si>
  <si>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</si>
  <si>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</si>
  <si>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</si>
  <si>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</si>
  <si>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</si>
  <si>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</si>
  <si>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</si>
  <si>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</si>
  <si>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</si>
  <si>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</si>
  <si>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</si>
  <si>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</si>
  <si>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</si>
  <si>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</si>
  <si>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</si>
  <si>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</si>
  <si>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</si>
  <si>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</si>
  <si>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</si>
  <si>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</si>
  <si>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</si>
  <si>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</si>
  <si>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</si>
  <si>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</si>
  <si>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</si>
  <si>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</si>
  <si>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</si>
  <si>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</si>
  <si>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</si>
  <si>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</si>
  <si>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</si>
  <si>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</si>
  <si>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</si>
  <si>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</si>
  <si>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</si>
  <si>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</si>
  <si>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</si>
  <si>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</si>
  <si>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</si>
  <si>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</si>
  <si>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</si>
  <si>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</si>
  <si>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</si>
  <si>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</si>
  <si>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</si>
  <si>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</si>
  <si>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</si>
  <si>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</si>
  <si>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</si>
  <si>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</si>
  <si>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</si>
  <si>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</si>
  <si>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</si>
  <si>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</si>
  <si>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</si>
  <si>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</si>
  <si>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</si>
  <si>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</si>
  <si>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</si>
  <si>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</si>
  <si>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</si>
  <si>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</si>
  <si>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</si>
  <si>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</si>
  <si>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</si>
  <si>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</si>
  <si>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</si>
  <si>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</si>
  <si>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</si>
  <si>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</si>
  <si>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</si>
  <si>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</si>
  <si>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</si>
  <si>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</si>
  <si>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</si>
  <si>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</si>
  <si>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</si>
  <si>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</si>
  <si>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</si>
  <si>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</si>
  <si>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</si>
  <si>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</si>
  <si>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</si>
  <si>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</si>
  <si>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</si>
  <si>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</si>
  <si>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</si>
  <si>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</si>
  <si>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</si>
  <si>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</si>
  <si>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</si>
  <si>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</si>
  <si>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</si>
  <si>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</si>
  <si>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</si>
  <si>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</si>
  <si>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</si>
  <si>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</si>
  <si>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</si>
  <si>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</si>
  <si>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</si>
  <si>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</si>
  <si>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</si>
  <si>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</si>
  <si>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</si>
  <si>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</si>
  <si>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</si>
  <si>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</si>
  <si>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</si>
  <si>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</si>
  <si>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</si>
  <si>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</si>
  <si>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</si>
  <si>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</si>
  <si>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</si>
  <si>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</si>
  <si>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</si>
  <si>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</si>
  <si>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</si>
  <si>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</si>
  <si>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</si>
  <si>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</si>
  <si>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</si>
  <si>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</si>
  <si>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</si>
  <si>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</si>
  <si>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</si>
  <si>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</si>
  <si>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</si>
  <si>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</si>
  <si>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</si>
  <si>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</si>
  <si>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</si>
  <si>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</si>
  <si>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</si>
  <si>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</si>
  <si>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</si>
  <si>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</si>
  <si>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</si>
  <si>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</si>
  <si>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</si>
  <si>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</si>
  <si>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</si>
  <si>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</si>
  <si>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</si>
  <si>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</si>
  <si>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</si>
  <si>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</si>
  <si>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</si>
  <si>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</si>
  <si>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</si>
  <si>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</si>
  <si>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</si>
  <si>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</si>
  <si>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</si>
  <si>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</si>
  <si>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</si>
  <si>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</si>
  <si>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</si>
  <si>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</si>
  <si>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</si>
  <si>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</si>
  <si>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</si>
  <si>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</si>
  <si>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</si>
  <si>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</si>
  <si>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</si>
  <si>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</si>
  <si>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</si>
  <si>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</si>
  <si>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</si>
  <si>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</si>
  <si>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</si>
  <si>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</si>
  <si>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</si>
  <si>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</si>
  <si>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</si>
  <si>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</si>
  <si>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</si>
  <si>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</si>
  <si>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</si>
  <si>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</si>
  <si>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</si>
  <si>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</si>
  <si>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</si>
  <si>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</si>
  <si>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</si>
  <si>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</si>
  <si>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</si>
  <si>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</si>
  <si>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</si>
  <si>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</si>
  <si>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</si>
  <si>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</si>
  <si>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</si>
  <si>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</si>
  <si>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</si>
  <si>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</si>
  <si>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</si>
  <si>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</si>
  <si>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</si>
  <si>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</si>
  <si>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</si>
  <si>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</si>
  <si>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</si>
  <si>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</si>
  <si>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</si>
  <si>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</si>
  <si>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</si>
  <si>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</si>
  <si>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</si>
  <si>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</si>
  <si>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</si>
  <si>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</si>
  <si>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</si>
  <si>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</si>
  <si>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</si>
  <si>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</si>
  <si>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</si>
  <si>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</si>
  <si>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</si>
  <si>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</si>
  <si>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</si>
  <si>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</si>
  <si>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</si>
  <si>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</si>
  <si>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</si>
  <si>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</si>
  <si>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</si>
  <si>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</si>
  <si>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</si>
  <si>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</si>
  <si>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</si>
  <si>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</si>
  <si>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</si>
  <si>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</si>
  <si>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</si>
  <si>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</si>
  <si>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</si>
  <si>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</si>
  <si>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</si>
  <si>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</si>
  <si>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</si>
  <si>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</si>
  <si>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</si>
  <si>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</si>
  <si>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</si>
  <si>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</si>
  <si>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</si>
  <si>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</si>
  <si>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</si>
  <si>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</si>
  <si>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</si>
  <si>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</si>
  <si>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</si>
  <si>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</si>
  <si>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</si>
  <si>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</si>
  <si>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</si>
  <si>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</si>
  <si>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</si>
  <si>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</si>
  <si>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</si>
  <si>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</si>
  <si>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</si>
  <si>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</si>
  <si>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</si>
  <si>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</si>
  <si>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</si>
  <si>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</si>
  <si>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</si>
  <si>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</si>
  <si>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</si>
  <si>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</si>
  <si>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</si>
  <si>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</si>
  <si>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</si>
  <si>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</si>
  <si>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</si>
  <si>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</si>
  <si>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</si>
  <si>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</si>
  <si>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</si>
  <si>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</si>
  <si>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</si>
  <si>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</si>
  <si>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</si>
  <si>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</si>
  <si>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</si>
  <si>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</si>
  <si>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</si>
  <si>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</si>
  <si>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</si>
  <si>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</si>
  <si>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</si>
  <si>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</si>
  <si>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</si>
  <si>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</si>
  <si>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</si>
  <si>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</si>
  <si>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</si>
  <si>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</si>
  <si>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</si>
  <si>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</si>
  <si>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</si>
  <si>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</si>
  <si>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</si>
  <si>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</si>
  <si>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</si>
  <si>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</si>
  <si>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</si>
  <si>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</si>
  <si>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</si>
  <si>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</si>
  <si>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</si>
  <si>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</si>
  <si>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</si>
  <si>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</si>
  <si>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</si>
  <si>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</si>
  <si>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</si>
  <si>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</si>
  <si>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</si>
  <si>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</si>
  <si>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</si>
  <si>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</si>
  <si>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</si>
  <si>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</si>
  <si>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</si>
  <si>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</si>
  <si>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</si>
  <si>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</si>
  <si>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</si>
  <si>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</si>
  <si>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</si>
  <si>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</si>
  <si>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</si>
  <si>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</si>
  <si>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</si>
  <si>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</si>
  <si>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</si>
  <si>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</si>
  <si>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</si>
  <si>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</si>
  <si>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</si>
  <si>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</si>
  <si>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</si>
  <si>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</si>
  <si>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</si>
  <si>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</si>
  <si>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</si>
  <si>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</si>
  <si>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</si>
  <si>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</si>
  <si>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</si>
  <si>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</si>
  <si>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</si>
  <si>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</si>
  <si>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</si>
  <si>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</si>
  <si>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</si>
  <si>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</si>
  <si>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</si>
  <si>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</si>
  <si>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</si>
  <si>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</si>
  <si>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</si>
  <si>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</si>
  <si>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</si>
  <si>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</si>
  <si>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</si>
  <si>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</si>
  <si>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</si>
  <si>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</si>
  <si>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</si>
  <si>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</si>
  <si>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</si>
  <si>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</si>
  <si>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</si>
  <si>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</si>
  <si>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</si>
  <si>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</si>
  <si>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</si>
  <si>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</si>
  <si>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</si>
  <si>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</si>
  <si>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</si>
  <si>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</si>
  <si>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</si>
  <si>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</si>
  <si>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</si>
  <si>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</si>
  <si>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</si>
  <si>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</si>
  <si>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</si>
  <si>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</si>
  <si>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</si>
  <si>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</si>
  <si>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</si>
  <si>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</si>
  <si>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</si>
  <si>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</si>
  <si>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</si>
  <si>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</si>
  <si>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</si>
  <si>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</si>
  <si>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</si>
  <si>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</si>
  <si>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</si>
  <si>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</si>
  <si>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</si>
  <si>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</si>
  <si>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</si>
  <si>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</si>
  <si>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</si>
  <si>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</si>
  <si>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</si>
  <si>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</si>
  <si>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</si>
  <si>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</si>
  <si>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</si>
  <si>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</si>
  <si>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</si>
  <si>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</si>
  <si>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</si>
  <si>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</si>
  <si>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</si>
  <si>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</si>
  <si>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</si>
  <si>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</si>
  <si>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</si>
  <si>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</si>
  <si>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</si>
  <si>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</si>
  <si>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</si>
  <si>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</si>
  <si>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</si>
  <si>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</si>
  <si>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</si>
  <si>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</si>
  <si>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</si>
  <si>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</si>
  <si>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</si>
  <si>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</si>
  <si>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</si>
  <si>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</si>
  <si>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</si>
  <si>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</si>
  <si>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</si>
  <si>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</si>
  <si>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</si>
  <si>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</si>
  <si>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</si>
  <si>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</si>
  <si>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</si>
  <si>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</si>
  <si>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</si>
  <si>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</si>
  <si>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</si>
  <si>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</si>
  <si>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</si>
  <si>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</si>
  <si>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</si>
  <si>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</si>
  <si>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</si>
  <si>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</si>
  <si>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</si>
  <si>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</si>
  <si>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</si>
  <si>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</si>
  <si>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</si>
  <si>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</si>
  <si>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</si>
  <si>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</si>
  <si>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</si>
  <si>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</si>
  <si>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</si>
  <si>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</si>
  <si>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</si>
  <si>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</si>
  <si>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</si>
  <si>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</si>
  <si>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</si>
  <si>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</si>
  <si>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</si>
  <si>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</si>
  <si>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</si>
  <si>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</si>
  <si>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</si>
  <si>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</si>
  <si>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</si>
  <si>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</si>
  <si>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</si>
  <si>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</si>
  <si>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</si>
  <si>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</si>
  <si>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</si>
  <si>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</si>
  <si>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</si>
  <si>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</si>
  <si>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</si>
  <si>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</si>
  <si>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</si>
  <si>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</si>
  <si>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</si>
  <si>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</si>
  <si>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</si>
  <si>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</si>
  <si>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</si>
  <si>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</si>
  <si>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</si>
  <si>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</si>
  <si>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</si>
  <si>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</si>
  <si>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</si>
  <si>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</si>
  <si>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</si>
  <si>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</si>
  <si>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</si>
  <si>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</si>
  <si>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</si>
  <si>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</si>
  <si>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</si>
  <si>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</si>
  <si>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</si>
  <si>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</si>
  <si>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</si>
  <si>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</si>
  <si>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</si>
  <si>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</si>
  <si>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</si>
  <si>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</si>
  <si>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</si>
  <si>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</si>
  <si>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</si>
  <si>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</si>
  <si>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</si>
  <si>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</si>
  <si>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</si>
  <si>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</si>
  <si>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</si>
  <si>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</si>
  <si>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</si>
  <si>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</si>
  <si>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</si>
  <si>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</si>
  <si>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</si>
  <si>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</si>
  <si>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</si>
  <si>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</si>
  <si>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</si>
  <si>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</si>
  <si>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</si>
  <si>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</si>
  <si>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</si>
  <si>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</si>
  <si>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</si>
  <si>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</si>
  <si>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</si>
  <si>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</si>
  <si>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</si>
  <si>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</si>
  <si>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</si>
  <si>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</si>
  <si>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</si>
  <si>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</si>
  <si>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</si>
  <si>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</si>
  <si>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</si>
  <si>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</si>
  <si>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</si>
  <si>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</si>
  <si>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</si>
  <si>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</si>
  <si>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</si>
  <si>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</si>
  <si>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</si>
  <si>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</si>
  <si>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</si>
  <si>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</si>
  <si>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</si>
  <si>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</si>
  <si>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</si>
  <si>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</si>
  <si>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</si>
  <si>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</si>
  <si>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</si>
  <si>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</si>
  <si>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</si>
  <si>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</si>
  <si>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</si>
  <si>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</si>
  <si>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</si>
  <si>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</si>
  <si>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</si>
  <si>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</si>
  <si>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</si>
  <si>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</si>
  <si>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</si>
  <si>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</si>
  <si>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</si>
  <si>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</si>
  <si>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</si>
  <si>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</si>
  <si>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</si>
  <si>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</si>
  <si>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</si>
  <si>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</si>
  <si>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</si>
  <si>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</si>
  <si>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</si>
  <si>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</si>
  <si>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</si>
  <si>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</si>
  <si>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</si>
  <si>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</si>
  <si>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</si>
  <si>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</si>
  <si>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</si>
  <si>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</si>
  <si>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</si>
  <si>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</si>
  <si>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</si>
  <si>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</si>
  <si>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</si>
  <si>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</si>
  <si>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</si>
  <si>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</si>
  <si>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</si>
  <si>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</si>
  <si>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</si>
  <si>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</si>
  <si>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</si>
  <si>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</si>
  <si>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</si>
  <si>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</si>
  <si>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</si>
  <si>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</si>
  <si>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</si>
  <si>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</si>
  <si>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</si>
  <si>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</si>
  <si>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</si>
  <si>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</si>
  <si>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</si>
  <si>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</si>
  <si>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</si>
  <si>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</si>
  <si>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</si>
  <si>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</si>
  <si>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</si>
  <si>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</si>
  <si>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</si>
  <si>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</si>
  <si>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</si>
  <si>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</si>
  <si>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</si>
  <si>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</si>
  <si>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</si>
  <si>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</si>
  <si>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</si>
  <si>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</si>
  <si>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</si>
  <si>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</si>
  <si>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</si>
  <si>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</si>
  <si>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</si>
  <si>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</si>
  <si>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</si>
  <si>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</si>
  <si>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</si>
  <si>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</si>
  <si>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</si>
  <si>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</si>
  <si>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</si>
  <si>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</si>
  <si>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</si>
  <si>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</si>
  <si>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</si>
  <si>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</si>
  <si>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</si>
  <si>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</si>
  <si>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</si>
  <si>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</si>
  <si>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</si>
  <si>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</si>
  <si>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</si>
  <si>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</si>
  <si>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</si>
  <si>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</si>
  <si>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</si>
  <si>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</si>
  <si>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</si>
  <si>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</si>
  <si>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</si>
  <si>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</si>
  <si>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</si>
  <si>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</si>
  <si>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</si>
  <si>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</si>
  <si>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</si>
  <si>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</si>
  <si>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</si>
  <si>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</si>
  <si>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</si>
  <si>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</si>
  <si>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</si>
  <si>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</si>
  <si>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</si>
  <si>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</si>
  <si>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</si>
  <si>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</si>
  <si>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</si>
  <si>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</si>
  <si>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</si>
  <si>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</si>
  <si>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</si>
  <si>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</si>
  <si>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</si>
  <si>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</si>
  <si>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</si>
  <si>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</si>
  <si>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</si>
  <si>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</si>
  <si>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</si>
  <si>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</si>
  <si>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</si>
  <si>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</si>
  <si>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</si>
  <si>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</si>
  <si>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</si>
  <si>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</si>
  <si>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</si>
  <si>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</si>
  <si>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</si>
  <si>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</si>
  <si>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</si>
  <si>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</si>
  <si>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</si>
  <si>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</si>
  <si>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</si>
  <si>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</si>
  <si>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</si>
  <si>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</si>
  <si>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</si>
  <si>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</si>
  <si>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</si>
  <si>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</si>
  <si>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</si>
  <si>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</si>
  <si>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</si>
  <si>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</si>
  <si>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</si>
  <si>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</si>
  <si>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</si>
  <si>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</si>
  <si>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</si>
  <si>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</si>
  <si>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</si>
  <si>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</si>
  <si>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</si>
  <si>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</si>
  <si>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</si>
  <si>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</si>
  <si>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</si>
  <si>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</si>
  <si>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</si>
  <si>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</si>
  <si>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</si>
  <si>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</si>
  <si>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</si>
  <si>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</si>
  <si>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</si>
  <si>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</si>
  <si>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</si>
  <si>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</si>
  <si>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</si>
  <si>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</si>
  <si>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</si>
  <si>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</si>
  <si>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</si>
  <si>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</si>
  <si>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</si>
  <si>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</si>
  <si>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</si>
  <si>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</si>
  <si>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</si>
  <si>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</si>
  <si>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</si>
  <si>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</si>
  <si>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</si>
  <si>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</si>
  <si>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</si>
  <si>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</si>
  <si>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</si>
  <si>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</si>
  <si>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</si>
  <si>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</si>
  <si>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</si>
  <si>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</si>
  <si>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</si>
  <si>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</si>
  <si>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</si>
  <si>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</si>
  <si>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</si>
  <si>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</si>
  <si>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</si>
  <si>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</si>
  <si>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</si>
  <si>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</si>
  <si>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</si>
  <si>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</si>
  <si>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</si>
  <si>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</si>
  <si>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</si>
  <si>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</si>
  <si>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</si>
  <si>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</si>
  <si>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</si>
  <si>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</si>
  <si>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</si>
  <si>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</si>
  <si>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</si>
  <si>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</si>
  <si>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</si>
  <si>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</si>
  <si>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</si>
  <si>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</si>
  <si>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</si>
  <si>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</si>
  <si>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</si>
  <si>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</si>
  <si>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</si>
  <si>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</si>
  <si>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</si>
  <si>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</si>
  <si>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</si>
  <si>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</si>
  <si>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</si>
  <si>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</si>
  <si>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</si>
  <si>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</si>
  <si>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</si>
  <si>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</si>
  <si>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</si>
  <si>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</si>
  <si>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</si>
  <si>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</si>
  <si>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</si>
  <si>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</si>
  <si>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</si>
  <si>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</si>
  <si>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</si>
  <si>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</si>
  <si>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</si>
  <si>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</si>
  <si>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</si>
  <si>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</si>
  <si>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</si>
  <si>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</si>
  <si>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</si>
  <si>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</si>
  <si>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</si>
  <si>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</si>
  <si>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</si>
  <si>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</si>
  <si>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</si>
  <si>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</si>
  <si>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</si>
  <si>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</si>
  <si>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</si>
  <si>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</si>
  <si>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</si>
  <si>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</si>
  <si>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</si>
  <si>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</si>
  <si>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</si>
  <si>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</si>
  <si>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</si>
  <si>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</si>
  <si>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</si>
  <si>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</si>
  <si>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</si>
  <si>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</si>
  <si>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</si>
  <si>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</si>
  <si>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</si>
  <si>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</si>
  <si>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</si>
  <si>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</si>
  <si>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</si>
  <si>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</si>
  <si>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</si>
  <si>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</si>
  <si>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</si>
  <si>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</si>
  <si>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</si>
  <si>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</si>
  <si>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</si>
  <si>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</si>
  <si>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</si>
  <si>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</si>
  <si>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</si>
  <si>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</si>
  <si>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</si>
  <si>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</si>
  <si>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</si>
  <si>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</si>
  <si>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</si>
  <si>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</si>
  <si>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</si>
  <si>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</si>
  <si>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</si>
  <si>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</si>
  <si>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</si>
  <si>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</si>
  <si>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</si>
  <si>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</si>
  <si>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</si>
  <si>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</si>
  <si>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</si>
  <si>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</si>
  <si>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</si>
  <si>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</si>
  <si>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</si>
  <si>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</si>
  <si>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</si>
  <si>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</si>
  <si>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</si>
  <si>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</si>
  <si>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</si>
  <si>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</si>
  <si>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</si>
  <si>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</si>
  <si>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</si>
  <si>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</si>
  <si>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</si>
  <si>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</si>
  <si>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</si>
  <si>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</si>
  <si>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</si>
  <si>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</si>
  <si>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</si>
  <si>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</si>
  <si>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</si>
  <si>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</si>
  <si>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</si>
  <si>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</si>
  <si>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</si>
  <si>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</si>
  <si>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</si>
  <si>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</si>
  <si>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</si>
  <si>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</si>
  <si>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</si>
  <si>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</si>
  <si>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</si>
  <si>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</si>
  <si>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</si>
  <si>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</si>
  <si>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</si>
  <si>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</si>
  <si>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</si>
  <si>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</si>
  <si>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</si>
  <si>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</si>
  <si>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</si>
  <si>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</si>
  <si>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</si>
  <si>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</si>
  <si>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</si>
  <si>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</si>
  <si>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</si>
  <si>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</si>
  <si>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</si>
  <si>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</si>
  <si>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</si>
  <si>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</si>
  <si>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</si>
  <si>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</si>
  <si>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</si>
  <si>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</si>
  <si>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</si>
  <si>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</si>
  <si>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</si>
  <si>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</si>
  <si>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</si>
  <si>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</si>
  <si>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</si>
  <si>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</si>
  <si>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</si>
  <si>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</si>
  <si>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</si>
  <si>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</si>
  <si>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</si>
  <si>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</si>
  <si>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</si>
  <si>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</si>
  <si>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</si>
  <si>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</si>
  <si>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</si>
  <si>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</si>
  <si>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</si>
  <si>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</si>
  <si>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</si>
  <si>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</si>
  <si>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</si>
  <si>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</si>
  <si>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</si>
  <si>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</si>
  <si>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</si>
  <si>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</si>
  <si>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</si>
  <si>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</si>
  <si>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</si>
  <si>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</si>
  <si>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</si>
  <si>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</si>
  <si>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</si>
  <si>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</si>
  <si>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</si>
  <si>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</si>
  <si>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</si>
  <si>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</si>
  <si>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</si>
  <si>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</si>
  <si>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</si>
  <si>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</si>
  <si>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</si>
  <si>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</si>
  <si>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</si>
  <si>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</si>
  <si>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</si>
  <si>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</si>
  <si>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</si>
  <si>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</si>
  <si>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</si>
  <si>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</si>
  <si>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</si>
  <si>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</si>
  <si>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</si>
  <si>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</si>
  <si>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</si>
  <si>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</si>
  <si>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</si>
  <si>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</si>
  <si>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</si>
  <si>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</si>
  <si>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</si>
  <si>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</si>
  <si>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</si>
  <si>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</si>
  <si>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</si>
  <si>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</si>
  <si>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</si>
  <si>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</si>
  <si>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</si>
  <si>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</si>
  <si>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</si>
  <si>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</si>
  <si>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</si>
  <si>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</si>
  <si>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</si>
  <si>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</si>
  <si>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</si>
  <si>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</si>
  <si>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</si>
  <si>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</si>
  <si>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</si>
  <si>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</si>
  <si>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</si>
  <si>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</si>
  <si>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</si>
  <si>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</si>
  <si>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</si>
  <si>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</si>
  <si>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</si>
  <si>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</si>
  <si>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</si>
  <si>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</si>
  <si>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</si>
  <si>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</si>
  <si>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</si>
  <si>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</si>
  <si>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</si>
  <si>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</si>
  <si>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</si>
  <si>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</si>
  <si>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</si>
  <si>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</si>
  <si>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</si>
  <si>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</si>
  <si>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</si>
  <si>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</si>
  <si>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</si>
  <si>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</si>
  <si>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</si>
  <si>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</si>
  <si>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</si>
  <si>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</si>
  <si>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</si>
  <si>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</si>
  <si>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</si>
  <si>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</si>
  <si>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</si>
  <si>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</si>
  <si>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</si>
  <si>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</si>
  <si>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</si>
  <si>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</si>
  <si>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</si>
  <si>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</si>
  <si>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</si>
  <si>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</si>
  <si>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</si>
  <si>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</si>
  <si>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</si>
  <si>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</si>
  <si>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</si>
  <si>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</si>
  <si>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</si>
  <si>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</si>
  <si>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</si>
  <si>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</si>
  <si>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</si>
  <si>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</si>
  <si>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</si>
  <si>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</si>
  <si>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</si>
  <si>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</si>
  <si>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</si>
  <si>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</si>
  <si>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</si>
  <si>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</si>
  <si>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</si>
  <si>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</si>
  <si>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</si>
  <si>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</si>
  <si>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</si>
  <si>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</si>
  <si>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</si>
  <si>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</si>
  <si>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</si>
  <si>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</si>
  <si>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</si>
  <si>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</si>
  <si>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</si>
  <si>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</si>
  <si>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</si>
  <si>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</si>
  <si>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</si>
  <si>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</si>
  <si>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</si>
  <si>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</si>
  <si>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</si>
  <si>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</si>
  <si>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</si>
  <si>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</si>
  <si>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</si>
  <si>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</si>
  <si>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</si>
  <si>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</si>
  <si>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</si>
  <si>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</si>
  <si>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</si>
  <si>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</si>
  <si>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</si>
  <si>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</si>
  <si>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</si>
  <si>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</si>
  <si>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</si>
  <si>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</si>
  <si>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</si>
  <si>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</si>
  <si>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</si>
  <si>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</si>
  <si>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</si>
  <si>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</si>
  <si>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</si>
  <si>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</si>
  <si>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</si>
  <si>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</si>
  <si>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</si>
  <si>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</si>
  <si>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</si>
  <si>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</si>
  <si>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</si>
  <si>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</si>
  <si>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</si>
  <si>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</si>
  <si>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</si>
  <si>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</si>
  <si>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</si>
  <si>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</si>
  <si>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</si>
  <si>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</si>
  <si>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</si>
  <si>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</si>
  <si>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</si>
  <si>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</si>
  <si>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</si>
  <si>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</si>
  <si>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</si>
  <si>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</si>
  <si>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</si>
  <si>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</si>
  <si>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</si>
  <si>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</si>
  <si>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</si>
  <si>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</si>
  <si>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</si>
  <si>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</si>
  <si>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</si>
  <si>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</si>
  <si>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</si>
  <si>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</si>
  <si>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</si>
  <si>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</si>
  <si>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</si>
  <si>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</si>
  <si>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</si>
  <si>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</si>
  <si>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</si>
  <si>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</si>
  <si>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</si>
  <si>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</si>
  <si>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</si>
  <si>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</si>
  <si>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</si>
  <si>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</si>
  <si>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</si>
  <si>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</si>
  <si>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</si>
  <si>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</si>
  <si>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</si>
  <si>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</si>
  <si>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</si>
  <si>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</si>
  <si>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</si>
  <si>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</si>
  <si>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</si>
  <si>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</si>
  <si>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</si>
  <si>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</si>
  <si>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</si>
  <si>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</si>
  <si>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</si>
  <si>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</si>
  <si>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</si>
  <si>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</si>
  <si>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</si>
  <si>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</si>
  <si>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</si>
  <si>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</si>
  <si>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</si>
  <si>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</si>
  <si>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</si>
  <si>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</si>
  <si>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</si>
  <si>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</si>
  <si>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</si>
  <si>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</si>
  <si>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</si>
  <si>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</si>
  <si>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</si>
  <si>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</si>
  <si>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</si>
  <si>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</si>
  <si>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</si>
  <si>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</si>
  <si>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</si>
  <si>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</si>
  <si>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</si>
  <si>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</si>
  <si>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</si>
  <si>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</si>
  <si>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</si>
  <si>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</si>
  <si>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</si>
  <si>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</si>
  <si>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</si>
  <si>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</si>
  <si>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</si>
  <si>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</si>
  <si>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</si>
  <si>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</si>
  <si>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</si>
  <si>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</si>
  <si>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</si>
  <si>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</si>
  <si>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</si>
  <si>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</si>
  <si>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</si>
  <si>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</si>
  <si>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</si>
  <si>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</si>
  <si>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</si>
  <si>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</si>
  <si>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</si>
  <si>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</si>
  <si>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</si>
  <si>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</si>
  <si>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</si>
  <si>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</si>
  <si>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</si>
  <si>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</si>
  <si>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</si>
  <si>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</si>
  <si>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</si>
  <si>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</si>
  <si>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</si>
  <si>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</si>
  <si>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</si>
  <si>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</si>
  <si>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</si>
  <si>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</si>
  <si>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</si>
  <si>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</si>
  <si>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</si>
  <si>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</si>
  <si>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</si>
  <si>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</si>
  <si>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</si>
  <si>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</si>
  <si>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</si>
  <si>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</si>
  <si>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</si>
  <si>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</si>
  <si>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</si>
  <si>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</si>
  <si>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</si>
  <si>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</si>
  <si>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</si>
  <si>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</si>
  <si>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</si>
  <si>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</si>
  <si>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</si>
  <si>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</si>
  <si>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</si>
  <si>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</si>
  <si>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</si>
  <si>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</si>
  <si>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</si>
  <si>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</si>
  <si>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</si>
  <si>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</si>
  <si>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</si>
  <si>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</si>
  <si>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</si>
  <si>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</si>
  <si>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</si>
  <si>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</si>
  <si>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</si>
  <si>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</si>
  <si>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</si>
  <si>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</si>
  <si>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</si>
  <si>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</si>
  <si>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</si>
  <si>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</si>
  <si>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</si>
  <si>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</si>
  <si>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</si>
  <si>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</si>
  <si>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</si>
  <si>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</si>
  <si>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</si>
  <si>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</si>
  <si>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</si>
  <si>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</si>
  <si>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</si>
  <si>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</si>
  <si>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</si>
  <si>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</si>
  <si>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</si>
  <si>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</si>
  <si>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</si>
  <si>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</si>
  <si>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</si>
  <si>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</si>
  <si>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</si>
  <si>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</si>
  <si>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</si>
  <si>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</si>
  <si>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</si>
  <si>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</si>
  <si>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</si>
  <si>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</si>
  <si>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</si>
  <si>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</si>
  <si>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</si>
  <si>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</si>
  <si>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</si>
  <si>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</si>
  <si>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</si>
  <si>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</si>
  <si>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</si>
  <si>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</si>
  <si>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</si>
  <si>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</si>
  <si>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</si>
  <si>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</si>
  <si>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</si>
  <si>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</si>
  <si>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</si>
  <si>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</si>
  <si>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</si>
  <si>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</si>
  <si>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</si>
  <si>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</si>
  <si>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</si>
  <si>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</si>
  <si>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</si>
  <si>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</si>
  <si>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</si>
  <si>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</si>
  <si>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</si>
  <si>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</si>
  <si>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</si>
  <si>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</si>
  <si>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</si>
  <si>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</si>
  <si>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</si>
  <si>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</si>
  <si>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</si>
  <si>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</si>
  <si>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</si>
  <si>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</si>
  <si>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</si>
  <si>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</si>
  <si>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</si>
  <si>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</si>
  <si>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</si>
  <si>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</si>
  <si>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</si>
  <si>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</si>
  <si>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</si>
  <si>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</si>
  <si>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</si>
  <si>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</si>
  <si>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</si>
  <si>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</si>
  <si>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</si>
  <si>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</si>
  <si>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</si>
  <si>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</si>
  <si>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</si>
  <si>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</si>
  <si>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</si>
  <si>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</si>
  <si>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</si>
  <si>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</si>
  <si>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</si>
  <si>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</si>
  <si>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</si>
  <si>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</si>
  <si>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</si>
  <si>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</si>
  <si>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</si>
  <si>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</si>
  <si>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</si>
  <si>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</si>
  <si>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</si>
  <si>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</si>
  <si>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</si>
  <si>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</si>
  <si>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</si>
  <si>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</si>
  <si>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</si>
  <si>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</si>
  <si>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</si>
  <si>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</si>
  <si>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</si>
  <si>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</si>
  <si>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</si>
  <si>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</si>
  <si>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</si>
  <si>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</si>
  <si>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</si>
  <si>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</si>
  <si>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</si>
  <si>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</si>
  <si>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</si>
  <si>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</si>
  <si>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</si>
  <si>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</si>
  <si>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</si>
  <si>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</si>
  <si>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</si>
  <si>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</si>
  <si>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</si>
  <si>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</si>
  <si>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</si>
  <si>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</si>
  <si>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</si>
  <si>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</si>
  <si>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</si>
  <si>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</si>
  <si>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</si>
  <si>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</si>
  <si>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</si>
  <si>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</si>
  <si>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</si>
  <si>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</si>
  <si>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</si>
  <si>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</si>
  <si>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</si>
  <si>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</si>
  <si>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</si>
  <si>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</si>
  <si>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</si>
  <si>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</si>
  <si>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</si>
  <si>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</si>
  <si>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</si>
  <si>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</si>
  <si>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</si>
  <si>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</si>
  <si>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</si>
  <si>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</si>
  <si>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</si>
  <si>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</si>
  <si>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</si>
  <si>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</si>
  <si>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</si>
  <si>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</si>
  <si>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</si>
  <si>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</si>
  <si>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</si>
  <si>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</si>
  <si>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</si>
  <si>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</si>
  <si>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</si>
  <si>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</si>
  <si>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</si>
  <si>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</si>
  <si>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</si>
  <si>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</si>
  <si>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</si>
  <si>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</si>
  <si>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</si>
  <si>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</si>
  <si>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</si>
  <si>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</si>
  <si>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</si>
  <si>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</si>
  <si>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</si>
  <si>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</si>
  <si>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</si>
  <si>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</si>
  <si>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</si>
  <si>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</si>
  <si>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</si>
  <si>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</si>
  <si>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</si>
  <si>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</si>
  <si>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</si>
  <si>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</si>
  <si>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</si>
  <si>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</si>
  <si>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</si>
  <si>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</si>
  <si>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</si>
  <si>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</si>
  <si>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</si>
  <si>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</si>
  <si>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</si>
  <si>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</si>
  <si>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</si>
  <si>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</si>
  <si>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</si>
  <si>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</si>
  <si>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</si>
  <si>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</si>
  <si>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</si>
  <si>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</si>
  <si>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</si>
  <si>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</si>
  <si>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</si>
  <si>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</si>
  <si>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</si>
  <si>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</si>
  <si>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</si>
  <si>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</si>
  <si>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</si>
  <si>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</si>
  <si>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</si>
  <si>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</si>
  <si>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</si>
  <si>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</si>
  <si>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</si>
  <si>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</si>
  <si>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</si>
  <si>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</si>
  <si>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</si>
  <si>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</si>
  <si>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</si>
  <si>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</si>
  <si>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</si>
  <si>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</si>
  <si>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</si>
  <si>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</si>
  <si>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</si>
  <si>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</si>
  <si>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</si>
  <si>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</si>
  <si>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</si>
  <si>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</si>
  <si>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</si>
  <si>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</si>
  <si>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</si>
  <si>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</si>
  <si>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</si>
  <si>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</si>
  <si>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</si>
  <si>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</si>
  <si>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</si>
  <si>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</si>
  <si>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</si>
  <si>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</si>
  <si>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</si>
  <si>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</si>
  <si>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</si>
  <si>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</si>
  <si>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</si>
  <si>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</si>
  <si>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</si>
  <si>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</si>
  <si>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</si>
  <si>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</si>
  <si>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</si>
  <si>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</si>
  <si>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</si>
  <si>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</si>
  <si>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</si>
  <si>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</si>
  <si>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</si>
  <si>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</si>
  <si>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</si>
  <si>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</si>
  <si>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</si>
  <si>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</si>
  <si>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</si>
  <si>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</si>
  <si>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</si>
  <si>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</si>
  <si>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</si>
  <si>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</si>
  <si>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</si>
  <si>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</si>
  <si>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</si>
  <si>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</si>
  <si>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</si>
  <si>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</si>
  <si>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</si>
  <si>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</si>
  <si>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</si>
  <si>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</si>
  <si>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</si>
  <si>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</si>
  <si>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</si>
  <si>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</si>
  <si>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</si>
  <si>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</si>
  <si>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</si>
  <si>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</si>
  <si>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</si>
  <si>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</si>
  <si>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</si>
  <si>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</si>
  <si>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</si>
  <si>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</si>
  <si>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</si>
  <si>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</si>
  <si>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</si>
  <si>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</si>
  <si>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</si>
  <si>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</si>
  <si>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</si>
  <si>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</si>
  <si>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</si>
  <si>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</si>
  <si>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</si>
  <si>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</si>
  <si>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</si>
  <si>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</si>
  <si>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</si>
  <si>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</si>
  <si>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</si>
  <si>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</si>
  <si>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</si>
  <si>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</si>
  <si>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</si>
  <si>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</si>
  <si>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</si>
  <si>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</si>
  <si>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</si>
  <si>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</si>
  <si>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</si>
  <si>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</si>
  <si>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</si>
  <si>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</si>
  <si>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</si>
  <si>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</si>
  <si>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</si>
  <si>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</si>
  <si>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</si>
  <si>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</si>
  <si>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</si>
  <si>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</si>
  <si>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</si>
  <si>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</si>
  <si>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</si>
  <si>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</si>
  <si>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</si>
  <si>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</si>
  <si>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</si>
  <si>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</si>
  <si>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</si>
  <si>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</si>
  <si>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</si>
  <si>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</si>
  <si>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</si>
  <si>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</si>
  <si>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</si>
  <si>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</si>
  <si>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</si>
  <si>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</si>
  <si>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</si>
  <si>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</si>
  <si>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</si>
  <si>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</si>
  <si>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</si>
  <si>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</si>
  <si>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</si>
  <si>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</si>
  <si>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</si>
  <si>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</si>
  <si>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</si>
  <si>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</si>
  <si>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</si>
  <si>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</si>
  <si>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</si>
  <si>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</si>
  <si>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</si>
  <si>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</si>
  <si>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</si>
  <si>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</si>
  <si>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</si>
  <si>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</si>
  <si>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</si>
  <si>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</si>
  <si>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</si>
  <si>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</si>
  <si>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</si>
  <si>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</si>
  <si>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</si>
  <si>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</si>
  <si>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</si>
  <si>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</si>
  <si>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</si>
  <si>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</si>
  <si>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</si>
  <si>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</si>
  <si>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</si>
  <si>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</si>
  <si>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</si>
  <si>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</si>
  <si>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</si>
  <si>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</si>
  <si>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</si>
  <si>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</si>
  <si>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</si>
  <si>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</si>
  <si>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</si>
  <si>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</si>
  <si>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</si>
  <si>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</si>
  <si>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</si>
  <si>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</si>
  <si>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</si>
  <si>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</si>
  <si>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</si>
  <si>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</si>
  <si>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</si>
  <si>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</si>
  <si>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</si>
  <si>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</si>
  <si>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</si>
  <si>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</si>
  <si>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</si>
  <si>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</si>
  <si>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</si>
  <si>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</si>
  <si>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</si>
  <si>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</si>
  <si>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</si>
  <si>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</si>
  <si>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</si>
  <si>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</si>
  <si>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</si>
  <si>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</si>
  <si>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</si>
  <si>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</si>
  <si>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</si>
  <si>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</si>
  <si>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</si>
  <si>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</si>
  <si>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</si>
  <si>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</si>
  <si>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</si>
  <si>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</si>
  <si>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</si>
  <si>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</si>
  <si>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</si>
  <si>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</si>
  <si>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</si>
  <si>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</si>
  <si>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</si>
  <si>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</si>
  <si>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</si>
  <si>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</si>
  <si>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</si>
  <si>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</si>
  <si>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</si>
  <si>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</si>
  <si>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</si>
  <si>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</si>
  <si>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</si>
  <si>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</si>
  <si>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</si>
  <si>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</si>
  <si>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</si>
  <si>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</si>
  <si>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</si>
  <si>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</si>
  <si>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</si>
  <si>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</si>
  <si>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</si>
  <si>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</si>
  <si>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</si>
  <si>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</si>
  <si>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</si>
  <si>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</si>
  <si>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</si>
  <si>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</si>
  <si>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</si>
  <si>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</si>
  <si>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</si>
  <si>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</si>
  <si>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</si>
  <si>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</si>
  <si>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</si>
  <si>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</si>
  <si>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</si>
  <si>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</si>
  <si>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</si>
  <si>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</si>
  <si>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</si>
  <si>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</si>
  <si>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</si>
  <si>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</si>
  <si>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</si>
  <si>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</si>
  <si>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</si>
  <si>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</si>
  <si>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</si>
  <si>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</si>
  <si>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</si>
  <si>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</si>
  <si>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</si>
  <si>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</si>
  <si>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</si>
  <si>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</si>
  <si>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</si>
  <si>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</si>
  <si>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</si>
  <si>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</si>
  <si>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</si>
  <si>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</si>
  <si>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</si>
  <si>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</si>
  <si>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</si>
  <si>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</si>
  <si>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</si>
  <si>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</si>
  <si>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</si>
  <si>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</si>
  <si>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</si>
  <si>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</si>
  <si>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</si>
  <si>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</si>
  <si>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</si>
  <si>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</si>
  <si>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</si>
  <si>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</si>
  <si>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</si>
  <si>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</si>
  <si>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</si>
  <si>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</si>
  <si>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</si>
  <si>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</si>
  <si>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</si>
  <si>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</si>
  <si>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</si>
  <si>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</si>
  <si>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</si>
  <si>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</si>
  <si>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</si>
  <si>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</si>
  <si>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</si>
  <si>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</si>
  <si>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</si>
  <si>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</si>
  <si>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</si>
  <si>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</si>
  <si>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</si>
  <si>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</si>
  <si>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</si>
  <si>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</si>
  <si>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</si>
  <si>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</si>
  <si>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</si>
  <si>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</si>
  <si>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</si>
  <si>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</si>
  <si>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</si>
  <si>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</si>
  <si>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</si>
  <si>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</si>
  <si>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</si>
  <si>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</si>
  <si>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</si>
  <si>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</si>
  <si>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</si>
  <si>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</si>
  <si>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</si>
  <si>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</si>
  <si>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</si>
  <si>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</si>
  <si>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</si>
  <si>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</si>
  <si>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</si>
  <si>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</si>
  <si>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</si>
  <si>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</si>
  <si>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</si>
  <si>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</si>
  <si>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</si>
  <si>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</si>
  <si>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</si>
  <si>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</si>
  <si>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</si>
  <si>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</si>
  <si>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</si>
  <si>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</si>
  <si>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</si>
  <si>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</si>
  <si>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</si>
  <si>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</si>
  <si>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</si>
  <si>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</si>
  <si>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</si>
  <si>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</si>
  <si>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</si>
  <si>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</si>
  <si>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</si>
  <si>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</si>
  <si>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</si>
  <si>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</si>
  <si>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</si>
  <si>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</si>
  <si>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</si>
  <si>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</si>
  <si>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</si>
  <si>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</si>
  <si>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</si>
  <si>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</si>
  <si>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</si>
  <si>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</si>
  <si>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</si>
  <si>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</si>
  <si>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</si>
  <si>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</si>
  <si>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</si>
  <si>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</si>
  <si>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</si>
  <si>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</si>
  <si>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</si>
  <si>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</si>
  <si>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</si>
  <si>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</si>
  <si>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</si>
  <si>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</si>
  <si>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</si>
  <si>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</si>
  <si>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</si>
  <si>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</si>
  <si>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</si>
  <si>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</si>
  <si>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</si>
  <si>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</si>
  <si>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</si>
  <si>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</si>
  <si>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</si>
  <si>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</si>
  <si>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</si>
  <si>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</si>
  <si>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</si>
  <si>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</si>
  <si>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</si>
  <si>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</si>
  <si>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</si>
  <si>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</si>
  <si>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</si>
  <si>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</si>
  <si>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</si>
  <si>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</si>
  <si>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</si>
  <si>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</si>
  <si>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</si>
  <si>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</si>
  <si>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</si>
  <si>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</si>
  <si>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</si>
  <si>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</si>
  <si>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</si>
  <si>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</si>
  <si>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</si>
  <si>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</si>
  <si>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</si>
  <si>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</si>
  <si>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</si>
  <si>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</si>
  <si>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</si>
  <si>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</si>
  <si>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</si>
  <si>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</si>
  <si>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</si>
  <si>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</si>
  <si>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</si>
  <si>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</si>
  <si>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</si>
  <si>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</si>
  <si>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</si>
  <si>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</si>
  <si>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</si>
  <si>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</si>
  <si>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</si>
  <si>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</si>
  <si>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</si>
  <si>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</si>
  <si>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</si>
  <si>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</si>
  <si>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</si>
  <si>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</si>
  <si>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</si>
  <si>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</si>
  <si>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</si>
  <si>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</si>
  <si>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</si>
  <si>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</si>
  <si>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</si>
  <si>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</si>
  <si>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</si>
  <si>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</si>
  <si>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</si>
  <si>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</si>
  <si>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</si>
  <si>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</si>
  <si>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</si>
  <si>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</si>
  <si>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</si>
  <si>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</si>
  <si>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</si>
  <si>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</si>
  <si>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</si>
  <si>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</si>
  <si>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</si>
  <si>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</si>
  <si>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</si>
  <si>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</si>
  <si>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</si>
  <si>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</si>
  <si>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</si>
  <si>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</si>
  <si>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</si>
  <si>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</si>
  <si>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</si>
  <si>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</si>
  <si>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</si>
  <si>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</si>
  <si>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</si>
  <si>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</si>
  <si>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</si>
  <si>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</si>
  <si>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</si>
  <si>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</si>
  <si>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</si>
  <si>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</si>
  <si>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</si>
  <si>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</si>
  <si>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</si>
  <si>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</si>
  <si>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</si>
  <si>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</si>
  <si>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</si>
  <si>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</si>
  <si>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</si>
  <si>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</si>
  <si>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</si>
  <si>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</si>
  <si>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</si>
  <si>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</si>
  <si>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</si>
  <si>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</si>
  <si>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</si>
  <si>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</si>
  <si>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</si>
  <si>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</si>
  <si>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</si>
  <si>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</si>
  <si>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</si>
  <si>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</si>
  <si>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</si>
  <si>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</si>
  <si>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</si>
  <si>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</si>
  <si>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</si>
  <si>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</si>
  <si>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</si>
  <si>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</si>
  <si>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</si>
  <si>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</si>
  <si>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</si>
  <si>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</si>
  <si>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</si>
  <si>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</si>
  <si>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</si>
  <si>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</si>
  <si>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</si>
  <si>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</si>
  <si>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</si>
  <si>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</si>
  <si>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</si>
  <si>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</si>
  <si>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</si>
  <si>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</si>
  <si>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</si>
  <si>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</si>
  <si>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</si>
  <si>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</si>
  <si>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</si>
  <si>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</si>
  <si>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</si>
  <si>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</si>
  <si>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</si>
  <si>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</si>
  <si>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</si>
  <si>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</si>
  <si>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</si>
  <si>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</si>
  <si>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</si>
  <si>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</si>
  <si>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</si>
  <si>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</si>
  <si>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</si>
  <si>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</si>
  <si>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</si>
  <si>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</si>
  <si>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</si>
  <si>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</si>
  <si>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</si>
  <si>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</si>
  <si>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</si>
  <si>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</si>
  <si>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</si>
  <si>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</si>
  <si>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</si>
  <si>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</si>
  <si>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</si>
  <si>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</si>
  <si>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</si>
  <si>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</si>
  <si>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</si>
  <si>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</si>
  <si>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</si>
  <si>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</si>
  <si>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</si>
  <si>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</si>
  <si>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</si>
  <si>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</si>
  <si>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</si>
  <si>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</si>
  <si>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</si>
  <si>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</si>
  <si>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</si>
  <si>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</si>
  <si>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</si>
  <si>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</si>
  <si>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</si>
  <si>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</si>
  <si>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</si>
  <si>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</si>
  <si>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</si>
  <si>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</si>
  <si>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</si>
  <si>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</si>
  <si>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</si>
  <si>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</si>
  <si>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</si>
  <si>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</si>
  <si>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</si>
  <si>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</si>
  <si>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</si>
  <si>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</si>
  <si>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</si>
  <si>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</si>
  <si>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</si>
  <si>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</si>
  <si>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</si>
  <si>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</si>
  <si>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</si>
  <si>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</si>
  <si>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</si>
  <si>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</si>
  <si>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</si>
  <si>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</si>
  <si>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</si>
  <si>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</si>
  <si>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</si>
  <si>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</si>
  <si>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</si>
  <si>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</si>
  <si>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</si>
  <si>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</si>
  <si>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</si>
  <si>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</si>
  <si>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</si>
  <si>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</si>
  <si>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</si>
  <si>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</si>
  <si>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</si>
  <si>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</si>
  <si>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</si>
  <si>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</si>
  <si>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</si>
  <si>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</si>
  <si>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</si>
  <si>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</si>
  <si>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</si>
  <si>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</si>
  <si>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</si>
  <si>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</si>
  <si>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</si>
  <si>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</si>
  <si>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</si>
  <si>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</si>
  <si>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</si>
  <si>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</si>
  <si>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</si>
  <si>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</si>
  <si>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</si>
  <si>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</si>
  <si>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</si>
  <si>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</si>
  <si>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</si>
  <si>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</si>
  <si>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</si>
  <si>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</si>
  <si>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</si>
  <si>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</si>
  <si>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</si>
  <si>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</si>
  <si>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</si>
  <si>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</si>
  <si>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</si>
  <si>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</si>
  <si>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</si>
  <si>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</si>
  <si>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</si>
  <si>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</si>
  <si>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</si>
  <si>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</si>
  <si>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</si>
  <si>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</si>
  <si>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</si>
  <si>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</si>
  <si>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</si>
  <si>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</si>
  <si>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</si>
  <si>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</si>
  <si>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</si>
  <si>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</si>
  <si>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</si>
  <si>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</si>
  <si>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</si>
  <si>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</si>
  <si>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</si>
  <si>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</si>
  <si>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</si>
  <si>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</si>
  <si>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</si>
  <si>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</si>
  <si>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</si>
  <si>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</si>
  <si>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</si>
  <si>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</si>
  <si>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</si>
  <si>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</si>
  <si>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</si>
  <si>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</si>
  <si>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</si>
  <si>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</si>
  <si>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</si>
  <si>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</si>
  <si>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</si>
  <si>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</si>
  <si>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</si>
  <si>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</si>
  <si>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</si>
  <si>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</si>
  <si>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</si>
  <si>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</si>
  <si>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</si>
  <si>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</si>
  <si>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</si>
  <si>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</si>
  <si>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</si>
  <si>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</si>
  <si>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</si>
  <si>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</si>
  <si>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</si>
  <si>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</si>
  <si>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</si>
  <si>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</si>
  <si>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</si>
  <si>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</si>
  <si>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</si>
  <si>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</si>
  <si>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</si>
  <si>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</si>
  <si>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</si>
  <si>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</si>
  <si>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</si>
  <si>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</si>
  <si>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</si>
  <si>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</si>
  <si>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</si>
  <si>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</si>
  <si>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</si>
  <si>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</si>
  <si>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</si>
  <si>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</si>
  <si>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</si>
  <si>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</si>
  <si>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</si>
  <si>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</si>
  <si>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</si>
  <si>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</si>
  <si>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</si>
  <si>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</si>
  <si>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</si>
  <si>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</si>
  <si>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</si>
  <si>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</si>
  <si>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</si>
  <si>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</si>
  <si>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</si>
  <si>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</si>
  <si>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</si>
  <si>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</si>
  <si>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</si>
  <si>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</si>
  <si>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</si>
  <si>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</si>
  <si>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</si>
  <si>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</si>
  <si>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</si>
  <si>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</si>
  <si>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</si>
  <si>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</si>
  <si>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</si>
  <si>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</si>
  <si>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</si>
  <si>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</si>
  <si>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</si>
  <si>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</si>
  <si>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</si>
  <si>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</si>
  <si>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</si>
  <si>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</si>
  <si>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</si>
  <si>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</si>
  <si>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</si>
  <si>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</si>
  <si>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</si>
  <si>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</si>
  <si>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</si>
  <si>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</si>
  <si>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</si>
  <si>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</si>
  <si>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</si>
  <si>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</si>
  <si>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</si>
  <si>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</si>
  <si>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</si>
  <si>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</si>
  <si>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</si>
  <si>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</si>
  <si>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</si>
  <si>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</si>
  <si>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</si>
  <si>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</si>
  <si>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</si>
  <si>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</si>
  <si>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</si>
  <si>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</si>
  <si>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</si>
  <si>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</si>
  <si>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</si>
  <si>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</si>
  <si>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</si>
  <si>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</si>
  <si>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</si>
  <si>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</si>
  <si>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</si>
  <si>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</si>
  <si>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</si>
  <si>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</si>
  <si>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</si>
  <si>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</si>
  <si>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</si>
  <si>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</si>
  <si>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</si>
  <si>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</si>
  <si>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</si>
  <si>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</si>
  <si>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</si>
  <si>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</si>
  <si>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</si>
  <si>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</si>
  <si>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</si>
  <si>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</si>
  <si>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</si>
  <si>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</si>
  <si>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</si>
  <si>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</si>
  <si>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</si>
  <si>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</si>
  <si>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</si>
  <si>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</si>
  <si>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</si>
  <si>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</si>
  <si>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</si>
  <si>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</si>
  <si>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</si>
  <si>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</si>
  <si>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</si>
  <si>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</si>
  <si>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</si>
  <si>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</si>
  <si>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</si>
  <si>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</si>
  <si>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</si>
  <si>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</si>
  <si>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</si>
  <si>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</si>
  <si>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</si>
  <si>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</si>
  <si>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</si>
  <si>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</si>
  <si>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</si>
  <si>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</si>
  <si>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</si>
  <si>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</si>
  <si>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</si>
  <si>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</si>
  <si>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</si>
  <si>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</si>
  <si>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</si>
  <si>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</si>
  <si>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</si>
  <si>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</si>
  <si>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</si>
  <si>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</si>
  <si>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</si>
  <si>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</si>
  <si>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</si>
  <si>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</si>
  <si>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</si>
  <si>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</si>
  <si>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</si>
  <si>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</si>
  <si>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</si>
  <si>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</si>
  <si>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</si>
  <si>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</si>
  <si>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</si>
  <si>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</si>
  <si>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</si>
  <si>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</si>
  <si>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</si>
  <si>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</si>
  <si>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</si>
  <si>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</si>
  <si>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</si>
  <si>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</si>
  <si>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</si>
  <si>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</si>
  <si>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</si>
  <si>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</si>
  <si>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</si>
  <si>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</si>
  <si>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</si>
  <si>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</si>
  <si>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</si>
  <si>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</si>
  <si>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</si>
  <si>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</si>
  <si>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</si>
  <si>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</si>
  <si>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</si>
  <si>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</si>
  <si>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</si>
  <si>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</si>
  <si>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</si>
  <si>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</si>
  <si>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</si>
  <si>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</si>
  <si>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</si>
  <si>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</si>
  <si>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</si>
  <si>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</si>
  <si>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</si>
  <si>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</si>
  <si>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</si>
  <si>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</si>
  <si>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</si>
  <si>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</si>
  <si>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</si>
  <si>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</si>
  <si>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</si>
  <si>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</si>
  <si>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</si>
  <si>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</si>
  <si>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</si>
  <si>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</si>
  <si>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</si>
  <si>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</si>
  <si>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</si>
  <si>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</si>
  <si>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</si>
  <si>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</si>
  <si>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</si>
  <si>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</si>
  <si>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</si>
  <si>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</si>
  <si>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</si>
  <si>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</si>
  <si>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</si>
  <si>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</si>
  <si>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</si>
  <si>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</si>
  <si>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</si>
  <si>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</si>
  <si>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</si>
  <si>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</si>
  <si>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</si>
  <si>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</si>
  <si>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</si>
  <si>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</si>
  <si>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</si>
  <si>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</si>
  <si>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</si>
  <si>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</si>
  <si>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</si>
  <si>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</si>
  <si>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</si>
  <si>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</si>
  <si>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</si>
  <si>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</si>
  <si>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</si>
  <si>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</si>
  <si>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</si>
  <si>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</si>
  <si>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</si>
  <si>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</si>
  <si>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</si>
  <si>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</si>
  <si>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</si>
  <si>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</si>
  <si>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</si>
  <si>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</si>
  <si>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</si>
  <si>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</si>
  <si>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</si>
  <si>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</si>
  <si>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</si>
  <si>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</si>
  <si>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</si>
  <si>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</si>
  <si>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</si>
  <si>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</si>
  <si>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</si>
  <si>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</si>
  <si>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</si>
  <si>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</si>
  <si>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</si>
  <si>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</si>
  <si>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</si>
  <si>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</si>
  <si>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</si>
  <si>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</si>
  <si>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</si>
  <si>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</si>
  <si>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</si>
  <si>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</si>
  <si>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</si>
  <si>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</si>
  <si>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</si>
  <si>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</si>
  <si>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</si>
  <si>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</si>
  <si>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</si>
  <si>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</si>
  <si>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</si>
  <si>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</si>
  <si>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</si>
  <si>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</si>
  <si>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</si>
  <si>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</si>
  <si>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</si>
  <si>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</si>
  <si>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</si>
  <si>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</si>
  <si>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</si>
  <si>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</si>
  <si>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</si>
  <si>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</si>
  <si>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</si>
  <si>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</si>
  <si>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</si>
  <si>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</si>
  <si>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</si>
  <si>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</si>
  <si>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</si>
  <si>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</si>
  <si>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</si>
  <si>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</si>
  <si>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</si>
  <si>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</si>
  <si>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</si>
  <si>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</si>
  <si>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</si>
  <si>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</si>
  <si>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</si>
  <si>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</si>
  <si>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</si>
  <si>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</si>
  <si>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</si>
  <si>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</si>
  <si>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</si>
  <si>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</si>
  <si>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</si>
  <si>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</si>
  <si>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</si>
  <si>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</si>
  <si>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</si>
  <si>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</si>
  <si>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</si>
  <si>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</si>
  <si>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</si>
  <si>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</si>
  <si>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</si>
  <si>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</si>
  <si>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</si>
  <si>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</si>
  <si>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</si>
  <si>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</si>
  <si>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</si>
  <si>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</si>
  <si>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</si>
  <si>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</si>
  <si>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</si>
  <si>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</si>
  <si>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</si>
  <si>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</si>
  <si>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</si>
  <si>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</si>
  <si>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</si>
  <si>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</si>
  <si>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</si>
  <si>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</si>
  <si>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</si>
  <si>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</si>
  <si>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</si>
  <si>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</si>
  <si>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</si>
  <si>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</si>
  <si>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</si>
  <si>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</si>
  <si>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</si>
  <si>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</si>
  <si>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</si>
  <si>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</si>
  <si>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</si>
  <si>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</si>
  <si>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</si>
  <si>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</si>
  <si>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</si>
  <si>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</si>
  <si>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</si>
  <si>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</si>
  <si>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</si>
  <si>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</si>
  <si>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</si>
  <si>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</si>
  <si>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</si>
  <si>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</si>
  <si>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</si>
  <si>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</si>
  <si>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</si>
  <si>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</si>
  <si>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</si>
  <si>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</si>
  <si>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</si>
  <si>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</si>
  <si>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</si>
  <si>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</si>
  <si>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</si>
  <si>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</si>
  <si>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</si>
  <si>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</si>
  <si>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</si>
  <si>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</si>
  <si>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</si>
  <si>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</si>
  <si>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</si>
  <si>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</si>
  <si>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</si>
  <si>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</si>
  <si>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</si>
  <si>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</si>
  <si>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</si>
  <si>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</si>
  <si>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</si>
  <si>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</si>
  <si>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</si>
  <si>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</si>
  <si>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</si>
  <si>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</si>
  <si>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</si>
  <si>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</si>
  <si>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</si>
  <si>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</si>
  <si>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</si>
  <si>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</si>
  <si>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</si>
  <si>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</si>
  <si>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</si>
  <si>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</si>
  <si>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</si>
  <si>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</si>
  <si>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</si>
  <si>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</si>
  <si>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</si>
  <si>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</si>
  <si>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</si>
  <si>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</si>
  <si>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</si>
  <si>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</si>
  <si>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</si>
  <si>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</si>
  <si>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</si>
  <si>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</si>
  <si>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</si>
  <si>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</si>
  <si>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</si>
  <si>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</si>
  <si>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</si>
  <si>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</si>
  <si>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</si>
  <si>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</si>
  <si>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</si>
  <si>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</si>
  <si>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</si>
  <si>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</si>
  <si>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</si>
  <si>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</si>
  <si>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</si>
  <si>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</si>
  <si>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</si>
  <si>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</si>
  <si>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</si>
  <si>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</si>
  <si>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</si>
  <si>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</si>
  <si>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</si>
  <si>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</si>
  <si>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</si>
  <si>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</si>
  <si>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</si>
  <si>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</si>
  <si>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</si>
  <si>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</si>
  <si>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</si>
  <si>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</si>
  <si>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</si>
  <si>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</si>
  <si>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</si>
  <si>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</si>
  <si>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</si>
  <si>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</si>
  <si>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</si>
  <si>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</si>
  <si>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</si>
  <si>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</si>
  <si>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</si>
  <si>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</si>
  <si>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</si>
  <si>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</si>
  <si>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</si>
  <si>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</si>
  <si>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</si>
  <si>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</si>
  <si>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</si>
  <si>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</si>
  <si>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</si>
  <si>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</si>
  <si>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</si>
  <si>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</si>
  <si>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</si>
  <si>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</si>
  <si>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</si>
  <si>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</si>
  <si>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</si>
  <si>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</si>
  <si>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</si>
  <si>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</si>
  <si>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</si>
  <si>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</si>
  <si>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</si>
  <si>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</si>
  <si>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</si>
  <si>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</si>
  <si>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</si>
  <si>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</si>
  <si>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</si>
  <si>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</si>
  <si>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</si>
  <si>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</si>
  <si>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</si>
  <si>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</si>
  <si>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</si>
  <si>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</si>
  <si>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</si>
  <si>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</si>
  <si>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</si>
  <si>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</si>
  <si>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</si>
  <si>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</si>
  <si>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</si>
  <si>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</si>
  <si>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</si>
  <si>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</si>
  <si>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</si>
  <si>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</si>
  <si>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</si>
  <si>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</si>
  <si>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</si>
  <si>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</si>
  <si>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</si>
  <si>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</si>
  <si>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</si>
  <si>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</si>
  <si>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</si>
  <si>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</si>
  <si>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</si>
  <si>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</si>
  <si>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</si>
  <si>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</si>
  <si>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</si>
  <si>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</si>
  <si>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</si>
  <si>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</si>
  <si>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</si>
  <si>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</si>
  <si>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</si>
  <si>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</si>
  <si>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</si>
  <si>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</si>
  <si>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</si>
  <si>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</si>
  <si>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</si>
  <si>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</si>
  <si>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</si>
  <si>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</si>
  <si>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</si>
  <si>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</si>
  <si>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</si>
  <si>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</si>
  <si>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</si>
  <si>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</si>
  <si>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</si>
  <si>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</si>
  <si>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</si>
  <si>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</si>
  <si>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</si>
  <si>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</si>
  <si>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</si>
  <si>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</si>
  <si>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</si>
  <si>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</si>
  <si>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</si>
  <si>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</si>
  <si>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</si>
  <si>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</si>
  <si>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</si>
  <si>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</si>
  <si>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</si>
  <si>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</si>
  <si>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</si>
  <si>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</si>
  <si>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</si>
  <si>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</si>
  <si>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</si>
  <si>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</si>
  <si>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</si>
  <si>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</si>
  <si>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</si>
  <si>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</si>
  <si>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</si>
  <si>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</si>
  <si>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</si>
  <si>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</si>
  <si>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</si>
  <si>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</si>
  <si>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</si>
  <si>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</si>
  <si>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</si>
  <si>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</si>
  <si>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</si>
  <si>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</si>
  <si>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</si>
  <si>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</si>
  <si>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</si>
  <si>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</si>
  <si>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</si>
  <si>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</si>
  <si>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</si>
  <si>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</si>
  <si>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</si>
  <si>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</si>
  <si>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</si>
  <si>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</si>
  <si>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</si>
  <si>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</si>
  <si>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</si>
  <si>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</si>
  <si>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</si>
  <si>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</si>
  <si>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</si>
  <si>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</si>
  <si>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</si>
  <si>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</si>
  <si>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</si>
  <si>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</si>
  <si>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</si>
  <si>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</si>
  <si>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</si>
  <si>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</si>
  <si>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</si>
  <si>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</si>
  <si>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</si>
  <si>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</si>
  <si>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</si>
  <si>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</si>
  <si>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</si>
  <si>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</si>
  <si>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</si>
  <si>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</si>
  <si>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</si>
  <si>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</si>
  <si>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</si>
  <si>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</si>
  <si>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</si>
  <si>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</si>
  <si>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</si>
  <si>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</si>
  <si>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</si>
  <si>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</si>
  <si>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</si>
  <si>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</si>
  <si>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</si>
  <si>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</si>
  <si>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</si>
  <si>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</si>
  <si>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</si>
  <si>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</si>
  <si>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</si>
  <si>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</si>
  <si>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</si>
  <si>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</si>
  <si>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</si>
  <si>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</si>
  <si>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</si>
  <si>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</si>
  <si>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</si>
  <si>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</si>
  <si>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</si>
  <si>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</si>
  <si>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</si>
  <si>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</si>
  <si>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</si>
  <si>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</si>
  <si>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</si>
  <si>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</si>
  <si>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</si>
  <si>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</si>
  <si>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</si>
  <si>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</si>
  <si>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</si>
  <si>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</si>
  <si>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</si>
  <si>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</si>
  <si>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</si>
  <si>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</si>
  <si>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</si>
  <si>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</si>
  <si>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</si>
  <si>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</si>
  <si>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</si>
  <si>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</si>
  <si>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</si>
  <si>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</si>
  <si>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</si>
  <si>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</si>
  <si>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</si>
  <si>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</si>
  <si>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</si>
  <si>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</si>
  <si>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</si>
  <si>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</si>
  <si>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</si>
  <si>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</si>
  <si>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</si>
  <si>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</si>
  <si>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</si>
  <si>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</si>
  <si>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</si>
  <si>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</si>
  <si>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</si>
  <si>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</si>
  <si>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</si>
  <si>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</si>
  <si>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</si>
  <si>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</si>
  <si>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</si>
  <si>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</si>
  <si>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</si>
  <si>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</si>
  <si>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</si>
  <si>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</si>
  <si>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</si>
  <si>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</si>
  <si>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</si>
  <si>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</si>
  <si>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</si>
  <si>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</si>
  <si>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</si>
  <si>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</si>
  <si>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</si>
  <si>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</si>
  <si>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</si>
  <si>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</si>
  <si>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</si>
  <si>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</si>
  <si>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</si>
  <si>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</si>
  <si>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</si>
  <si>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</si>
  <si>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</si>
  <si>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</si>
  <si>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</si>
  <si>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</si>
  <si>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</si>
  <si>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</si>
  <si>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</si>
  <si>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</si>
  <si>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</si>
  <si>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</si>
  <si>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</si>
  <si>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</si>
  <si>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</si>
  <si>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</si>
  <si>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</si>
  <si>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</si>
  <si>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</si>
  <si>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</si>
  <si>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</si>
  <si>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</si>
  <si>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</si>
  <si>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</si>
  <si>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</si>
  <si>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</si>
  <si>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</si>
  <si>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</si>
  <si>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</si>
  <si>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</si>
  <si>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</si>
  <si>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</si>
  <si>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</si>
  <si>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</si>
  <si>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</si>
  <si>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</si>
  <si>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</si>
  <si>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</si>
  <si>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</si>
  <si>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</si>
  <si>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</si>
  <si>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</si>
  <si>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</si>
  <si>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</si>
  <si>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</si>
  <si>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</si>
  <si>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</si>
  <si>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</si>
  <si>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</si>
  <si>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</si>
  <si>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</si>
  <si>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</si>
  <si>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</si>
  <si>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</si>
  <si>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</si>
  <si>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</si>
  <si>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</si>
  <si>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</si>
  <si>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</si>
  <si>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</si>
  <si>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</si>
  <si>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</si>
  <si>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</si>
  <si>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</si>
  <si>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</si>
  <si>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</si>
  <si>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</si>
  <si>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</si>
  <si>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</si>
  <si>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</si>
  <si>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</si>
  <si>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</si>
  <si>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</si>
  <si>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</si>
  <si>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</si>
  <si>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</si>
  <si>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</si>
  <si>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</si>
  <si>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</si>
  <si>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</si>
  <si>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</si>
  <si>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</si>
  <si>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</si>
  <si>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</si>
  <si>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</si>
  <si>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</si>
  <si>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</si>
  <si>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</si>
  <si>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</si>
  <si>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</si>
  <si>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</si>
  <si>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</si>
  <si>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</si>
  <si>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</si>
  <si>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</si>
  <si>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</si>
  <si>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</si>
  <si>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</si>
  <si>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</si>
  <si>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</si>
  <si>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</si>
  <si>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</si>
  <si>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</si>
  <si>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</si>
  <si>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</si>
  <si>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</si>
  <si>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</si>
  <si>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</si>
  <si>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</si>
  <si>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</si>
  <si>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</si>
  <si>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</si>
  <si>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</si>
  <si>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</si>
  <si>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</si>
  <si>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</si>
  <si>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</si>
  <si>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</si>
  <si>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</si>
  <si>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</si>
  <si>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</si>
  <si>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</si>
  <si>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</si>
  <si>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</si>
  <si>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</si>
  <si>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</si>
  <si>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</si>
  <si>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</si>
  <si>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</si>
  <si>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</si>
  <si>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</si>
  <si>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</si>
  <si>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</si>
  <si>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</si>
  <si>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</si>
  <si>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</si>
  <si>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</si>
  <si>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</si>
  <si>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</si>
  <si>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</si>
  <si>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</si>
  <si>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</si>
  <si>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</si>
  <si>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</si>
  <si>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</si>
  <si>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</si>
  <si>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</si>
  <si>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</si>
  <si>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</si>
  <si>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</si>
  <si>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</si>
  <si>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</si>
  <si>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</si>
  <si>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</si>
  <si>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</si>
  <si>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</si>
  <si>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</si>
  <si>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</si>
  <si>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</si>
  <si>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</si>
  <si>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</si>
  <si>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</si>
  <si>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</si>
  <si>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</si>
  <si>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</si>
  <si>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</si>
  <si>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</si>
  <si>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</si>
  <si>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</si>
  <si>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</si>
  <si>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</si>
  <si>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</si>
  <si>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</si>
  <si>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</si>
  <si>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</si>
  <si>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</si>
  <si>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</si>
  <si>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</si>
  <si>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</si>
  <si>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</si>
  <si>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</si>
  <si>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</si>
  <si>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</si>
  <si>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</si>
  <si>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</si>
  <si>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</si>
  <si>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</si>
  <si>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</si>
  <si>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</si>
  <si>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</si>
  <si>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</si>
  <si>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</si>
  <si>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</si>
  <si>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</si>
  <si>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</si>
  <si>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</si>
  <si>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</si>
  <si>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</si>
  <si>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</si>
  <si>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</si>
  <si>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</si>
  <si>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</si>
  <si>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</si>
  <si>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</si>
  <si>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</si>
  <si>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</si>
  <si>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</si>
  <si>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</si>
  <si>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</si>
  <si>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</si>
  <si>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</si>
  <si>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</si>
  <si>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</si>
  <si>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</si>
  <si>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</si>
  <si>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</si>
  <si>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</si>
  <si>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</si>
  <si>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</si>
  <si>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</si>
  <si>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</si>
  <si>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</si>
  <si>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</si>
  <si>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</si>
  <si>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</si>
  <si>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</si>
  <si>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</si>
  <si>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</si>
  <si>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</si>
  <si>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</si>
  <si>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</si>
  <si>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</si>
  <si>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</si>
  <si>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</si>
  <si>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</si>
  <si>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</si>
  <si>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</si>
  <si>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</si>
  <si>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</si>
  <si>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</si>
  <si>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</si>
  <si>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</si>
  <si>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</si>
  <si>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</si>
  <si>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</si>
  <si>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</si>
  <si>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</si>
  <si>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</si>
  <si>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</si>
  <si>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</si>
  <si>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</si>
  <si>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</si>
  <si>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</si>
  <si>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</si>
  <si>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</si>
  <si>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</si>
  <si>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</si>
  <si>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</si>
  <si>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</si>
  <si>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</si>
  <si>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</si>
  <si>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</si>
  <si>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</si>
  <si>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</si>
  <si>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</si>
  <si>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</si>
  <si>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</si>
  <si>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</si>
  <si>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</si>
  <si>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</si>
  <si>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</si>
  <si>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</si>
  <si>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</si>
  <si>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</si>
  <si>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</si>
  <si>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</si>
  <si>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</si>
  <si>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</si>
  <si>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</si>
  <si>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</si>
  <si>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</si>
  <si>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</si>
  <si>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</si>
  <si>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</si>
  <si>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</si>
  <si>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</si>
  <si>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</si>
  <si>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</si>
  <si>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</si>
  <si>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</si>
  <si>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</si>
  <si>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</si>
  <si>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</si>
  <si>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</si>
  <si>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</si>
  <si>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</si>
  <si>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</si>
  <si>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</si>
  <si>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</si>
  <si>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</si>
  <si>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</si>
  <si>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</si>
  <si>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</si>
  <si>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</si>
  <si>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</si>
  <si>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</si>
  <si>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</si>
  <si>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</si>
  <si>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</si>
  <si>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</si>
  <si>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</si>
  <si>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</si>
  <si>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</si>
  <si>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</si>
  <si>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</si>
  <si>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</si>
  <si>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</si>
  <si>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</si>
  <si>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</si>
  <si>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</si>
  <si>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</si>
  <si>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</si>
  <si>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</si>
  <si>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</si>
  <si>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</si>
  <si>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</si>
  <si>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</si>
  <si>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</si>
  <si>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</si>
  <si>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</si>
  <si>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</si>
  <si>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</si>
  <si>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</si>
  <si>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</si>
  <si>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</si>
  <si>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</si>
  <si>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</si>
  <si>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</si>
  <si>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</si>
  <si>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</si>
  <si>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</si>
  <si>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</si>
  <si>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</si>
  <si>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</si>
  <si>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</si>
  <si>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</si>
  <si>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</si>
  <si>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</si>
  <si>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</si>
  <si>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</si>
  <si>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</si>
  <si>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</si>
  <si>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</si>
  <si>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</si>
  <si>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</si>
  <si>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</si>
  <si>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</si>
  <si>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</si>
  <si>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</si>
  <si>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</si>
  <si>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</si>
  <si>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</si>
  <si>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</si>
  <si>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</si>
  <si>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</si>
  <si>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</si>
  <si>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</si>
  <si>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</si>
  <si>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</si>
  <si>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</si>
  <si>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</si>
  <si>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</si>
  <si>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</si>
  <si>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</si>
  <si>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</si>
  <si>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</si>
  <si>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</si>
  <si>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</si>
  <si>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</si>
  <si>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</si>
  <si>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</si>
  <si>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</si>
  <si>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</si>
  <si>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</si>
  <si>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</si>
  <si>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</si>
  <si>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</si>
  <si>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</si>
  <si>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</si>
  <si>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</si>
  <si>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</si>
  <si>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</si>
  <si>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</si>
  <si>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</si>
  <si>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</si>
  <si>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</si>
  <si>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</si>
  <si>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</si>
  <si>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</si>
  <si>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</si>
  <si>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</si>
  <si>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</si>
  <si>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</si>
  <si>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</si>
  <si>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</si>
  <si>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</si>
  <si>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</si>
  <si>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</si>
  <si>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</si>
  <si>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</si>
  <si>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</si>
  <si>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</si>
  <si>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</si>
  <si>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</si>
  <si>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</si>
  <si>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</si>
  <si>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</si>
  <si>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</si>
  <si>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</si>
  <si>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</si>
  <si>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</si>
  <si>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</si>
  <si>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</si>
  <si>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</si>
  <si>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</si>
  <si>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</si>
  <si>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</si>
  <si>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</si>
  <si>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</si>
  <si>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</si>
  <si>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</si>
  <si>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</si>
  <si>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</si>
  <si>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</si>
  <si>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</si>
  <si>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</si>
  <si>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</si>
  <si>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</si>
  <si>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</si>
  <si>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</si>
  <si>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</si>
  <si>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</si>
  <si>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</si>
  <si>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</si>
  <si>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</si>
  <si>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</si>
  <si>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</si>
  <si>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</si>
  <si>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</si>
  <si>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</si>
  <si>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</si>
  <si>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</si>
  <si>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</si>
  <si>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</si>
  <si>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</si>
  <si>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</si>
  <si>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</si>
  <si>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</si>
  <si>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</si>
  <si>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</si>
  <si>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</si>
  <si>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</si>
  <si>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</si>
  <si>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</si>
  <si>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</si>
  <si>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</si>
  <si>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</si>
  <si>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</si>
  <si>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</si>
  <si>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</si>
  <si>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</si>
  <si>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</si>
  <si>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</si>
  <si>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</si>
  <si>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</si>
  <si>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</si>
  <si>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</si>
  <si>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</si>
  <si>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</si>
  <si>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</si>
  <si>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</si>
  <si>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</si>
  <si>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</si>
  <si>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</si>
  <si>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</si>
  <si>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</si>
  <si>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</si>
  <si>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</si>
  <si>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</si>
  <si>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</si>
  <si>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</si>
  <si>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</si>
  <si>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</si>
  <si>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</si>
  <si>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</si>
  <si>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</si>
  <si>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</si>
  <si>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</si>
  <si>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</si>
  <si>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</si>
  <si>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</si>
  <si>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</si>
  <si>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</si>
  <si>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</si>
  <si>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</si>
  <si>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</si>
  <si>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</si>
  <si>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</si>
  <si>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</si>
  <si>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</si>
  <si>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</si>
  <si>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</si>
  <si>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</si>
  <si>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</si>
  <si>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</si>
  <si>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</si>
  <si>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</si>
  <si>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</si>
  <si>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</si>
  <si>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</si>
  <si>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</si>
  <si>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</si>
  <si>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</si>
  <si>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</si>
  <si>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</si>
  <si>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</si>
  <si>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</si>
  <si>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</si>
  <si>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</si>
  <si>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</si>
  <si>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</si>
  <si>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</si>
  <si>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</si>
  <si>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</si>
  <si>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</si>
  <si>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</si>
  <si>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</si>
  <si>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</si>
  <si>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</si>
  <si>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</si>
  <si>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</si>
  <si>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</si>
  <si>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</si>
  <si>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</si>
  <si>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</si>
  <si>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</si>
  <si>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</si>
  <si>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</si>
  <si>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</si>
  <si>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</si>
  <si>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</si>
  <si>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</si>
  <si>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</si>
  <si>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</si>
  <si>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</si>
  <si>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</si>
  <si>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</si>
  <si>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</si>
  <si>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</si>
  <si>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</si>
  <si>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</si>
  <si>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</si>
  <si>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</si>
  <si>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</si>
  <si>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</si>
  <si>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</si>
  <si>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</si>
  <si>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</si>
  <si>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</si>
  <si>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</si>
  <si>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</si>
  <si>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</si>
  <si>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</si>
  <si>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</si>
  <si>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</si>
  <si>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</si>
  <si>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</si>
  <si>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</si>
  <si>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</si>
  <si>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</si>
  <si>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</si>
  <si>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</si>
  <si>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</si>
  <si>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</si>
  <si>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</si>
  <si>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</si>
  <si>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</si>
  <si>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</si>
  <si>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</si>
  <si>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</si>
  <si>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</si>
  <si>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</si>
  <si>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</si>
  <si>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</si>
  <si>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</si>
  <si>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</si>
  <si>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</si>
  <si>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</si>
  <si>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</si>
  <si>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</si>
  <si>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</si>
  <si>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</si>
  <si>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</si>
  <si>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</si>
  <si>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</si>
  <si>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</si>
  <si>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</si>
  <si>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</si>
  <si>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</si>
  <si>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</si>
  <si>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</si>
  <si>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</si>
  <si>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</si>
  <si>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</si>
  <si>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</si>
  <si>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</si>
  <si>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</si>
  <si>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</si>
  <si>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</si>
  <si>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</si>
  <si>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</si>
  <si>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</si>
  <si>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</si>
  <si>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</si>
  <si>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</si>
  <si>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</si>
  <si>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</si>
  <si>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</si>
  <si>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</si>
  <si>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</si>
  <si>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</si>
  <si>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</si>
  <si>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</si>
  <si>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</si>
  <si>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</si>
  <si>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</si>
  <si>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</si>
  <si>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</si>
  <si>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</si>
  <si>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</si>
  <si>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</si>
  <si>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</si>
  <si>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</si>
  <si>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</si>
  <si>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</si>
  <si>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</si>
  <si>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</si>
  <si>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</si>
  <si>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</si>
  <si>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</si>
  <si>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</si>
  <si>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</si>
  <si>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</si>
  <si>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</si>
  <si>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</si>
  <si>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</si>
  <si>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</si>
  <si>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</si>
  <si>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</si>
  <si>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</si>
  <si>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</si>
  <si>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</si>
  <si>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</si>
  <si>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</si>
  <si>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</si>
  <si>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</si>
  <si>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</si>
  <si>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</si>
  <si>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</si>
  <si>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</si>
  <si>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</si>
  <si>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</si>
  <si>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</si>
  <si>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</si>
  <si>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</si>
  <si>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</si>
  <si>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</si>
  <si>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</si>
  <si>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</si>
  <si>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</si>
  <si>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</si>
  <si>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</si>
  <si>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</si>
  <si>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</si>
  <si>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</si>
  <si>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</si>
  <si>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</si>
  <si>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</si>
  <si>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</si>
  <si>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</si>
  <si>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</si>
  <si>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</si>
  <si>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</si>
  <si>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</si>
  <si>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</si>
  <si>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</si>
  <si>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</si>
  <si>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</si>
  <si>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</si>
  <si>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</si>
  <si>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</si>
  <si>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</si>
  <si>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</si>
  <si>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</si>
  <si>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</si>
  <si>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</si>
  <si>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</si>
  <si>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</si>
  <si>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</si>
  <si>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</si>
  <si>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</si>
  <si>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</si>
  <si>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</si>
  <si>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</si>
  <si>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</si>
  <si>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</si>
  <si>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</si>
  <si>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</si>
  <si>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</si>
  <si>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</si>
  <si>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</si>
  <si>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</si>
  <si>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</si>
  <si>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</si>
  <si>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</si>
  <si>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</si>
  <si>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</si>
  <si>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</si>
  <si>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</si>
  <si>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</si>
  <si>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</si>
  <si>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</si>
  <si>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</si>
  <si>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</si>
  <si>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</si>
  <si>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</si>
  <si>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</si>
  <si>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</si>
  <si>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</si>
  <si>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</si>
  <si>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</si>
  <si>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</si>
  <si>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</si>
  <si>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</si>
  <si>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</si>
  <si>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</si>
  <si>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</si>
  <si>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</si>
  <si>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</si>
  <si>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</si>
  <si>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</si>
  <si>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</si>
  <si>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</si>
  <si>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</si>
  <si>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</si>
  <si>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</si>
  <si>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</si>
  <si>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</si>
  <si>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</si>
  <si>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</si>
  <si>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</si>
  <si>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</si>
  <si>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</si>
  <si>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</si>
  <si>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</si>
  <si>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</si>
  <si>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</si>
  <si>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</si>
  <si>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</si>
  <si>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</si>
  <si>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</si>
  <si>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</si>
  <si>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</si>
  <si>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</si>
  <si>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</si>
  <si>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</si>
  <si>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</si>
  <si>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</si>
  <si>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</si>
  <si>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</si>
  <si>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</si>
  <si>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</si>
  <si>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</si>
  <si>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</si>
  <si>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</si>
  <si>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</si>
  <si>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</si>
  <si>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</si>
  <si>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</si>
  <si>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</si>
  <si>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</si>
  <si>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</si>
  <si>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</si>
  <si>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</si>
  <si>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</si>
  <si>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</si>
  <si>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</si>
  <si>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</si>
  <si>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</si>
  <si>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</si>
  <si>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</si>
  <si>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</si>
  <si>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</si>
  <si>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</si>
  <si>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</si>
  <si>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</si>
  <si>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</si>
  <si>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</si>
  <si>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</si>
  <si>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</si>
  <si>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</si>
  <si>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</si>
  <si>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</si>
  <si>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</si>
  <si>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</si>
  <si>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</si>
  <si>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</si>
  <si>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</si>
  <si>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</si>
  <si>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</si>
  <si>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</si>
  <si>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</si>
  <si>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</si>
  <si>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</si>
  <si>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</si>
  <si>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</si>
  <si>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</si>
  <si>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</si>
  <si>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</si>
  <si>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</si>
  <si>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</si>
  <si>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</si>
  <si>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</si>
  <si>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</si>
  <si>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</si>
  <si>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</si>
  <si>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</si>
  <si>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</si>
  <si>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</si>
  <si>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</si>
  <si>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</si>
  <si>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</si>
  <si>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</si>
  <si>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</si>
  <si>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</si>
  <si>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</si>
  <si>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</si>
  <si>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</si>
  <si>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</si>
  <si>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</si>
  <si>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</si>
  <si>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</si>
  <si>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</si>
  <si>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</si>
  <si>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</si>
  <si>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</si>
  <si>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</si>
  <si>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</si>
  <si>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</si>
  <si>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</si>
  <si>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</si>
  <si>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</si>
  <si>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</si>
  <si>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</si>
  <si>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</si>
  <si>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</si>
  <si>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</si>
  <si>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</si>
  <si>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</si>
  <si>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</si>
  <si>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</si>
  <si>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</si>
  <si>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</si>
  <si>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</si>
  <si>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</si>
  <si>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</si>
  <si>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</si>
  <si>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</si>
  <si>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</si>
  <si>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</si>
  <si>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</si>
  <si>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</si>
  <si>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</si>
  <si>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</si>
  <si>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</si>
  <si>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</si>
  <si>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</si>
  <si>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</si>
  <si>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</si>
  <si>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</si>
  <si>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</si>
  <si>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</si>
  <si>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</si>
  <si>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</si>
  <si>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</si>
  <si>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</si>
  <si>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</si>
  <si>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</si>
  <si>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</si>
  <si>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</si>
  <si>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</si>
  <si>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</si>
  <si>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</si>
  <si>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</si>
  <si>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</si>
  <si>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</si>
  <si>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</si>
  <si>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</si>
  <si>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</si>
  <si>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</si>
  <si>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</si>
  <si>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</si>
  <si>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</si>
  <si>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</si>
  <si>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</si>
  <si>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</si>
  <si>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</si>
  <si>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</si>
  <si>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</si>
  <si>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</si>
  <si>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</si>
  <si>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</si>
  <si>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</si>
  <si>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</si>
  <si>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</si>
  <si>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</si>
  <si>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</si>
  <si>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</si>
  <si>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</si>
  <si>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</si>
  <si>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</si>
  <si>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</si>
  <si>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</si>
  <si>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</si>
  <si>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</si>
  <si>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</si>
  <si>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</si>
  <si>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</si>
  <si>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</si>
  <si>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</si>
  <si>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</si>
  <si>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</si>
  <si>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</si>
  <si>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</si>
  <si>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</si>
  <si>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</si>
  <si>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</si>
  <si>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</si>
  <si>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</si>
  <si>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</si>
  <si>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</si>
  <si>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</si>
  <si>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</si>
  <si>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</si>
  <si>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</si>
  <si>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</si>
  <si>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</si>
  <si>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</si>
  <si>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</si>
  <si>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</si>
  <si>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</si>
  <si>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</si>
  <si>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</si>
  <si>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</si>
  <si>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</si>
  <si>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</si>
  <si>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</si>
  <si>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</si>
  <si>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</si>
  <si>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</si>
  <si>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</si>
  <si>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</si>
  <si>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</si>
  <si>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</si>
  <si>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</si>
  <si>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</si>
  <si>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</si>
  <si>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</si>
  <si>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</si>
  <si>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</si>
  <si>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</si>
  <si>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</si>
  <si>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</si>
  <si>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</si>
  <si>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</si>
  <si>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</si>
  <si>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</si>
  <si>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</si>
  <si>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</si>
  <si>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</si>
  <si>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</si>
  <si>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</si>
  <si>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</si>
  <si>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</si>
  <si>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</si>
  <si>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</si>
  <si>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</si>
  <si>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</si>
  <si>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</si>
  <si>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</si>
  <si>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</si>
  <si>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</si>
  <si>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</si>
  <si>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</si>
  <si>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</si>
  <si>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</si>
  <si>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</si>
  <si>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</si>
  <si>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</si>
  <si>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</si>
  <si>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</si>
  <si>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</si>
  <si>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</si>
  <si>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</si>
  <si>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</si>
  <si>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</si>
  <si>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</si>
  <si>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</si>
  <si>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</si>
  <si>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</si>
  <si>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</si>
  <si>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</si>
  <si>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</si>
  <si>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</si>
  <si>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</si>
  <si>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</si>
  <si>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</si>
  <si>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</si>
  <si>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</si>
  <si>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</si>
  <si>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</si>
  <si>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</si>
  <si>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</si>
  <si>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</si>
  <si>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</si>
  <si>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</si>
  <si>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</si>
  <si>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</si>
  <si>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</si>
  <si>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</si>
  <si>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</si>
  <si>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</si>
  <si>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</si>
  <si>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</si>
  <si>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</si>
  <si>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</si>
  <si>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</si>
  <si>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</si>
  <si>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</si>
  <si>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</si>
  <si>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</si>
  <si>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</si>
  <si>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</si>
  <si>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</si>
  <si>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</si>
  <si>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</si>
  <si>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</si>
  <si>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</si>
  <si>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</si>
  <si>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</si>
  <si>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</si>
  <si>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</si>
  <si>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</si>
  <si>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</si>
  <si>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</si>
  <si>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</si>
  <si>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</si>
  <si>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</si>
  <si>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</si>
  <si>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</si>
  <si>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</si>
  <si>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</si>
  <si>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</si>
  <si>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</si>
  <si>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</si>
  <si>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</si>
  <si>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</si>
  <si>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</si>
  <si>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</si>
  <si>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</si>
  <si>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</si>
  <si>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</si>
  <si>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</si>
  <si>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</si>
  <si>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</si>
  <si>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</si>
  <si>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</si>
  <si>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</si>
  <si>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</si>
  <si>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</si>
  <si>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</si>
  <si>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</si>
  <si>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</si>
  <si>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</si>
  <si>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</si>
  <si>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</si>
  <si>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</si>
  <si>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</si>
  <si>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</si>
  <si>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</si>
  <si>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</si>
  <si>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</si>
  <si>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</si>
  <si>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</si>
  <si>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</si>
  <si>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</si>
  <si>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</si>
  <si>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</si>
  <si>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</si>
  <si>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</si>
  <si>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</si>
  <si>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</si>
  <si>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</si>
  <si>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</si>
  <si>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</si>
  <si>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</si>
  <si>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</si>
  <si>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</si>
  <si>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</si>
  <si>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</si>
  <si>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</si>
  <si>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</si>
  <si>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</si>
  <si>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</si>
  <si>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</si>
  <si>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</si>
  <si>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</si>
  <si>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</si>
  <si>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</si>
  <si>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</si>
  <si>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</si>
  <si>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</si>
  <si>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</si>
  <si>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</si>
  <si>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</si>
  <si>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</si>
  <si>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</si>
  <si>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</si>
  <si>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</si>
  <si>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</si>
  <si>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</si>
  <si>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</si>
  <si>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</si>
  <si>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</si>
  <si>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</si>
  <si>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</si>
  <si>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</si>
  <si>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</si>
  <si>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</si>
  <si>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</si>
  <si>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</si>
  <si>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</si>
  <si>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</si>
  <si>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</si>
  <si>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</si>
  <si>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</si>
  <si>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</si>
  <si>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</si>
  <si>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</si>
  <si>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</si>
  <si>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</si>
  <si>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</si>
  <si>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</si>
  <si>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</si>
  <si>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</si>
  <si>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</si>
  <si>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</si>
  <si>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</si>
  <si>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</si>
  <si>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</si>
  <si>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</si>
  <si>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</si>
  <si>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</si>
  <si>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</si>
  <si>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</si>
  <si>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</si>
  <si>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</si>
  <si>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</si>
  <si>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</si>
  <si>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</si>
  <si>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</si>
  <si>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</si>
  <si>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</si>
  <si>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</si>
  <si>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</si>
  <si>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</si>
  <si>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</si>
  <si>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</si>
  <si>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</si>
  <si>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</si>
  <si>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</si>
  <si>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</si>
  <si>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</si>
  <si>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</si>
  <si>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</si>
  <si>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</si>
  <si>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</si>
  <si>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</si>
  <si>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</si>
  <si>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</si>
  <si>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</si>
  <si>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</si>
  <si>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</si>
  <si>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</si>
  <si>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</si>
  <si>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</si>
  <si>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</si>
  <si>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</si>
  <si>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</si>
  <si>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</si>
  <si>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</si>
  <si>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</si>
  <si>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</si>
  <si>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</si>
  <si>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</si>
  <si>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</si>
  <si>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</si>
  <si>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</si>
  <si>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</si>
  <si>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</si>
  <si>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</si>
  <si>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</si>
  <si>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</si>
  <si>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</si>
  <si>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</si>
  <si>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</si>
  <si>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</si>
  <si>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</si>
  <si>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</si>
  <si>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</si>
  <si>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</si>
  <si>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</si>
  <si>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</si>
  <si>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</si>
  <si>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</si>
  <si>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</si>
  <si>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</si>
  <si>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</si>
  <si>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</si>
  <si>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</si>
  <si>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</si>
  <si>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</si>
  <si>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</si>
  <si>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</si>
  <si>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</si>
  <si>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</si>
  <si>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</si>
  <si>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</si>
  <si>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</si>
  <si>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</si>
  <si>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</si>
  <si>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</si>
  <si>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</si>
  <si>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</si>
  <si>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</si>
  <si>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</si>
  <si>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</si>
  <si>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</si>
  <si>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</si>
  <si>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</si>
  <si>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</si>
  <si>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</si>
  <si>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</si>
  <si>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</si>
  <si>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</si>
  <si>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</si>
  <si>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</si>
  <si>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</si>
  <si>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</si>
  <si>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</si>
  <si>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</si>
  <si>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</si>
  <si>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</si>
  <si>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</si>
  <si>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</si>
  <si>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</si>
  <si>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</si>
  <si>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</si>
  <si>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</si>
  <si>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</si>
  <si>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</si>
  <si>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</si>
  <si>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</si>
  <si>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</si>
  <si>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</si>
  <si>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</si>
  <si>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</si>
  <si>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</si>
  <si>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</si>
  <si>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</si>
  <si>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</si>
  <si>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</si>
  <si>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</si>
  <si>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</si>
  <si>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</si>
  <si>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</si>
  <si>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</si>
  <si>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</si>
  <si>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</si>
  <si>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</si>
  <si>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</si>
  <si>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</si>
  <si>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</si>
  <si>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</si>
  <si>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</si>
  <si>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</si>
  <si>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</si>
  <si>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</si>
  <si>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</si>
  <si>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</si>
  <si>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</si>
  <si>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</si>
  <si>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</si>
  <si>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</si>
  <si>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</si>
  <si>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</si>
  <si>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</si>
  <si>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</si>
  <si>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</si>
  <si>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</si>
  <si>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</si>
  <si>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</si>
  <si>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</si>
  <si>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</si>
  <si>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</si>
  <si>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</si>
  <si>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</si>
  <si>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</si>
  <si>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</si>
  <si>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</si>
  <si>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</si>
  <si>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</si>
  <si>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</si>
  <si>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</si>
  <si>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</si>
  <si>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</si>
  <si>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</si>
  <si>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</si>
  <si>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</si>
  <si>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</si>
  <si>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</si>
  <si>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</si>
  <si>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</si>
  <si>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</si>
  <si>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</si>
  <si>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</si>
  <si>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</si>
  <si>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</si>
  <si>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</si>
  <si>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</si>
  <si>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</si>
  <si>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</si>
  <si>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</si>
  <si>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</si>
  <si>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</si>
  <si>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</si>
  <si>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</si>
  <si>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</si>
  <si>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</si>
  <si>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</si>
  <si>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</si>
  <si>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</si>
  <si>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</si>
  <si>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</si>
  <si>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</si>
  <si>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</si>
  <si>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</si>
  <si>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</si>
  <si>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</si>
  <si>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</si>
  <si>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</si>
  <si>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</si>
  <si>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</si>
  <si>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</si>
  <si>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</si>
  <si>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</si>
  <si>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</si>
  <si>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</si>
  <si>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</si>
  <si>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</si>
  <si>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</si>
  <si>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</si>
  <si>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</si>
  <si>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</si>
  <si>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</si>
  <si>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</si>
  <si>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</si>
  <si>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</si>
  <si>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</si>
  <si>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</si>
  <si>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</si>
  <si>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</si>
  <si>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</si>
  <si>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</si>
  <si>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</si>
  <si>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</si>
  <si>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</si>
  <si>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</si>
  <si>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</si>
  <si>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</si>
  <si>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</si>
  <si>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</si>
  <si>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</si>
  <si>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</si>
  <si>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</si>
  <si>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</si>
  <si>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</si>
  <si>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</si>
  <si>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</si>
  <si>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</si>
  <si>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</si>
  <si>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</si>
  <si>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</si>
  <si>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</si>
  <si>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</si>
  <si>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</si>
  <si>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</si>
  <si>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</si>
  <si>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</si>
  <si>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</si>
  <si>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</si>
  <si>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</si>
  <si>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</si>
  <si>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</si>
  <si>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</si>
  <si>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</si>
  <si>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</si>
  <si>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</si>
  <si>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</si>
  <si>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</si>
  <si>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</si>
  <si>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</si>
  <si>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</si>
  <si>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</si>
  <si>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</si>
  <si>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</si>
  <si>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</si>
  <si>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</si>
  <si>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</si>
  <si>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</si>
  <si>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</si>
  <si>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</si>
  <si>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</si>
  <si>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</si>
  <si>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</si>
  <si>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</si>
  <si>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</si>
  <si>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</si>
  <si>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</si>
  <si>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</si>
  <si>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</si>
  <si>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</si>
  <si>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</si>
  <si>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</si>
  <si>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</si>
  <si>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</si>
  <si>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</si>
  <si>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</si>
  <si>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</si>
  <si>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</si>
  <si>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</si>
  <si>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</si>
  <si>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</si>
  <si>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</si>
  <si>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</si>
  <si>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</si>
  <si>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</si>
  <si>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</si>
  <si>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</si>
  <si>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</si>
  <si>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</si>
  <si>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</si>
  <si>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</si>
  <si>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</si>
  <si>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</si>
  <si>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</si>
  <si>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</si>
  <si>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</si>
  <si>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</si>
  <si>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</si>
  <si>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</si>
  <si>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</si>
  <si>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</si>
  <si>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</si>
  <si>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</si>
  <si>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</si>
  <si>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</si>
  <si>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</si>
  <si>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</si>
  <si>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</si>
  <si>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</si>
  <si>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</si>
  <si>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</si>
  <si>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</si>
  <si>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</si>
  <si>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</si>
  <si>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</si>
  <si>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</si>
  <si>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</si>
  <si>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</si>
  <si>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</si>
  <si>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</si>
  <si>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</si>
  <si>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</si>
  <si>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</si>
  <si>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</si>
  <si>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</si>
  <si>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</si>
  <si>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</si>
  <si>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</si>
  <si>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</si>
  <si>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</si>
  <si>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</si>
  <si>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</si>
  <si>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</si>
  <si>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</si>
  <si>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</si>
  <si>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</si>
  <si>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</si>
  <si>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</si>
  <si>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</si>
  <si>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</si>
  <si>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</si>
  <si>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</si>
  <si>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</si>
  <si>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</si>
  <si>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</si>
  <si>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</si>
  <si>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</si>
  <si>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</si>
  <si>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</si>
  <si>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</si>
  <si>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</si>
  <si>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</si>
  <si>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</si>
  <si>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</si>
  <si>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</si>
  <si>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</si>
  <si>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</si>
  <si>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</si>
  <si>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</si>
  <si>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</si>
  <si>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</si>
  <si>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</si>
  <si>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</si>
  <si>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</si>
  <si>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</si>
  <si>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</si>
  <si>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</si>
  <si>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</si>
  <si>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</si>
  <si>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</si>
  <si>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</si>
  <si>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</si>
  <si>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</si>
  <si>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</si>
  <si>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</si>
  <si>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</si>
  <si>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</si>
  <si>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</si>
  <si>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</si>
  <si>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</si>
  <si>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</si>
  <si>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</si>
  <si>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</si>
  <si>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</si>
  <si>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</si>
  <si>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</si>
  <si>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</si>
  <si>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</si>
  <si>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</si>
  <si>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</si>
  <si>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</si>
  <si>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</si>
  <si>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</si>
  <si>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</si>
  <si>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</si>
  <si>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</si>
  <si>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</si>
  <si>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</si>
  <si>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</si>
  <si>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</si>
  <si>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</si>
  <si>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</si>
  <si>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DateCreatedConversion</t>
  </si>
  <si>
    <t>DateEndedConversion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</si>
  <si>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</si>
  <si>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</si>
  <si>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</si>
  <si>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</si>
  <si>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</si>
  <si>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</si>
  <si>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</si>
  <si>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</si>
  <si>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</si>
  <si>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</si>
  <si>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</si>
  <si>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</si>
  <si>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</si>
  <si>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</si>
  <si>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</si>
  <si>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</si>
  <si>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</si>
  <si>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</si>
  <si>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</si>
  <si>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</si>
  <si>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</si>
  <si>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</si>
  <si>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</si>
  <si>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</si>
  <si>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</si>
  <si>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</si>
  <si>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</si>
  <si>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NumberSuccessful</t>
  </si>
  <si>
    <t>NumberFailed</t>
  </si>
  <si>
    <t>NumberCanceled</t>
  </si>
  <si>
    <t>TotalProjects</t>
  </si>
  <si>
    <t>PercentageSuccessful</t>
  </si>
  <si>
    <t>PercentageFailed</t>
  </si>
  <si>
    <t>PercentageConceled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</si>
</sst>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State Count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978-47E9-8878-11BA4757436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978-47E9-8878-11BA4757436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978-47E9-8878-11BA4757436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978-47E9-8878-11BA4757436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0978-47E9-8878-11BA4757436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0978-47E9-8878-11BA4757436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978-47E9-8878-11BA47574361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978-47E9-8878-11BA4757436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0978-47E9-8878-11BA4757436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0978-47E9-8878-11BA47574361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0978-47E9-8878-11BA4757436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0978-47E9-8878-11BA4757436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0978-47E9-8878-11BA47574361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0978-47E9-8878-11BA47574361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0978-47E9-8878-11BA47574361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0978-47E9-8878-11BA47574361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0978-47E9-8878-11BA47574361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0978-47E9-8878-11BA47574361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0978-47E9-8878-11BA47574361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0978-47E9-8878-11BA47574361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0978-47E9-8878-11BA47574361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0978-47E9-8878-11BA47574361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0978-47E9-8878-11BA47574361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0978-47E9-8878-11BA47574361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0978-47E9-8878-11BA47574361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0978-47E9-8878-11BA47574361}"/>
              </c:ext>
            </c:extLst>
          </c:dPt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4-4641-BD0A-A9C30F55910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EA4-4A46-B661-74951729F96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EA4-4A46-B661-74951729F96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EA4-4A46-B661-74951729F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786927"/>
        <c:axId val="944143535"/>
      </c:barChart>
      <c:catAx>
        <c:axId val="93878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43535"/>
        <c:crosses val="autoZero"/>
        <c:auto val="1"/>
        <c:lblAlgn val="ctr"/>
        <c:lblOffset val="100"/>
        <c:noMultiLvlLbl val="0"/>
      </c:catAx>
      <c:valAx>
        <c:axId val="94414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8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</c:pivotFmt>
      <c:pivotFmt>
        <c:idx val="94"/>
      </c:pivotFmt>
      <c:pivotFmt>
        <c:idx val="95"/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</c:pivotFmt>
      <c:pivotFmt>
        <c:idx val="98"/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</c:pivotFmt>
      <c:pivotFmt>
        <c:idx val="107"/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</c:pivotFmt>
      <c:pivotFmt>
        <c:idx val="109"/>
      </c:pivotFmt>
      <c:pivotFmt>
        <c:idx val="110"/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CFB-4DA0-B689-50BC7C42CA0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FB-4DA0-B689-50BC7C42CA0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FB-4DA0-B689-50BC7C42CA0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CFB-4DA0-B689-50BC7C42CA0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ECFB-4DA0-B689-50BC7C42CA0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ECFB-4DA0-B689-50BC7C42CA0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ECFB-4DA0-B689-50BC7C42CA0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ECFB-4DA0-B689-50BC7C42CA06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ECFB-4DA0-B689-50BC7C42CA06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ECFB-4DA0-B689-50BC7C42CA06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CFB-4DA0-B689-50BC7C42CA06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ECFB-4DA0-B689-50BC7C42CA06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ECFB-4DA0-B689-50BC7C42CA06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CFB-4DA0-B689-50BC7C42CA06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CFB-4DA0-B689-50BC7C42CA06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ECFB-4DA0-B689-50BC7C42CA06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ECFB-4DA0-B689-50BC7C42CA06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ECFB-4DA0-B689-50BC7C42CA06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CFB-4DA0-B689-50BC7C42CA06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ECFB-4DA0-B689-50BC7C42CA06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ECFB-4DA0-B689-50BC7C42CA06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ECFB-4DA0-B689-50BC7C42CA06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ECFB-4DA0-B689-50BC7C42CA06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ECFB-4DA0-B689-50BC7C42CA06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ECFB-4DA0-B689-50BC7C42CA06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ECFB-4DA0-B689-50BC7C42CA06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E29B-4D90-975A-21DA028B62A7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E29B-4D90-975A-21DA028B62A7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9-E29B-4D90-975A-21DA028B62A7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E29B-4D90-975A-21DA028B62A7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D-E29B-4D90-975A-21DA028B62A7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F-E29B-4D90-975A-21DA028B62A7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E29B-4D90-975A-21DA028B62A7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E29B-4D90-975A-21DA028B62A7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5-E29B-4D90-975A-21DA028B62A7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7-E29B-4D90-975A-21DA028B62A7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E29B-4D90-975A-21DA028B62A7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B-E29B-4D90-975A-21DA028B62A7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E29B-4D90-975A-21DA028B62A7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E29B-4D90-975A-21DA028B62A7}"/>
              </c:ext>
            </c:extLst>
          </c:dPt>
          <c:dPt>
            <c:idx val="4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E29B-4D90-975A-21DA028B62A7}"/>
              </c:ext>
            </c:extLst>
          </c:dPt>
          <c:dPt>
            <c:idx val="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E29B-4D90-975A-21DA028B62A7}"/>
              </c:ext>
            </c:extLst>
          </c:dPt>
          <c:dPt>
            <c:idx val="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E29B-4D90-975A-21DA028B62A7}"/>
              </c:ext>
            </c:extLst>
          </c:dPt>
          <c:dPt>
            <c:idx val="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7-E29B-4D90-975A-21DA028B62A7}"/>
              </c:ext>
            </c:extLst>
          </c:dPt>
          <c:dPt>
            <c:idx val="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9-E29B-4D90-975A-21DA028B62A7}"/>
              </c:ext>
            </c:extLst>
          </c:dPt>
          <c:dPt>
            <c:idx val="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B-E29B-4D90-975A-21DA028B62A7}"/>
              </c:ext>
            </c:extLst>
          </c:dPt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D-E29B-4D90-975A-21DA028B62A7}"/>
              </c:ext>
            </c:extLst>
          </c:dPt>
          <c:dPt>
            <c:idx val="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F-E29B-4D90-975A-21DA028B62A7}"/>
              </c:ext>
            </c:extLst>
          </c:dPt>
          <c:dPt>
            <c:idx val="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1-E29B-4D90-975A-21DA028B62A7}"/>
              </c:ext>
            </c:extLst>
          </c:dPt>
          <c:dPt>
            <c:idx val="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3-E29B-4D90-975A-21DA028B62A7}"/>
              </c:ext>
            </c:extLst>
          </c:dPt>
          <c:dPt>
            <c:idx val="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5-E29B-4D90-975A-21DA028B62A7}"/>
              </c:ext>
            </c:extLst>
          </c:dPt>
          <c:dPt>
            <c:idx val="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7-E29B-4D90-975A-21DA028B62A7}"/>
              </c:ext>
            </c:extLst>
          </c:dPt>
          <c:dPt>
            <c:idx val="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9-E29B-4D90-975A-21DA028B62A7}"/>
              </c:ext>
            </c:extLst>
          </c:dPt>
          <c:dPt>
            <c:idx val="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B-E29B-4D90-975A-21DA028B62A7}"/>
              </c:ext>
            </c:extLst>
          </c:dPt>
          <c:dPt>
            <c:idx val="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D-E29B-4D90-975A-21DA028B62A7}"/>
              </c:ext>
            </c:extLst>
          </c:dPt>
          <c:dPt>
            <c:idx val="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F-E29B-4D90-975A-21DA028B62A7}"/>
              </c:ext>
            </c:extLst>
          </c:dPt>
          <c:dPt>
            <c:idx val="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1-E29B-4D90-975A-21DA028B62A7}"/>
              </c:ext>
            </c:extLst>
          </c:dPt>
          <c:dPt>
            <c:idx val="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3-E29B-4D90-975A-21DA028B62A7}"/>
              </c:ext>
            </c:extLst>
          </c:dPt>
          <c:dPt>
            <c:idx val="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5-E29B-4D90-975A-21DA028B62A7}"/>
              </c:ext>
            </c:extLst>
          </c:dPt>
          <c:dPt>
            <c:idx val="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7-E29B-4D90-975A-21DA028B62A7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CFB-4DA0-B689-50BC7C42CA0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8-3E69-4593-876C-8DBEB8A4865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A-3E69-4593-876C-8DBEB8A4865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C-3E69-4593-876C-8DBEB8A4865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E-3E69-4593-876C-8DBEB8A4865E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0-3E69-4593-876C-8DBEB8A4865E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2-3E69-4593-876C-8DBEB8A4865E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3E69-4593-876C-8DBEB8A4865E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3E69-4593-876C-8DBEB8A4865E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8-3E69-4593-876C-8DBEB8A4865E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A-3E69-4593-876C-8DBEB8A4865E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C-3E69-4593-876C-8DBEB8A4865E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E-3E69-4593-876C-8DBEB8A4865E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0-3E69-4593-876C-8DBEB8A4865E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2-3E69-4593-876C-8DBEB8A4865E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4-3E69-4593-876C-8DBEB8A4865E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6-3E69-4593-876C-8DBEB8A4865E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8-3E69-4593-876C-8DBEB8A4865E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A-3E69-4593-876C-8DBEB8A4865E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C-3E69-4593-876C-8DBEB8A4865E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E-3E69-4593-876C-8DBEB8A4865E}"/>
              </c:ext>
            </c:extLst>
          </c:dPt>
          <c:dPt>
            <c:idx val="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0-3E69-4593-876C-8DBEB8A4865E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2-3E69-4593-876C-8DBEB8A4865E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4-3E69-4593-876C-8DBEB8A4865E}"/>
              </c:ext>
            </c:extLst>
          </c:dPt>
          <c:dPt>
            <c:idx val="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6-3E69-4593-876C-8DBEB8A4865E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B917-4888-811A-4C52A2CC9C0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8-3E69-4593-876C-8DBEB8A4865E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A-3E69-4593-876C-8DBEB8A4865E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C-3E69-4593-876C-8DBEB8A4865E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E-3E69-4593-876C-8DBEB8A4865E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B917-4888-811A-4C52A2CC9C0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0-3E69-4593-876C-8DBEB8A4865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2-3E69-4593-876C-8DBEB8A4865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4-3E69-4593-876C-8DBEB8A4865E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6-3E69-4593-876C-8DBEB8A4865E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8-3E69-4593-876C-8DBEB8A4865E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A-3E69-4593-876C-8DBEB8A4865E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C-3E69-4593-876C-8DBEB8A4865E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E-3E69-4593-876C-8DBEB8A4865E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0-3E69-4593-876C-8DBEB8A4865E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2-3E69-4593-876C-8DBEB8A4865E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4-3E69-4593-876C-8DBEB8A4865E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6-3E69-4593-876C-8DBEB8A4865E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8-3E69-4593-876C-8DBEB8A4865E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A-3E69-4593-876C-8DBEB8A4865E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C-3E69-4593-876C-8DBEB8A4865E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E-3E69-4593-876C-8DBEB8A4865E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0-3E69-4593-876C-8DBEB8A4865E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2-3E69-4593-876C-8DBEB8A4865E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4-3E69-4593-876C-8DBEB8A4865E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6-3E69-4593-876C-8DBEB8A4865E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8-3E69-4593-876C-8DBEB8A4865E}"/>
              </c:ext>
            </c:extLst>
          </c:dPt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B917-4888-811A-4C52A2CC9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786927"/>
        <c:axId val="944143535"/>
      </c:barChart>
      <c:catAx>
        <c:axId val="93878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143535"/>
        <c:crosses val="autoZero"/>
        <c:auto val="1"/>
        <c:lblAlgn val="ctr"/>
        <c:lblOffset val="100"/>
        <c:noMultiLvlLbl val="0"/>
      </c:catAx>
      <c:valAx>
        <c:axId val="94414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8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2009-2017 Success of Kickstarter Campaigns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23021522309711287"/>
          <c:y val="0.10444006999125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47782152230971"/>
          <c:y val="0.21856044036162148"/>
          <c:w val="0.53794356955380573"/>
          <c:h val="0.18768518518518518"/>
        </c:manualLayout>
      </c:layout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4-4B3C-9E9F-71C9BC9343B6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14-4B3C-9E9F-71C9BC9343B6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14-4B3C-9E9F-71C9BC9343B6}"/>
            </c:ext>
          </c:extLst>
        </c:ser>
        <c:ser>
          <c:idx val="3"/>
          <c:order val="3"/>
          <c:tx>
            <c:strRef>
              <c:f>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14-4B3C-9E9F-71C9BC934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955055"/>
        <c:axId val="1188158879"/>
      </c:lineChart>
      <c:catAx>
        <c:axId val="11919550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8158879"/>
        <c:crosses val="autoZero"/>
        <c:auto val="1"/>
        <c:lblAlgn val="ctr"/>
        <c:lblOffset val="100"/>
        <c:noMultiLvlLbl val="0"/>
      </c:catAx>
      <c:valAx>
        <c:axId val="1188158879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9550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Goal and State Count Relationship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231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0-4476-B60C-AA8D9DD6C3E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357</c:v>
                </c:pt>
                <c:pt idx="2">
                  <c:v>161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0-4476-B60C-AA8D9DD6C3E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52</c:v>
                </c:pt>
                <c:pt idx="2">
                  <c:v>28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0-4476-B60C-AA8D9DD6C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972640"/>
        <c:axId val="1991633744"/>
      </c:lineChart>
      <c:catAx>
        <c:axId val="182797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</a:t>
                </a:r>
                <a:r>
                  <a:rPr lang="en-US" baseline="0"/>
                  <a:t>of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633744"/>
        <c:crosses val="autoZero"/>
        <c:auto val="1"/>
        <c:lblAlgn val="ctr"/>
        <c:lblOffset val="100"/>
        <c:noMultiLvlLbl val="0"/>
      </c:catAx>
      <c:valAx>
        <c:axId val="19916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9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4</xdr:row>
      <xdr:rowOff>106680</xdr:rowOff>
    </xdr:from>
    <xdr:to>
      <xdr:col>19</xdr:col>
      <xdr:colOff>22860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76C36-1309-4DC5-843B-323A124C4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0</xdr:row>
      <xdr:rowOff>152400</xdr:rowOff>
    </xdr:from>
    <xdr:to>
      <xdr:col>21</xdr:col>
      <xdr:colOff>30480</xdr:colOff>
      <xdr:row>52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15D47-1A5F-4CAB-B3E5-2F4CBD3FD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163830</xdr:rowOff>
    </xdr:from>
    <xdr:to>
      <xdr:col>14</xdr:col>
      <xdr:colOff>99060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451D4-DEF3-4B79-B49B-7F23CE5AA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0</xdr:row>
      <xdr:rowOff>0</xdr:rowOff>
    </xdr:from>
    <xdr:to>
      <xdr:col>15</xdr:col>
      <xdr:colOff>350520</xdr:colOff>
      <xdr:row>17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DE80D-E679-4873-B9E2-358E64074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ller" refreshedDate="43800.41846064815" createdVersion="6" refreshedVersion="6" minRefreshableVersion="3" recordCount="4114" xr:uid="{D8EB3BC7-DD3F-474C-9737-AF91A977B2D5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ller" refreshedDate="43801.239082754626" createdVersion="6" refreshedVersion="6" minRefreshableVersion="3" recordCount="4114" xr:uid="{B4D6657B-A55C-41BF-B645-D00F7D0EC4CD}">
  <cacheSource type="worksheet">
    <worksheetSource ref="A1:T4115" sheet="data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Created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E4650-2810-492F-9C69-42EEAEE694E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A935C-225E-4D70-9E36-D80D779A87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3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3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3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3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3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3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3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3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3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3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3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3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3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3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3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3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3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3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3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3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3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3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3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3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3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3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3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3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3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3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3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3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3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3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3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3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3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3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3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3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3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3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3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3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3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3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3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3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3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3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3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3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3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3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3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3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3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3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3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3" format="1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B455A-E909-43D5-AD63-6ED27BEB0C0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88671875" customWidth="1"/>
    <col min="16" max="16" width="21.77734375" customWidth="1"/>
    <col min="17" max="18" width="41.109375" customWidth="1"/>
    <col min="19" max="19" width="21.44140625" customWidth="1"/>
    <col min="20" max="20" width="10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2:F4115">
    <cfRule type="cellIs" dxfId="3" priority="2" operator="equal">
      <formula>"currently 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46B5-DFCA-42F8-9D66-8A9EA7371D8C}">
  <dimension ref="A1:F14"/>
  <sheetViews>
    <sheetView zoomScaleNormal="100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8363</v>
      </c>
    </row>
    <row r="3" spans="1:6" x14ac:dyDescent="0.3">
      <c r="A3" s="6" t="s">
        <v>8360</v>
      </c>
      <c r="B3" s="6" t="s">
        <v>8366</v>
      </c>
    </row>
    <row r="4" spans="1:6" x14ac:dyDescent="0.3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56A4-11E1-4BAC-9DCD-7032C55614F4}">
  <dimension ref="A1:F47"/>
  <sheetViews>
    <sheetView topLeftCell="A29" zoomScaleNormal="100" workbookViewId="0">
      <selection activeCell="Q15" sqref="Q1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8363</v>
      </c>
    </row>
    <row r="2" spans="1:6" x14ac:dyDescent="0.3">
      <c r="A2" s="6" t="s">
        <v>8308</v>
      </c>
      <c r="B2" t="s">
        <v>8363</v>
      </c>
    </row>
    <row r="4" spans="1:6" x14ac:dyDescent="0.3">
      <c r="A4" s="6" t="s">
        <v>8360</v>
      </c>
      <c r="B4" s="6" t="s">
        <v>8366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41BA-B8D8-43FE-99B4-D25AB4CEFD34}">
  <dimension ref="A1:F18"/>
  <sheetViews>
    <sheetView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6640625" bestFit="1" customWidth="1"/>
    <col min="3" max="3" width="8" customWidth="1"/>
    <col min="4" max="4" width="6" bestFit="1" customWidth="1"/>
    <col min="5" max="5" width="9.5546875" bestFit="1" customWidth="1"/>
    <col min="6" max="6" width="10.88671875" bestFit="1" customWidth="1"/>
  </cols>
  <sheetData>
    <row r="1" spans="1:6" x14ac:dyDescent="0.3">
      <c r="A1" s="6" t="s">
        <v>8308</v>
      </c>
      <c r="B1" t="s">
        <v>8363</v>
      </c>
    </row>
    <row r="2" spans="1:6" x14ac:dyDescent="0.3">
      <c r="A2" s="6" t="s">
        <v>8379</v>
      </c>
      <c r="B2" t="s">
        <v>8363</v>
      </c>
    </row>
    <row r="4" spans="1:6" x14ac:dyDescent="0.3">
      <c r="A4" s="6" t="s">
        <v>8360</v>
      </c>
      <c r="B4" s="6" t="s">
        <v>8366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">
      <c r="A7" s="9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9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">
      <c r="A9" s="9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">
      <c r="A10" s="9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">
      <c r="A11" s="9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">
      <c r="A12" s="9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">
      <c r="A13" s="9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">
      <c r="A14" s="9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">
      <c r="A15" s="9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">
      <c r="A16" s="9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">
      <c r="A17" s="9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">
      <c r="A18" s="9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E7C91-C218-42AC-AAD2-2529268CA52F}">
  <dimension ref="A1:H13"/>
  <sheetViews>
    <sheetView workbookViewId="0">
      <selection activeCell="H17" sqref="H17"/>
    </sheetView>
  </sheetViews>
  <sheetFormatPr defaultRowHeight="14.4" x14ac:dyDescent="0.3"/>
  <cols>
    <col min="1" max="1" width="21.21875" customWidth="1"/>
    <col min="2" max="2" width="16.88671875" customWidth="1"/>
    <col min="3" max="3" width="13.33203125" customWidth="1"/>
    <col min="4" max="4" width="16.77734375" customWidth="1"/>
    <col min="5" max="5" width="12.21875" bestFit="1" customWidth="1"/>
    <col min="6" max="6" width="19.109375" bestFit="1" customWidth="1"/>
    <col min="7" max="7" width="15.44140625" bestFit="1" customWidth="1"/>
    <col min="8" max="8" width="18.33203125" bestFit="1" customWidth="1"/>
  </cols>
  <sheetData>
    <row r="1" spans="1:8" x14ac:dyDescent="0.3">
      <c r="A1" t="s">
        <v>8380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">
      <c r="A2" s="3" t="s">
        <v>8381</v>
      </c>
      <c r="B2">
        <f>COUNTIFS(data_sheet!F2:F4115,data_sheet!F2,data_sheet!D2:D4115,"&lt;1000")</f>
        <v>322</v>
      </c>
      <c r="C2">
        <f>COUNTIFS(data_sheet!F2:F4115,data_sheet!F162,data_sheet!D2:D4115,"&gt;1000")</f>
        <v>1354</v>
      </c>
      <c r="D2">
        <f>COUNTIFS(data_sheet!F2:F4115,data_sheet!F161,data_sheet!D2:D4115,"&gt;1000")</f>
        <v>323</v>
      </c>
      <c r="E2">
        <f>B2+C2+D2</f>
        <v>1999</v>
      </c>
      <c r="F2" s="10">
        <f>B2/E2</f>
        <v>0.16108054027013508</v>
      </c>
      <c r="G2" s="10">
        <f>C2/E2</f>
        <v>0.67733866933466735</v>
      </c>
      <c r="H2" s="10">
        <f>D2/E2</f>
        <v>0.1615807903951976</v>
      </c>
    </row>
    <row r="3" spans="1:8" x14ac:dyDescent="0.3">
      <c r="A3" s="3" t="s">
        <v>8382</v>
      </c>
      <c r="B3">
        <f>COUNTIFS(data_sheet!F2:F4115,data_sheet!F2,data_sheet!D2:D4115,"&gt;=1000",data_sheet!D2:D4115,"&lt;5000")</f>
        <v>932</v>
      </c>
      <c r="C3">
        <f>COUNTIFS(data_sheet!F2:F4115,data_sheet!F162,data_sheet!D2:D4115,"&gt;1000",data_sheet!D2:D4115,"&lt;5000")</f>
        <v>357</v>
      </c>
      <c r="D3">
        <f>COUNTIFS(data_sheet!F2:F4115,data_sheet!F161,data_sheet!D2:D4115,"&gt;1000",data_sheet!D2:D4115,"&lt;5000")</f>
        <v>52</v>
      </c>
      <c r="E3">
        <f t="shared" ref="E3:E13" si="0">B3+C3+D3</f>
        <v>1341</v>
      </c>
      <c r="F3" s="10">
        <f t="shared" ref="F3:F13" si="1">B3/E3</f>
        <v>0.69500372856077552</v>
      </c>
      <c r="G3" s="10">
        <f t="shared" ref="G3:G13" si="2">C3/E3</f>
        <v>0.26621923937360181</v>
      </c>
      <c r="H3" s="10">
        <f t="shared" ref="H3:H13" si="3">D3/E3</f>
        <v>3.877703206562267E-2</v>
      </c>
    </row>
    <row r="4" spans="1:8" x14ac:dyDescent="0.3">
      <c r="A4" s="3" t="s">
        <v>8383</v>
      </c>
      <c r="B4">
        <f>COUNTIFS(data_sheet!F2:F4115,data_sheet!F2,data_sheet!D2:D4115,"&gt;5000",data_sheet!D2:D4115,"&lt;10000")</f>
        <v>231</v>
      </c>
      <c r="C4">
        <f>COUNTIFS(data_sheet!F2:F4115,data_sheet!F162,data_sheet!D2:D4115,"&gt;5000",data_sheet!D2:D4115,"&lt;10000")</f>
        <v>161</v>
      </c>
      <c r="D4">
        <f>COUNTIFS(data_sheet!F2:F4115,data_sheet!F161,data_sheet!D2:D4115,"&gt;5000",data_sheet!D2:D4115,"&lt;10000")</f>
        <v>28</v>
      </c>
      <c r="E4">
        <f t="shared" si="0"/>
        <v>420</v>
      </c>
      <c r="F4" s="10">
        <f t="shared" si="1"/>
        <v>0.55000000000000004</v>
      </c>
      <c r="G4" s="10">
        <f t="shared" si="2"/>
        <v>0.38333333333333336</v>
      </c>
      <c r="H4" s="10">
        <f t="shared" si="3"/>
        <v>6.6666666666666666E-2</v>
      </c>
    </row>
    <row r="5" spans="1:8" x14ac:dyDescent="0.3">
      <c r="A5" s="3" t="s">
        <v>8384</v>
      </c>
      <c r="B5">
        <f>COUNTIFS(data_sheet!F2:F4115,data_sheet!F2,data_sheet!D2:D4115,"&gt;=10000",data_sheet!D2:D4115,"&lt;15000")</f>
        <v>168</v>
      </c>
      <c r="C5">
        <f>COUNTIFS(data_sheet!F2:F4115,data_sheet!F162,data_sheet!D2:D4115,"&gt;=10000",data_sheet!D2:D4115,"&lt;15000")</f>
        <v>144</v>
      </c>
      <c r="D5">
        <f>COUNTIFS(data_sheet!F2:F4115,data_sheet!F161,data_sheet!D2:D4115,"&gt;=10000",data_sheet!D2:D4115,"&lt;15000")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s="3" t="s">
        <v>8385</v>
      </c>
      <c r="B6">
        <f>COUNTIFS(data_sheet!F2:F4115,data_sheet!F2,data_sheet!D2:D4115,"&gt;=15000",data_sheet!D2:D4115,"&lt;20000")</f>
        <v>94</v>
      </c>
      <c r="C6">
        <f>COUNTIFS(data_sheet!F2:F4115,data_sheet!F162,data_sheet!D2:D4115,"&gt;=15000",data_sheet!D2:D4115,"&lt;20000")</f>
        <v>90</v>
      </c>
      <c r="D6">
        <f>COUNTIFS(data_sheet!F2:F4115,data_sheet!F161,data_sheet!D2:D4115,"&gt;=15000",data_sheet!D2:D4115,"&lt;20000")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s="3" t="s">
        <v>8386</v>
      </c>
      <c r="B7">
        <f>COUNTIFS(data_sheet!F2:F4115,data_sheet!F2,data_sheet!D2:D4115,"&gt;=20000",data_sheet!D2:D4115,"&lt;25000")</f>
        <v>62</v>
      </c>
      <c r="C7">
        <f>COUNTIFS(data_sheet!F2:F4115,data_sheet!F162,data_sheet!D2:D4115,"&gt;=20000",data_sheet!D2:D4115,"&lt;25000")</f>
        <v>72</v>
      </c>
      <c r="D7">
        <f>COUNTIFS(data_sheet!F2:F4115,data_sheet!F161,data_sheet!D2:D4115,"&gt;=20000",data_sheet!D2:D4115,"&lt;25000")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s="3" t="s">
        <v>8387</v>
      </c>
      <c r="B8">
        <f>COUNTIFS(data_sheet!F2:F4115,data_sheet!F2,data_sheet!D2:D4115,"&gt;=25000",data_sheet!D2:D4115,"&lt;30000")</f>
        <v>55</v>
      </c>
      <c r="C8">
        <f>COUNTIFS(data_sheet!F2:F4115,data_sheet!F162,data_sheet!D2:D4115,"&gt;=25000",data_sheet!D2:D4115,"&lt;30000")</f>
        <v>64</v>
      </c>
      <c r="D8">
        <f>COUNTIFS(data_sheet!F2:F4115,data_sheet!F161,data_sheet!D2:D4115,"&gt;=25000",data_sheet!D2:D4115,"&lt;30000")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s="3" t="s">
        <v>8388</v>
      </c>
      <c r="B9">
        <f>COUNTIFS(data_sheet!F2:F4115,data_sheet!F2,data_sheet!D2:D4115,"&gt;=30000",data_sheet!D2:D4115,"&lt;35000")</f>
        <v>32</v>
      </c>
      <c r="C9">
        <f>COUNTIFS(data_sheet!F2:F4115,data_sheet!F162,data_sheet!D2:D4115,"&gt;=30000",data_sheet!D2:D4115,"&lt;35000")</f>
        <v>37</v>
      </c>
      <c r="D9">
        <f>COUNTIFS(data_sheet!F2:F4115,data_sheet!F161,data_sheet!D2:D4115,"&gt;=30000",data_sheet!D2:D4115,"&lt;35000")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s="3" t="s">
        <v>8389</v>
      </c>
      <c r="B10">
        <f>COUNTIFS(data_sheet!F2:F4115,data_sheet!F2,data_sheet!D2:D4115,"&gt;=35000",data_sheet!D2:D4115,"&lt;40000")</f>
        <v>26</v>
      </c>
      <c r="C10">
        <f>COUNTIFS(data_sheet!F2:F4115,data_sheet!F162,data_sheet!D2:D4115,"&gt;=35000",data_sheet!D2:D4115,"&lt;40000")</f>
        <v>22</v>
      </c>
      <c r="D10">
        <f>COUNTIFS(data_sheet!F2:F4115,data_sheet!F161,data_sheet!D2:D4115,"&gt;=35000",data_sheet!D2:D4115,"&lt;40000")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s="3" t="s">
        <v>8390</v>
      </c>
      <c r="B11">
        <f>COUNTIFS(data_sheet!F2:F4115,data_sheet!F2,data_sheet!D2:D4115,"&gt;=40000",data_sheet!D2:D4115,"&lt;45000")</f>
        <v>21</v>
      </c>
      <c r="C11">
        <f>COUNTIFS(data_sheet!F2:F4115,data_sheet!F162,data_sheet!D2:D4115,"&gt;=40000",data_sheet!D2:D4115,"&lt;45000")</f>
        <v>16</v>
      </c>
      <c r="D11">
        <f>COUNTIFS(data_sheet!F2:F4115,data_sheet!F161,data_sheet!D2:D4115,"&gt;=40000",data_sheet!D2:D4115,"&lt;45000")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s="3" t="s">
        <v>8391</v>
      </c>
      <c r="B12">
        <f>COUNTIFS(data_sheet!F2:F4115,data_sheet!F2,data_sheet!D2:D4115,"&gt;=45000",data_sheet!D2:D4115,"&lt;50000")</f>
        <v>6</v>
      </c>
      <c r="C12">
        <f>COUNTIFS(data_sheet!F2:F4115,data_sheet!F162,data_sheet!D2:D4115,"&gt;=45000",data_sheet!D2:D4115,"&lt;50000")</f>
        <v>11</v>
      </c>
      <c r="D12">
        <f>COUNTIFS(data_sheet!F2:F4115,data_sheet!F161,data_sheet!D2:D4115,"&gt;=45000",data_sheet!D2:D4115,"&lt;50000")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ht="28.8" x14ac:dyDescent="0.3">
      <c r="A13" s="3" t="s">
        <v>8392</v>
      </c>
      <c r="B13">
        <f>COUNTIFS(data_sheet!F2:F4115,data_sheet!F2,data_sheet!D2:D4115,"&gt;=50000")</f>
        <v>86</v>
      </c>
      <c r="C13">
        <f>COUNTIFS(data_sheet!F2:F4115,data_sheet!F162,data_sheet!D2:D4115,"&gt;=50000")</f>
        <v>258</v>
      </c>
      <c r="D13">
        <f>COUNTIFS(data_sheet!F2:F4115,data_sheet!F161,data_sheet!D2:D4115,"&gt;=50000")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data_sheet</vt:lpstr>
      <vt:lpstr>category</vt:lpstr>
      <vt:lpstr>subCategory</vt:lpstr>
      <vt:lpstr>lineGraph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Miller</cp:lastModifiedBy>
  <dcterms:created xsi:type="dcterms:W3CDTF">2017-04-20T15:17:24Z</dcterms:created>
  <dcterms:modified xsi:type="dcterms:W3CDTF">2019-12-07T03:30:44Z</dcterms:modified>
</cp:coreProperties>
</file>