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Лист1!$A$1:$AC$233</definedName>
  </definedNames>
  <calcPr calcId="125725"/>
</workbook>
</file>

<file path=xl/calcChain.xml><?xml version="1.0" encoding="utf-8"?>
<calcChain xmlns="http://schemas.openxmlformats.org/spreadsheetml/2006/main">
  <c r="P29" i="1"/>
  <c r="R29" s="1"/>
  <c r="Q19"/>
  <c r="R19"/>
  <c r="P20"/>
  <c r="Q20"/>
  <c r="R20"/>
  <c r="P21"/>
  <c r="Q21"/>
  <c r="R21"/>
  <c r="S21" s="1"/>
  <c r="T21" s="1"/>
  <c r="P22"/>
  <c r="Q22"/>
  <c r="R22"/>
  <c r="S22" s="1"/>
  <c r="T22" s="1"/>
  <c r="P23"/>
  <c r="Q23"/>
  <c r="R23"/>
  <c r="S23" s="1"/>
  <c r="T23" s="1"/>
  <c r="P24"/>
  <c r="Q24"/>
  <c r="R24"/>
  <c r="S24" s="1"/>
  <c r="T24" s="1"/>
  <c r="P25"/>
  <c r="Q25"/>
  <c r="R25"/>
  <c r="S25" s="1"/>
  <c r="T25" s="1"/>
  <c r="P26"/>
  <c r="D26" s="1"/>
  <c r="E26" s="1"/>
  <c r="Q26"/>
  <c r="R26"/>
  <c r="P27"/>
  <c r="Q27"/>
  <c r="R27"/>
  <c r="P28"/>
  <c r="D28" s="1"/>
  <c r="E28" s="1"/>
  <c r="Q28"/>
  <c r="R28"/>
  <c r="S28" s="1"/>
  <c r="T28" s="1"/>
  <c r="Q29"/>
  <c r="P30"/>
  <c r="Q30"/>
  <c r="R30"/>
  <c r="S30" s="1"/>
  <c r="T30" s="1"/>
  <c r="P31"/>
  <c r="Q31"/>
  <c r="R31"/>
  <c r="S31" s="1"/>
  <c r="T31" s="1"/>
  <c r="P32"/>
  <c r="Q32"/>
  <c r="R32"/>
  <c r="S32" s="1"/>
  <c r="T32" s="1"/>
  <c r="P33"/>
  <c r="Q33"/>
  <c r="R33"/>
  <c r="S33" s="1"/>
  <c r="T33" s="1"/>
  <c r="P34"/>
  <c r="Q34"/>
  <c r="R34"/>
  <c r="S34" s="1"/>
  <c r="T34" s="1"/>
  <c r="P35"/>
  <c r="Q35"/>
  <c r="R35"/>
  <c r="S35" s="1"/>
  <c r="T35" s="1"/>
  <c r="P36"/>
  <c r="Q36"/>
  <c r="R36"/>
  <c r="S36" s="1"/>
  <c r="T36" s="1"/>
  <c r="P37"/>
  <c r="Q37"/>
  <c r="R37"/>
  <c r="P38"/>
  <c r="Q38"/>
  <c r="R38"/>
  <c r="S38" s="1"/>
  <c r="T38" s="1"/>
  <c r="P39"/>
  <c r="Q39"/>
  <c r="R39"/>
  <c r="S39" s="1"/>
  <c r="T39" s="1"/>
  <c r="P40"/>
  <c r="D40" s="1"/>
  <c r="E40" s="1"/>
  <c r="Q40"/>
  <c r="R40"/>
  <c r="S40" s="1"/>
  <c r="T40" s="1"/>
  <c r="P41"/>
  <c r="D41" s="1"/>
  <c r="E41" s="1"/>
  <c r="Q41"/>
  <c r="R41"/>
  <c r="S41" s="1"/>
  <c r="T41" s="1"/>
  <c r="P42"/>
  <c r="D42" s="1"/>
  <c r="E42" s="1"/>
  <c r="Q42"/>
  <c r="R42"/>
  <c r="S42" s="1"/>
  <c r="T42" s="1"/>
  <c r="P43"/>
  <c r="Q43"/>
  <c r="R43"/>
  <c r="S43" s="1"/>
  <c r="T43" s="1"/>
  <c r="P44"/>
  <c r="Q44"/>
  <c r="R44"/>
  <c r="S44" s="1"/>
  <c r="T44" s="1"/>
  <c r="P45"/>
  <c r="Q45"/>
  <c r="R45"/>
  <c r="S45" s="1"/>
  <c r="T45" s="1"/>
  <c r="P46"/>
  <c r="Q46"/>
  <c r="R46"/>
  <c r="S46" s="1"/>
  <c r="T46" s="1"/>
  <c r="P47"/>
  <c r="Q47"/>
  <c r="R47"/>
  <c r="S47" s="1"/>
  <c r="T47" s="1"/>
  <c r="P48"/>
  <c r="Q48"/>
  <c r="R48"/>
  <c r="S48" s="1"/>
  <c r="T48" s="1"/>
  <c r="P49"/>
  <c r="Q49"/>
  <c r="R49"/>
  <c r="S49" s="1"/>
  <c r="T49" s="1"/>
  <c r="P50"/>
  <c r="Q50"/>
  <c r="R50"/>
  <c r="S50" s="1"/>
  <c r="T50" s="1"/>
  <c r="P51"/>
  <c r="Q51"/>
  <c r="R51"/>
  <c r="S51" s="1"/>
  <c r="T51" s="1"/>
  <c r="P52"/>
  <c r="Q52"/>
  <c r="R52"/>
  <c r="S52" s="1"/>
  <c r="T52" s="1"/>
  <c r="P53"/>
  <c r="Q53"/>
  <c r="R53"/>
  <c r="S53" s="1"/>
  <c r="T53" s="1"/>
  <c r="P54"/>
  <c r="Q54"/>
  <c r="R54"/>
  <c r="S54" s="1"/>
  <c r="T54" s="1"/>
  <c r="P55"/>
  <c r="Q55"/>
  <c r="R55"/>
  <c r="S55" s="1"/>
  <c r="T55" s="1"/>
  <c r="P56"/>
  <c r="Q56"/>
  <c r="R56"/>
  <c r="S56" s="1"/>
  <c r="T56" s="1"/>
  <c r="P57"/>
  <c r="Q57"/>
  <c r="R57"/>
  <c r="S57" s="1"/>
  <c r="T57" s="1"/>
  <c r="P58"/>
  <c r="Q58"/>
  <c r="R58"/>
  <c r="S58" s="1"/>
  <c r="T58" s="1"/>
  <c r="P59"/>
  <c r="I31" s="1"/>
  <c r="J31" s="1"/>
  <c r="Q59"/>
  <c r="R59"/>
  <c r="P60"/>
  <c r="I32" s="1"/>
  <c r="J32" s="1"/>
  <c r="Q60"/>
  <c r="R60"/>
  <c r="S60" s="1"/>
  <c r="T60" s="1"/>
  <c r="P61"/>
  <c r="I33" s="1"/>
  <c r="J33" s="1"/>
  <c r="Q61"/>
  <c r="R61"/>
  <c r="S61" s="1"/>
  <c r="T61" s="1"/>
  <c r="P62"/>
  <c r="Q62"/>
  <c r="R62"/>
  <c r="S62" s="1"/>
  <c r="T62" s="1"/>
  <c r="P63"/>
  <c r="Q63"/>
  <c r="R63"/>
  <c r="S63" s="1"/>
  <c r="T63" s="1"/>
  <c r="P64"/>
  <c r="Q64"/>
  <c r="R64"/>
  <c r="S64" s="1"/>
  <c r="T64" s="1"/>
  <c r="P65"/>
  <c r="Q65"/>
  <c r="R65"/>
  <c r="S65" s="1"/>
  <c r="T65" s="1"/>
  <c r="P66"/>
  <c r="Q66"/>
  <c r="R66"/>
  <c r="S66" s="1"/>
  <c r="T66" s="1"/>
  <c r="P67"/>
  <c r="Q67"/>
  <c r="R67"/>
  <c r="S67" s="1"/>
  <c r="T67" s="1"/>
  <c r="Z19"/>
  <c r="Z20"/>
  <c r="Z21"/>
  <c r="Z22"/>
  <c r="Z23"/>
  <c r="Z24"/>
  <c r="Z25"/>
  <c r="Z26"/>
  <c r="Z27"/>
  <c r="Z28"/>
  <c r="Z29"/>
  <c r="Z30"/>
  <c r="I24"/>
  <c r="J24" s="1"/>
  <c r="P18"/>
  <c r="Q18"/>
  <c r="R18"/>
  <c r="S18" s="1"/>
  <c r="T18" s="1"/>
  <c r="D20"/>
  <c r="E20" s="1"/>
  <c r="I19"/>
  <c r="J19" s="1"/>
  <c r="D18"/>
  <c r="E18" s="1"/>
  <c r="D23"/>
  <c r="E23" s="1"/>
  <c r="D24"/>
  <c r="E24" s="1"/>
  <c r="D25"/>
  <c r="E25" s="1"/>
  <c r="D27"/>
  <c r="E27" s="1"/>
  <c r="D19"/>
  <c r="E19" s="1"/>
  <c r="D21"/>
  <c r="E21" s="1"/>
  <c r="D22"/>
  <c r="E22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3"/>
  <c r="E43" s="1"/>
  <c r="D45"/>
  <c r="E45" s="1"/>
  <c r="I18"/>
  <c r="J18" s="1"/>
  <c r="I20"/>
  <c r="J20" s="1"/>
  <c r="I21"/>
  <c r="J21" s="1"/>
  <c r="I22"/>
  <c r="J22" s="1"/>
  <c r="I23"/>
  <c r="J23" s="1"/>
  <c r="I25"/>
  <c r="J25" s="1"/>
  <c r="I26"/>
  <c r="J26" s="1"/>
  <c r="I27"/>
  <c r="J27" s="1"/>
  <c r="I28"/>
  <c r="J28" s="1"/>
  <c r="I29"/>
  <c r="J29" s="1"/>
  <c r="I30"/>
  <c r="J30" s="1"/>
  <c r="I34"/>
  <c r="J34" s="1"/>
  <c r="I35"/>
  <c r="J35" s="1"/>
  <c r="I37"/>
  <c r="J37" s="1"/>
  <c r="I38"/>
  <c r="J38" s="1"/>
  <c r="I39"/>
  <c r="J39" s="1"/>
  <c r="G38"/>
  <c r="G39"/>
  <c r="Z18"/>
  <c r="I36"/>
  <c r="J36" s="1"/>
  <c r="G28"/>
  <c r="G29"/>
  <c r="G30"/>
  <c r="G31"/>
  <c r="G32"/>
  <c r="G33"/>
  <c r="G34"/>
  <c r="G35"/>
  <c r="G36"/>
  <c r="G37"/>
  <c r="G25"/>
  <c r="G26"/>
  <c r="G27"/>
  <c r="S59" l="1"/>
  <c r="T59" s="1"/>
  <c r="S37"/>
  <c r="T37" s="1"/>
  <c r="S29"/>
  <c r="T29" s="1"/>
  <c r="S27"/>
  <c r="T27" s="1"/>
  <c r="S26"/>
  <c r="T26" s="1"/>
  <c r="S20"/>
  <c r="T20" s="1"/>
  <c r="S19"/>
  <c r="T19" s="1"/>
  <c r="D44"/>
  <c r="E44" s="1"/>
  <c r="G24"/>
  <c r="G19"/>
  <c r="G20"/>
  <c r="G21"/>
  <c r="G22"/>
  <c r="G23"/>
  <c r="G18"/>
  <c r="B35"/>
  <c r="B36"/>
  <c r="B37"/>
  <c r="B38"/>
  <c r="B39"/>
  <c r="B40"/>
  <c r="B41"/>
  <c r="B42"/>
  <c r="B43"/>
  <c r="B44"/>
  <c r="B45"/>
  <c r="B19"/>
  <c r="B20"/>
  <c r="B21"/>
  <c r="B22"/>
  <c r="B23"/>
  <c r="B24"/>
  <c r="B25"/>
  <c r="B26"/>
  <c r="B27"/>
  <c r="B28"/>
  <c r="B29"/>
  <c r="B30"/>
  <c r="B31"/>
  <c r="B32"/>
  <c r="B33"/>
  <c r="B34"/>
  <c r="C7"/>
  <c r="AC13" l="1"/>
  <c r="X13"/>
  <c r="W7" l="1"/>
  <c r="W9"/>
  <c r="X12"/>
  <c r="AF27" l="1"/>
  <c r="AA27" s="1"/>
  <c r="AB27" s="1"/>
  <c r="AF28"/>
  <c r="AA28" s="1"/>
  <c r="AB28" s="1"/>
  <c r="AF29"/>
  <c r="AA29" s="1"/>
  <c r="AB29" s="1"/>
  <c r="AF30"/>
  <c r="AA30" s="1"/>
  <c r="AB30" s="1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9"/>
  <c r="AA19" s="1"/>
  <c r="AB19" s="1"/>
  <c r="AF20"/>
  <c r="AA20" s="1"/>
  <c r="AB20" s="1"/>
  <c r="AF21"/>
  <c r="AA21" s="1"/>
  <c r="AB21" s="1"/>
  <c r="AF22"/>
  <c r="AA22" s="1"/>
  <c r="AB22" s="1"/>
  <c r="AF23"/>
  <c r="AA23" s="1"/>
  <c r="AB23" s="1"/>
  <c r="AF24"/>
  <c r="AA24" s="1"/>
  <c r="AB24" s="1"/>
  <c r="AF25"/>
  <c r="AA25" s="1"/>
  <c r="AB25" s="1"/>
  <c r="AF26"/>
  <c r="AA26" s="1"/>
  <c r="AB26" s="1"/>
  <c r="AF18"/>
  <c r="AA18" s="1"/>
  <c r="AB18" s="1"/>
  <c r="B18" l="1"/>
  <c r="D12"/>
  <c r="C9"/>
  <c r="AC19" l="1"/>
  <c r="AC18"/>
</calcChain>
</file>

<file path=xl/sharedStrings.xml><?xml version="1.0" encoding="utf-8"?>
<sst xmlns="http://schemas.openxmlformats.org/spreadsheetml/2006/main" count="182" uniqueCount="120">
  <si>
    <t xml:space="preserve">  678900, г.Алдан, Республика Саха (Якутия);  пер. Заводской, 11А., тел. (411-45) 30-683</t>
  </si>
  <si>
    <t>Заказчик: участок</t>
  </si>
  <si>
    <t>в 2 экземплярах</t>
  </si>
  <si>
    <t>Заказ №</t>
  </si>
  <si>
    <t>№ п/п</t>
  </si>
  <si>
    <t>№ пробы заказчика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</si>
  <si>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</si>
  <si>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</si>
  <si>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</si>
  <si>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</si>
  <si>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</si>
  <si>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</si>
  <si>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</si>
  <si>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</si>
  <si>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</si>
  <si>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</si>
  <si>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</si>
  <si>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</si>
  <si>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</si>
  <si>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</si>
  <si>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</si>
  <si>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</si>
  <si>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r>
      <rPr>
        <sz val="10"/>
        <rFont val="Calibri"/>
        <family val="2"/>
        <charset val="204"/>
      </rPr>
      <t>|</t>
    </r>
    <r>
      <rPr>
        <sz val="9"/>
        <rFont val="Arial"/>
        <family val="2"/>
        <charset val="204"/>
      </rPr>
      <t>C</t>
    </r>
    <r>
      <rPr>
        <vertAlign val="subscript"/>
        <sz val="9"/>
        <rFont val="Arial"/>
        <family val="2"/>
        <charset val="204"/>
      </rPr>
      <t>1</t>
    </r>
    <r>
      <rPr>
        <sz val="9"/>
        <rFont val="Arial"/>
        <family val="2"/>
        <charset val="204"/>
      </rPr>
      <t>-C</t>
    </r>
    <r>
      <rPr>
        <vertAlign val="subscript"/>
        <sz val="9"/>
        <rFont val="Arial"/>
        <family val="2"/>
        <charset val="204"/>
      </rPr>
      <t>2</t>
    </r>
    <r>
      <rPr>
        <sz val="9"/>
        <rFont val="Calibri"/>
        <family val="2"/>
        <charset val="204"/>
      </rPr>
      <t>|=</t>
    </r>
  </si>
  <si>
    <r>
      <t>d</t>
    </r>
    <r>
      <rPr>
        <vertAlign val="subscript"/>
        <sz val="10"/>
        <rFont val="Arial"/>
        <family val="2"/>
        <charset val="204"/>
      </rPr>
      <t>k</t>
    </r>
    <r>
      <rPr>
        <sz val="10"/>
        <rFont val="Arial"/>
        <family val="2"/>
        <charset val="204"/>
      </rPr>
      <t xml:space="preserve"> / d</t>
    </r>
    <r>
      <rPr>
        <vertAlign val="subscript"/>
        <sz val="10"/>
        <rFont val="Arial"/>
        <family val="2"/>
        <charset val="204"/>
      </rPr>
      <t>r</t>
    </r>
  </si>
  <si>
    <t>результатов</t>
  </si>
  <si>
    <t>% отн.</t>
  </si>
  <si>
    <r>
      <t>D</t>
    </r>
    <r>
      <rPr>
        <vertAlign val="subscript"/>
        <sz val="8"/>
        <rFont val="Arial"/>
        <family val="2"/>
        <charset val="204"/>
      </rPr>
      <t xml:space="preserve">K,r </t>
    </r>
    <r>
      <rPr>
        <sz val="8"/>
        <rFont val="Arial"/>
        <family val="2"/>
        <charset val="204"/>
      </rPr>
      <t>/ D</t>
    </r>
    <r>
      <rPr>
        <vertAlign val="subscript"/>
        <sz val="8"/>
        <rFont val="Arial"/>
        <family val="2"/>
        <charset val="204"/>
      </rPr>
      <t>r</t>
    </r>
  </si>
  <si>
    <r>
      <t>С</t>
    </r>
    <r>
      <rPr>
        <vertAlign val="subscript"/>
        <sz val="10"/>
        <rFont val="Arial"/>
        <family val="2"/>
        <charset val="204"/>
      </rPr>
      <t>1</t>
    </r>
  </si>
  <si>
    <r>
      <t>С</t>
    </r>
    <r>
      <rPr>
        <vertAlign val="subscript"/>
        <sz val="10"/>
        <rFont val="Arial"/>
        <family val="2"/>
        <charset val="204"/>
      </rPr>
      <t>2</t>
    </r>
  </si>
  <si>
    <t>Сср</t>
  </si>
  <si>
    <r>
      <t>d</t>
    </r>
    <r>
      <rPr>
        <vertAlign val="subscript"/>
        <sz val="10"/>
        <rFont val="Arial"/>
        <family val="2"/>
        <charset val="204"/>
      </rPr>
      <t xml:space="preserve">K </t>
    </r>
    <r>
      <rPr>
        <vertAlign val="subscript"/>
        <sz val="10"/>
        <rFont val="Calibri"/>
        <family val="2"/>
        <charset val="204"/>
      </rPr>
      <t>=</t>
    </r>
  </si>
  <si>
    <r>
      <rPr>
        <sz val="10"/>
        <rFont val="Arial"/>
        <family val="2"/>
        <charset val="204"/>
      </rPr>
      <t>d</t>
    </r>
    <r>
      <rPr>
        <vertAlign val="subscript"/>
        <sz val="10"/>
        <rFont val="Arial"/>
        <family val="2"/>
        <charset val="204"/>
      </rPr>
      <t>r</t>
    </r>
  </si>
  <si>
    <r>
      <t>D</t>
    </r>
    <r>
      <rPr>
        <vertAlign val="subscript"/>
        <sz val="8"/>
        <rFont val="Arial"/>
        <family val="2"/>
        <charset val="204"/>
      </rPr>
      <t>K,r</t>
    </r>
  </si>
  <si>
    <r>
      <t>D</t>
    </r>
    <r>
      <rPr>
        <vertAlign val="subscript"/>
        <sz val="8"/>
        <rFont val="Arial"/>
        <family val="2"/>
        <charset val="204"/>
      </rPr>
      <t>r</t>
    </r>
  </si>
  <si>
    <t>НПО</t>
  </si>
  <si>
    <t>НПО-ниже предела количественного определения</t>
  </si>
  <si>
    <t>Начальник лаборатории</t>
  </si>
  <si>
    <t>максимальное значение Смах</t>
  </si>
  <si>
    <t>Ср</t>
  </si>
  <si>
    <t>Ск</t>
  </si>
  <si>
    <t>Внутренний приемочный контроль  партии</t>
  </si>
  <si>
    <t>Промахов - нет</t>
  </si>
  <si>
    <t>Партия принята</t>
  </si>
  <si>
    <t xml:space="preserve">По критерию знаков систематическое расхождение не значимо,т.к. Qэкс.  &gt; Qтабл. </t>
  </si>
  <si>
    <t>Число проб в партии</t>
  </si>
  <si>
    <t>Число проб в контрольной выборке</t>
  </si>
  <si>
    <t>Объект испытаний: Золотосодержащие руды и горные породы</t>
  </si>
  <si>
    <t>Метод испытаний: экстракционный рентгено-спектральный анализ по МВИ НСАМ № 392 х/рс</t>
  </si>
  <si>
    <t xml:space="preserve">Срок выполнения испытаний : </t>
  </si>
  <si>
    <t xml:space="preserve">                      Результаты испытаний на золото</t>
  </si>
  <si>
    <t>Внутренний контроль повторяемости результатов  испытаний</t>
  </si>
  <si>
    <t>Метод испытаний: экстракционный рентгено-спектральный анализ по МВИ НСАМ № 392 х/рс (редакция 2011года)</t>
  </si>
  <si>
    <r>
      <t>Содержание,           Au ·10</t>
    </r>
    <r>
      <rPr>
        <vertAlign val="superscript"/>
        <sz val="10"/>
        <rFont val="Arial"/>
        <family val="2"/>
        <charset val="204"/>
      </rPr>
      <t>-4</t>
    </r>
    <r>
      <rPr>
        <sz val="10"/>
        <rFont val="Arial"/>
        <family val="2"/>
        <charset val="204"/>
      </rPr>
      <t xml:space="preserve">      масс. дол. %</t>
    </r>
  </si>
  <si>
    <r>
      <t>Погрешность  при  Р=0,95),      ± Δ ·10</t>
    </r>
    <r>
      <rPr>
        <vertAlign val="superscript"/>
        <sz val="9"/>
        <rFont val="Arial"/>
        <family val="2"/>
        <charset val="204"/>
      </rPr>
      <t>-4</t>
    </r>
    <r>
      <rPr>
        <sz val="9"/>
        <rFont val="Arial"/>
        <family val="2"/>
        <charset val="204"/>
      </rPr>
      <t xml:space="preserve">      масс.дол.%,</t>
    </r>
  </si>
  <si>
    <r>
      <t>Погрешность  при  Р=0,95),    ± Δ ·10</t>
    </r>
    <r>
      <rPr>
        <vertAlign val="superscript"/>
        <sz val="9"/>
        <rFont val="Arial"/>
        <family val="2"/>
        <charset val="204"/>
      </rPr>
      <t>-4</t>
    </r>
    <r>
      <rPr>
        <sz val="9"/>
        <rFont val="Arial"/>
        <family val="2"/>
        <charset val="204"/>
      </rPr>
      <t xml:space="preserve">      масс.дол.%,</t>
    </r>
  </si>
  <si>
    <r>
      <t>Нижний предел количественного определения 0,25 ·10</t>
    </r>
    <r>
      <rPr>
        <vertAlign val="superscript"/>
        <sz val="8"/>
        <rFont val="Arial"/>
        <family val="2"/>
        <charset val="204"/>
      </rPr>
      <t>-4</t>
    </r>
    <r>
      <rPr>
        <sz val="8"/>
        <rFont val="Arial"/>
        <family val="2"/>
        <charset val="204"/>
      </rPr>
      <t>масс. дол. %</t>
    </r>
  </si>
  <si>
    <t xml:space="preserve">              НПО-ниже предела количественного определения</t>
  </si>
  <si>
    <t xml:space="preserve">                                                    Пробирная лаборатория</t>
  </si>
  <si>
    <t xml:space="preserve">                                     Акционерное общество "Золото Селигдара"</t>
  </si>
  <si>
    <t>И.С. Лебухова</t>
  </si>
  <si>
    <t xml:space="preserve">И.С. Лебухова </t>
  </si>
  <si>
    <t>Аттестат аккредитации № RA.RU.21HM61 выдан 22.10.2018</t>
  </si>
  <si>
    <t>Если результат НПО или &gt;4,00 - погрешность не рассчитывается</t>
  </si>
  <si>
    <t>Верхний</t>
  </si>
  <si>
    <t xml:space="preserve">                 Протокол испытаний № 356</t>
  </si>
  <si>
    <t>от  20.04.2019  на 1 листе</t>
  </si>
  <si>
    <t>658 от 06.04.2019</t>
  </si>
  <si>
    <t>с 06.04.2019 по 20.04.2019</t>
  </si>
  <si>
    <t>ВГ-22476</t>
  </si>
  <si>
    <t>ВГ-22477</t>
  </si>
  <si>
    <t>ВГ-22478</t>
  </si>
  <si>
    <t>ВГ-22479</t>
  </si>
  <si>
    <t>ВГ-22480</t>
  </si>
  <si>
    <t>ВГ-22481</t>
  </si>
  <si>
    <t>ВГ-22482</t>
  </si>
  <si>
    <t>ВГ-22483</t>
  </si>
  <si>
    <t>ВГ-22484</t>
  </si>
  <si>
    <t>ВГ-22485</t>
  </si>
  <si>
    <t>ВГ-22486</t>
  </si>
  <si>
    <t>ВГ-22487</t>
  </si>
  <si>
    <t>ВГ-22488</t>
  </si>
  <si>
    <t>ВГ-22489</t>
  </si>
  <si>
    <t>ВГ-22490</t>
  </si>
  <si>
    <t>ВГ-22491</t>
  </si>
  <si>
    <t>ВГ-22492</t>
  </si>
  <si>
    <t>ВГ-22493</t>
  </si>
  <si>
    <t>ВГ-22494</t>
  </si>
  <si>
    <t>ВГ-22495</t>
  </si>
  <si>
    <t>ВГ-22496</t>
  </si>
  <si>
    <t>ВГ-22497</t>
  </si>
  <si>
    <t>ВГ-22498</t>
  </si>
  <si>
    <t>ВГ-22499</t>
  </si>
  <si>
    <t>ВГ-22500</t>
  </si>
  <si>
    <t>ВГ-22501</t>
  </si>
  <si>
    <t>ВГ-22502</t>
  </si>
  <si>
    <t>ВГ-22503</t>
  </si>
  <si>
    <t>ВГ-22504</t>
  </si>
  <si>
    <t>ВГ-22505</t>
  </si>
  <si>
    <t>ВГ-22506</t>
  </si>
  <si>
    <t>ВГ-22507</t>
  </si>
  <si>
    <t>ВГ-22508</t>
  </si>
  <si>
    <t>ВГ-22509</t>
  </si>
  <si>
    <t>ВГ-22510</t>
  </si>
  <si>
    <t>ВГ-22511</t>
  </si>
  <si>
    <t>ВГ-22512</t>
  </si>
  <si>
    <t>ВГ-22513</t>
  </si>
  <si>
    <t>ВГ-22514</t>
  </si>
  <si>
    <t>ВГ-22515</t>
  </si>
  <si>
    <t>ВГ-22516</t>
  </si>
  <si>
    <t>ВГ-22517</t>
  </si>
  <si>
    <t>ВГ-22518</t>
  </si>
  <si>
    <t>ВГ-22519</t>
  </si>
  <si>
    <t>ВГ-22520</t>
  </si>
  <si>
    <t>ВГ-22521</t>
  </si>
  <si>
    <t>ВГ-22522</t>
  </si>
  <si>
    <t>ВГ-22523</t>
  </si>
  <si>
    <t>ВГ-22524</t>
  </si>
  <si>
    <t>ВГ-22525</t>
  </si>
  <si>
    <t>Средство измерений: Спектрометр рентгеновский энергодисперсионный БРА-135F №3</t>
  </si>
  <si>
    <t>˃4,00</t>
  </si>
</sst>
</file>

<file path=xl/styles.xml><?xml version="1.0" encoding="utf-8"?>
<styleSheet xmlns="http://schemas.openxmlformats.org/spreadsheetml/2006/main">
  <numFmts count="2">
    <numFmt numFmtId="164" formatCode="_-* #,##0.00&quot;р.&quot;_-;\-* #,##0.00&quot;р.&quot;_-;_-* &quot;-&quot;??&quot;р.&quot;_-;_-@_-"/>
    <numFmt numFmtId="165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8"/>
      <name val="Arial"/>
      <family val="2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sz val="10"/>
      <name val="Calibri"/>
      <family val="2"/>
      <charset val="204"/>
    </font>
    <font>
      <sz val="9"/>
      <name val="Arial"/>
      <family val="2"/>
      <charset val="204"/>
    </font>
    <font>
      <vertAlign val="subscript"/>
      <sz val="9"/>
      <name val="Arial"/>
      <family val="2"/>
      <charset val="204"/>
    </font>
    <font>
      <sz val="9"/>
      <name val="Calibri"/>
      <family val="2"/>
      <charset val="204"/>
    </font>
    <font>
      <vertAlign val="subscript"/>
      <sz val="10"/>
      <name val="Arial"/>
      <family val="2"/>
      <charset val="204"/>
    </font>
    <font>
      <vertAlign val="subscript"/>
      <sz val="8"/>
      <name val="Arial"/>
      <family val="2"/>
      <charset val="204"/>
    </font>
    <font>
      <vertAlign val="subscript"/>
      <sz val="10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ookman Old Style"/>
      <family val="1"/>
      <charset val="204"/>
    </font>
    <font>
      <sz val="12"/>
      <name val="Bookman Old Style"/>
      <family val="1"/>
      <charset val="204"/>
    </font>
    <font>
      <vertAlign val="superscript"/>
      <sz val="10"/>
      <name val="Arial"/>
      <family val="2"/>
      <charset val="204"/>
    </font>
    <font>
      <vertAlign val="superscript"/>
      <sz val="9"/>
      <name val="Arial"/>
      <family val="2"/>
      <charset val="204"/>
    </font>
    <font>
      <vertAlign val="superscript"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14" fontId="6" fillId="0" borderId="0" xfId="0" applyNumberFormat="1" applyFont="1"/>
    <xf numFmtId="0" fontId="6" fillId="0" borderId="0" xfId="0" applyFont="1" applyAlignment="1"/>
    <xf numFmtId="0" fontId="6" fillId="2" borderId="0" xfId="0" applyFont="1" applyFill="1"/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1" xfId="0" applyNumberFormat="1" applyFont="1" applyBorder="1"/>
    <xf numFmtId="0" fontId="6" fillId="0" borderId="11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2" fontId="18" fillId="0" borderId="8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2" fontId="0" fillId="0" borderId="11" xfId="0" applyNumberFormat="1" applyBorder="1"/>
    <xf numFmtId="0" fontId="6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0" borderId="14" xfId="0" applyFont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165" fontId="3" fillId="0" borderId="8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20" fillId="4" borderId="0" xfId="2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3" xfId="1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164" fontId="5" fillId="0" borderId="9" xfId="1" applyFont="1" applyBorder="1" applyAlignment="1">
      <alignment horizontal="center" vertical="center" wrapText="1"/>
    </xf>
    <xf numFmtId="164" fontId="5" fillId="0" borderId="10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34"/>
  <sheetViews>
    <sheetView tabSelected="1" zoomScale="71" zoomScaleNormal="71" workbookViewId="0">
      <selection activeCell="B6" sqref="B6:G6"/>
    </sheetView>
  </sheetViews>
  <sheetFormatPr defaultRowHeight="15"/>
  <cols>
    <col min="1" max="1" width="6.85546875" style="1" customWidth="1"/>
    <col min="2" max="2" width="13" style="1" customWidth="1"/>
    <col min="3" max="3" width="14.85546875" style="1" customWidth="1"/>
    <col min="4" max="4" width="13" style="1" customWidth="1"/>
    <col min="5" max="5" width="11.85546875" style="1" customWidth="1"/>
    <col min="6" max="6" width="6" style="1" customWidth="1"/>
    <col min="7" max="7" width="9.85546875" style="1" customWidth="1"/>
    <col min="8" max="8" width="15.28515625" style="1" customWidth="1"/>
    <col min="9" max="9" width="14" style="1" customWidth="1"/>
    <col min="10" max="10" width="15" style="1" customWidth="1"/>
    <col min="11" max="11" width="9.140625" style="1" customWidth="1"/>
    <col min="12" max="12" width="12.7109375" style="1" customWidth="1"/>
    <col min="13" max="13" width="12.85546875" style="1" customWidth="1"/>
    <col min="14" max="14" width="10" style="1" customWidth="1"/>
    <col min="15" max="15" width="10.28515625" style="1" customWidth="1"/>
    <col min="16" max="17" width="11.28515625" style="1" customWidth="1"/>
    <col min="18" max="18" width="12.42578125" style="1" customWidth="1"/>
    <col min="19" max="19" width="11.7109375" style="1" customWidth="1"/>
    <col min="20" max="20" width="14.5703125" style="1" customWidth="1"/>
    <col min="21" max="21" width="9.140625" style="1" customWidth="1"/>
    <col min="22" max="22" width="14.28515625" style="1" customWidth="1"/>
    <col min="23" max="23" width="13.85546875" style="1" customWidth="1"/>
    <col min="24" max="24" width="15.28515625" style="1" customWidth="1"/>
    <col min="25" max="25" width="13.42578125" style="1" customWidth="1"/>
    <col min="26" max="26" width="12.42578125" style="1" customWidth="1"/>
    <col min="27" max="27" width="12.7109375" style="1" customWidth="1"/>
    <col min="28" max="28" width="12.5703125" style="1" customWidth="1"/>
    <col min="29" max="29" width="13.140625" style="1" customWidth="1"/>
    <col min="30" max="30" width="9.140625" style="1" customWidth="1"/>
    <col min="31" max="31" width="9.140625" style="1"/>
  </cols>
  <sheetData>
    <row r="1" spans="1:32" ht="17.25" customHeight="1">
      <c r="A1" s="54" t="s">
        <v>58</v>
      </c>
      <c r="B1" s="54"/>
      <c r="C1" s="54"/>
      <c r="D1" s="54"/>
      <c r="E1" s="54"/>
      <c r="F1" s="54"/>
      <c r="G1" s="54"/>
      <c r="H1" s="54"/>
      <c r="I1" s="54"/>
      <c r="J1" s="54"/>
    </row>
    <row r="2" spans="1:32" ht="17.25" customHeight="1">
      <c r="A2" s="55" t="s">
        <v>57</v>
      </c>
      <c r="B2" s="55"/>
      <c r="C2" s="55"/>
      <c r="D2" s="55"/>
      <c r="E2" s="55"/>
      <c r="F2" s="55"/>
      <c r="G2" s="55"/>
      <c r="H2" s="55"/>
      <c r="I2" s="55"/>
      <c r="J2" s="55"/>
    </row>
    <row r="3" spans="1:32" ht="17.25" customHeight="1">
      <c r="A3" s="56" t="s">
        <v>61</v>
      </c>
      <c r="B3" s="56"/>
      <c r="C3" s="56"/>
      <c r="D3" s="56"/>
      <c r="E3" s="56"/>
      <c r="F3" s="56"/>
      <c r="G3" s="56"/>
      <c r="H3" s="56"/>
      <c r="I3" s="56"/>
      <c r="J3" s="56"/>
    </row>
    <row r="4" spans="1:32" ht="17.25" customHeight="1">
      <c r="A4" s="50"/>
      <c r="B4" s="2" t="s">
        <v>57</v>
      </c>
      <c r="C4" s="2"/>
      <c r="D4" s="2"/>
      <c r="E4" s="2"/>
      <c r="F4" s="2"/>
      <c r="G4" s="2"/>
      <c r="H4" s="2"/>
      <c r="I4" s="2"/>
      <c r="J4" s="3"/>
    </row>
    <row r="5" spans="1:32" ht="20.25" customHeight="1">
      <c r="A5" s="60" t="s">
        <v>0</v>
      </c>
      <c r="B5" s="60"/>
      <c r="C5" s="60"/>
      <c r="D5" s="60"/>
      <c r="E5" s="60"/>
      <c r="F5" s="60"/>
      <c r="G5" s="60"/>
      <c r="H5" s="60"/>
      <c r="I5" s="60"/>
      <c r="J5" s="60"/>
    </row>
    <row r="6" spans="1:32" ht="23.25">
      <c r="B6" s="107" t="s">
        <v>64</v>
      </c>
      <c r="C6" s="107"/>
      <c r="D6" s="107"/>
      <c r="E6" s="107"/>
      <c r="F6" s="107"/>
      <c r="G6" s="107"/>
      <c r="H6" s="60" t="s">
        <v>65</v>
      </c>
      <c r="I6" s="60"/>
      <c r="J6" s="60"/>
      <c r="L6" s="5" t="s">
        <v>50</v>
      </c>
      <c r="V6" s="5" t="s">
        <v>40</v>
      </c>
    </row>
    <row r="7" spans="1:32" ht="19.5" customHeight="1">
      <c r="A7" s="86" t="s">
        <v>1</v>
      </c>
      <c r="B7" s="86"/>
      <c r="C7" s="60" t="str">
        <f>M7</f>
        <v>Верхний</v>
      </c>
      <c r="D7" s="60"/>
      <c r="E7" s="60"/>
      <c r="F7" s="60"/>
      <c r="G7" s="60"/>
      <c r="H7" s="6"/>
      <c r="I7" s="4" t="s">
        <v>2</v>
      </c>
      <c r="J7" s="4"/>
      <c r="K7" s="86" t="s">
        <v>1</v>
      </c>
      <c r="L7" s="86"/>
      <c r="M7" s="87" t="s">
        <v>63</v>
      </c>
      <c r="N7" s="87"/>
      <c r="O7" s="87"/>
      <c r="P7" s="60"/>
      <c r="Q7" s="60"/>
      <c r="R7" s="6"/>
      <c r="S7" s="4"/>
      <c r="T7" s="4"/>
      <c r="U7" s="86" t="s">
        <v>1</v>
      </c>
      <c r="V7" s="86"/>
      <c r="W7" s="88" t="str">
        <f>M7</f>
        <v>Верхний</v>
      </c>
      <c r="X7" s="88"/>
      <c r="Y7" s="88"/>
      <c r="Z7" s="33"/>
      <c r="AA7" s="6"/>
      <c r="AB7" s="4"/>
      <c r="AC7" s="4"/>
    </row>
    <row r="8" spans="1:32" ht="20.25" customHeight="1">
      <c r="A8" s="86" t="s">
        <v>46</v>
      </c>
      <c r="B8" s="86"/>
      <c r="C8" s="86"/>
      <c r="D8" s="86"/>
      <c r="E8" s="86"/>
      <c r="F8" s="86"/>
      <c r="G8" s="86"/>
      <c r="H8" s="6"/>
      <c r="I8" s="4"/>
      <c r="J8" s="4"/>
      <c r="K8" s="86" t="s">
        <v>46</v>
      </c>
      <c r="L8" s="86"/>
      <c r="M8" s="86"/>
      <c r="N8" s="86"/>
      <c r="O8" s="86"/>
      <c r="P8" s="86"/>
      <c r="Q8" s="86"/>
      <c r="R8" s="6"/>
      <c r="S8" s="4"/>
      <c r="T8" s="4"/>
      <c r="U8" s="86" t="s">
        <v>46</v>
      </c>
      <c r="V8" s="86"/>
      <c r="W8" s="86"/>
      <c r="X8" s="86"/>
      <c r="Y8" s="86"/>
      <c r="Z8" s="86"/>
      <c r="AA8" s="6"/>
      <c r="AB8" s="4"/>
      <c r="AC8" s="4"/>
    </row>
    <row r="9" spans="1:32" ht="17.25" customHeight="1">
      <c r="A9" s="86" t="s">
        <v>3</v>
      </c>
      <c r="B9" s="86"/>
      <c r="C9" s="4" t="str">
        <f>M9</f>
        <v>658 от 06.04.2019</v>
      </c>
      <c r="D9" s="4"/>
      <c r="E9" s="7"/>
      <c r="F9" s="7"/>
      <c r="G9" s="7"/>
      <c r="H9" s="6"/>
      <c r="I9" s="4"/>
      <c r="J9" s="4"/>
      <c r="K9" s="86" t="s">
        <v>3</v>
      </c>
      <c r="L9" s="86"/>
      <c r="M9" s="8" t="s">
        <v>66</v>
      </c>
      <c r="N9" s="4"/>
      <c r="O9" s="7"/>
      <c r="P9" s="7"/>
      <c r="Q9" s="7"/>
      <c r="R9" s="6"/>
      <c r="S9" s="4"/>
      <c r="T9" s="4"/>
      <c r="U9" s="86" t="s">
        <v>3</v>
      </c>
      <c r="V9" s="86"/>
      <c r="W9" s="43" t="str">
        <f>M9</f>
        <v>658 от 06.04.2019</v>
      </c>
      <c r="X9" s="4"/>
      <c r="Y9" s="7"/>
      <c r="Z9" s="7"/>
      <c r="AA9" s="6"/>
      <c r="AB9" s="4"/>
      <c r="AC9" s="4"/>
    </row>
    <row r="10" spans="1:32" ht="14.25" customHeight="1">
      <c r="A10" s="46" t="s">
        <v>51</v>
      </c>
      <c r="B10" s="42"/>
      <c r="C10" s="42"/>
      <c r="D10" s="42"/>
      <c r="E10" s="42"/>
      <c r="F10" s="42"/>
      <c r="G10" s="42"/>
      <c r="H10" s="42"/>
      <c r="I10" s="42"/>
      <c r="J10" s="42"/>
      <c r="K10" s="44" t="s">
        <v>47</v>
      </c>
      <c r="L10" s="44"/>
      <c r="M10" s="44"/>
      <c r="N10" s="44"/>
      <c r="O10" s="44"/>
      <c r="P10" s="44"/>
      <c r="Q10" s="44"/>
      <c r="R10" s="44"/>
      <c r="S10" s="44"/>
      <c r="T10" s="42"/>
      <c r="U10" s="44" t="s">
        <v>47</v>
      </c>
      <c r="V10" s="44"/>
      <c r="W10" s="44"/>
      <c r="X10" s="44"/>
      <c r="Y10" s="44"/>
      <c r="Z10" s="44"/>
      <c r="AA10" s="44"/>
      <c r="AB10" s="44"/>
      <c r="AC10" s="44"/>
    </row>
    <row r="11" spans="1:32" ht="33" customHeight="1">
      <c r="A11" s="106" t="s">
        <v>118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 t="s">
        <v>118</v>
      </c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118</v>
      </c>
      <c r="V11" s="106"/>
      <c r="W11" s="106"/>
      <c r="X11" s="106"/>
      <c r="Y11" s="106"/>
      <c r="Z11" s="106"/>
      <c r="AA11" s="106"/>
      <c r="AB11" s="106"/>
      <c r="AC11" s="106"/>
      <c r="AD11" s="106"/>
    </row>
    <row r="12" spans="1:32" ht="20.25" customHeight="1">
      <c r="A12" s="89" t="s">
        <v>48</v>
      </c>
      <c r="B12" s="89"/>
      <c r="C12" s="89"/>
      <c r="D12" s="68" t="str">
        <f>N12</f>
        <v>с 06.04.2019 по 20.04.2019</v>
      </c>
      <c r="E12" s="68"/>
      <c r="F12" s="68"/>
      <c r="G12" s="68"/>
      <c r="H12" s="68"/>
      <c r="I12" s="4"/>
      <c r="J12" s="4"/>
      <c r="K12" s="89" t="s">
        <v>48</v>
      </c>
      <c r="L12" s="89"/>
      <c r="M12" s="89"/>
      <c r="N12" s="90" t="s">
        <v>67</v>
      </c>
      <c r="O12" s="90"/>
      <c r="P12" s="90"/>
      <c r="Q12" s="90"/>
      <c r="R12" s="90"/>
      <c r="S12" s="4"/>
      <c r="T12" s="4"/>
      <c r="U12" s="89" t="s">
        <v>48</v>
      </c>
      <c r="V12" s="89"/>
      <c r="W12" s="89"/>
      <c r="X12" s="91" t="str">
        <f>N12</f>
        <v>с 06.04.2019 по 20.04.2019</v>
      </c>
      <c r="Y12" s="92"/>
      <c r="Z12" s="92"/>
      <c r="AA12" s="92"/>
      <c r="AB12" s="4"/>
      <c r="AC12" s="4"/>
    </row>
    <row r="13" spans="1:32" ht="20.25" customHeight="1">
      <c r="A13" s="93" t="s">
        <v>49</v>
      </c>
      <c r="B13" s="93"/>
      <c r="C13" s="93"/>
      <c r="D13" s="93"/>
      <c r="E13" s="93"/>
      <c r="F13" s="93"/>
      <c r="G13" s="93"/>
      <c r="H13" s="93"/>
      <c r="I13" s="93"/>
      <c r="J13" s="93"/>
      <c r="U13" s="1" t="s">
        <v>44</v>
      </c>
      <c r="X13" s="1">
        <f>COUNTIF(K18:K200,"&gt;0")</f>
        <v>50</v>
      </c>
      <c r="Z13" s="1" t="s">
        <v>45</v>
      </c>
      <c r="AC13" s="1">
        <f>COUNTIF(U18:U50,"&gt;0")</f>
        <v>13</v>
      </c>
    </row>
    <row r="14" spans="1:32" ht="15" customHeight="1">
      <c r="A14" s="94" t="s">
        <v>4</v>
      </c>
      <c r="B14" s="96" t="s">
        <v>5</v>
      </c>
      <c r="C14" s="97"/>
      <c r="D14" s="100" t="s">
        <v>52</v>
      </c>
      <c r="E14" s="102" t="s">
        <v>53</v>
      </c>
      <c r="F14" s="104" t="s">
        <v>4</v>
      </c>
      <c r="G14" s="96" t="s">
        <v>5</v>
      </c>
      <c r="H14" s="97"/>
      <c r="I14" s="100" t="s">
        <v>52</v>
      </c>
      <c r="J14" s="102" t="s">
        <v>54</v>
      </c>
      <c r="K14" s="115" t="s">
        <v>4</v>
      </c>
      <c r="L14" s="117" t="s">
        <v>5</v>
      </c>
      <c r="M14" s="118"/>
      <c r="N14" s="9" t="s">
        <v>6</v>
      </c>
      <c r="O14" s="9" t="s">
        <v>7</v>
      </c>
      <c r="P14" s="9"/>
      <c r="Q14" s="9"/>
      <c r="R14" s="122" t="s">
        <v>8</v>
      </c>
      <c r="S14" s="84" t="s">
        <v>9</v>
      </c>
      <c r="T14" s="10" t="s">
        <v>10</v>
      </c>
      <c r="U14" s="115" t="s">
        <v>4</v>
      </c>
      <c r="V14" s="117" t="s">
        <v>5</v>
      </c>
      <c r="W14" s="118"/>
      <c r="X14" s="9" t="s">
        <v>11</v>
      </c>
      <c r="Y14" s="9" t="s">
        <v>12</v>
      </c>
      <c r="Z14" s="9" t="s">
        <v>13</v>
      </c>
      <c r="AA14" s="9" t="s">
        <v>14</v>
      </c>
      <c r="AB14" s="84" t="s">
        <v>9</v>
      </c>
      <c r="AC14" s="108" t="s">
        <v>15</v>
      </c>
      <c r="AF14" s="57" t="s">
        <v>37</v>
      </c>
    </row>
    <row r="15" spans="1:32">
      <c r="A15" s="94"/>
      <c r="B15" s="96"/>
      <c r="C15" s="97"/>
      <c r="D15" s="100"/>
      <c r="E15" s="102"/>
      <c r="F15" s="104"/>
      <c r="G15" s="96"/>
      <c r="H15" s="97"/>
      <c r="I15" s="100"/>
      <c r="J15" s="102"/>
      <c r="K15" s="116"/>
      <c r="L15" s="111"/>
      <c r="M15" s="119"/>
      <c r="N15" s="11" t="s">
        <v>16</v>
      </c>
      <c r="O15" s="11" t="s">
        <v>16</v>
      </c>
      <c r="P15" s="12" t="s">
        <v>17</v>
      </c>
      <c r="Q15" s="13"/>
      <c r="R15" s="123"/>
      <c r="S15" s="85"/>
      <c r="T15" s="14" t="s">
        <v>18</v>
      </c>
      <c r="U15" s="116"/>
      <c r="V15" s="111"/>
      <c r="W15" s="119"/>
      <c r="X15" s="11" t="s">
        <v>16</v>
      </c>
      <c r="Y15" s="11" t="s">
        <v>16</v>
      </c>
      <c r="Z15" s="13" t="s">
        <v>19</v>
      </c>
      <c r="AA15" s="11" t="s">
        <v>20</v>
      </c>
      <c r="AB15" s="85"/>
      <c r="AC15" s="109"/>
      <c r="AF15" s="58"/>
    </row>
    <row r="16" spans="1:32" ht="30" customHeight="1">
      <c r="A16" s="95"/>
      <c r="B16" s="98"/>
      <c r="C16" s="99"/>
      <c r="D16" s="101"/>
      <c r="E16" s="103"/>
      <c r="F16" s="105"/>
      <c r="G16" s="98"/>
      <c r="H16" s="99"/>
      <c r="I16" s="101"/>
      <c r="J16" s="103"/>
      <c r="K16" s="116"/>
      <c r="L16" s="111"/>
      <c r="M16" s="119"/>
      <c r="N16" s="11" t="s">
        <v>21</v>
      </c>
      <c r="O16" s="11" t="s">
        <v>21</v>
      </c>
      <c r="P16" s="11" t="s">
        <v>21</v>
      </c>
      <c r="Q16" s="13" t="s">
        <v>22</v>
      </c>
      <c r="R16" s="123"/>
      <c r="S16" s="111" t="s">
        <v>23</v>
      </c>
      <c r="T16" s="14" t="s">
        <v>24</v>
      </c>
      <c r="U16" s="116"/>
      <c r="V16" s="111"/>
      <c r="W16" s="119"/>
      <c r="X16" s="11" t="s">
        <v>21</v>
      </c>
      <c r="Y16" s="11" t="s">
        <v>21</v>
      </c>
      <c r="Z16" s="13"/>
      <c r="AA16" s="11" t="s">
        <v>25</v>
      </c>
      <c r="AB16" s="113" t="s">
        <v>26</v>
      </c>
      <c r="AC16" s="109"/>
      <c r="AF16" s="58"/>
    </row>
    <row r="17" spans="1:32" ht="20.25" customHeight="1">
      <c r="A17" s="15">
        <v>1</v>
      </c>
      <c r="B17" s="74">
        <v>2</v>
      </c>
      <c r="C17" s="75"/>
      <c r="D17" s="15">
        <v>3</v>
      </c>
      <c r="E17" s="15">
        <v>4</v>
      </c>
      <c r="F17" s="15">
        <v>5</v>
      </c>
      <c r="G17" s="74">
        <v>6</v>
      </c>
      <c r="H17" s="75"/>
      <c r="I17" s="15">
        <v>7</v>
      </c>
      <c r="J17" s="15">
        <v>8</v>
      </c>
      <c r="K17" s="112"/>
      <c r="L17" s="120"/>
      <c r="M17" s="121"/>
      <c r="N17" s="16" t="s">
        <v>27</v>
      </c>
      <c r="O17" s="16" t="s">
        <v>28</v>
      </c>
      <c r="P17" s="16" t="s">
        <v>29</v>
      </c>
      <c r="Q17" s="13" t="s">
        <v>30</v>
      </c>
      <c r="R17" s="17" t="s">
        <v>31</v>
      </c>
      <c r="S17" s="112"/>
      <c r="T17" s="18"/>
      <c r="U17" s="112"/>
      <c r="V17" s="120"/>
      <c r="W17" s="121"/>
      <c r="X17" s="19" t="s">
        <v>38</v>
      </c>
      <c r="Y17" s="19" t="s">
        <v>39</v>
      </c>
      <c r="Z17" s="19" t="s">
        <v>32</v>
      </c>
      <c r="AA17" s="19" t="s">
        <v>33</v>
      </c>
      <c r="AB17" s="114"/>
      <c r="AC17" s="110"/>
      <c r="AF17" s="59"/>
    </row>
    <row r="18" spans="1:32" ht="28.5" customHeight="1">
      <c r="A18" s="34">
        <v>1</v>
      </c>
      <c r="B18" s="69" t="str">
        <f>L18</f>
        <v>ВГ-22476</v>
      </c>
      <c r="C18" s="70"/>
      <c r="D18" s="35">
        <f t="shared" ref="D18" si="0">P18</f>
        <v>2.69</v>
      </c>
      <c r="E18" s="35">
        <f t="shared" ref="E18" si="1">IF(D18&gt;=4,"—",IF(D18&lt;2,0.59*D18,IF(D18&lt;4,0.53*D18)))</f>
        <v>1.4257</v>
      </c>
      <c r="F18" s="34">
        <v>29</v>
      </c>
      <c r="G18" s="69" t="str">
        <f>L46</f>
        <v>ВГ-22504</v>
      </c>
      <c r="H18" s="70"/>
      <c r="I18" s="36">
        <f t="shared" ref="I18:I35" si="2">P46</f>
        <v>1.0249999999999999</v>
      </c>
      <c r="J18" s="35">
        <f t="shared" ref="J18:J35" si="3">IF(I18&gt;=4,"—",IF(I18&lt;2,0.59*I18,IF(I18&lt;4,0.53*I18)))</f>
        <v>0.6047499999999999</v>
      </c>
      <c r="K18" s="37">
        <v>1</v>
      </c>
      <c r="L18" s="63" t="s">
        <v>68</v>
      </c>
      <c r="M18" s="64"/>
      <c r="N18" s="35">
        <v>2.69</v>
      </c>
      <c r="O18" s="35">
        <v>2.69</v>
      </c>
      <c r="P18" s="35">
        <f t="shared" ref="P18" si="4">(N18+O18)/2</f>
        <v>2.69</v>
      </c>
      <c r="Q18" s="35">
        <f t="shared" ref="Q18" si="5">ABS(N18-O18)</f>
        <v>0</v>
      </c>
      <c r="R18" s="35">
        <f t="shared" ref="R18" si="6">IF(P18&lt;0.5,(P18*0.15),IF(P18&lt;2,(P18*0.14),IF(P18&lt;4,(P18*0.09),IF(P18="НПО","НПО"))))</f>
        <v>0.24209999999999998</v>
      </c>
      <c r="S18" s="35">
        <f t="shared" ref="S18" si="7">Q18/R18</f>
        <v>0</v>
      </c>
      <c r="T18" s="38" t="str">
        <f t="shared" ref="T18" si="8">IF(S18&lt;1.05,"удов.",IF(S18&gt;1.05,"неудов."))</f>
        <v>удов.</v>
      </c>
      <c r="U18" s="37">
        <v>1</v>
      </c>
      <c r="V18" s="69"/>
      <c r="W18" s="70"/>
      <c r="X18" s="35" t="s">
        <v>34</v>
      </c>
      <c r="Y18" s="35" t="s">
        <v>34</v>
      </c>
      <c r="Z18" s="53" t="e">
        <f t="shared" ref="Z18" si="9">(((X18-Y18)*2)/(X18+Y18))*100</f>
        <v>#VALUE!</v>
      </c>
      <c r="AA18" s="34" t="str">
        <f t="shared" ref="AA18" si="10">IF(AF18&lt;2,"69,9",IF(AF18&lt;5,"62,9",IF(AF18&lt;10,"41,9",IF(AF18&lt;20,"28",IF(AF18&lt;50,"21",IF(AF18&lt;99.9,"15,1",IF(AF18="НПО","69,9")))))))</f>
        <v>69,9</v>
      </c>
      <c r="AB18" s="35" t="e">
        <f t="shared" ref="AB18" si="11">Z18/AA18</f>
        <v>#VALUE!</v>
      </c>
      <c r="AC18" s="27">
        <f>-COUNTIF(Z18:Z221,"&lt;0")</f>
        <v>0</v>
      </c>
      <c r="AF18" s="41">
        <f>MAX(X18:Y18)</f>
        <v>0</v>
      </c>
    </row>
    <row r="19" spans="1:32" ht="28.5" customHeight="1">
      <c r="A19" s="34">
        <v>2</v>
      </c>
      <c r="B19" s="69" t="str">
        <f t="shared" ref="B19:B34" si="12">L19</f>
        <v>ВГ-22477</v>
      </c>
      <c r="C19" s="70"/>
      <c r="D19" s="35" t="str">
        <f t="shared" ref="D19:D45" si="13">P19</f>
        <v>˃4,00</v>
      </c>
      <c r="E19" s="35" t="str">
        <f t="shared" ref="E19:E45" si="14">IF(D19&gt;=4,"—",IF(D19&lt;2,0.59*D19,IF(D19&lt;4,0.53*D19)))</f>
        <v>—</v>
      </c>
      <c r="F19" s="34">
        <v>30</v>
      </c>
      <c r="G19" s="69" t="str">
        <f t="shared" ref="G19:G23" si="15">L47</f>
        <v>ВГ-22505</v>
      </c>
      <c r="H19" s="70"/>
      <c r="I19" s="36">
        <f t="shared" si="2"/>
        <v>1.78</v>
      </c>
      <c r="J19" s="35">
        <f t="shared" si="3"/>
        <v>1.0502</v>
      </c>
      <c r="K19" s="37">
        <v>2</v>
      </c>
      <c r="L19" s="63" t="s">
        <v>69</v>
      </c>
      <c r="M19" s="64"/>
      <c r="N19" s="35" t="s">
        <v>119</v>
      </c>
      <c r="O19" s="35" t="s">
        <v>119</v>
      </c>
      <c r="P19" s="35" t="s">
        <v>119</v>
      </c>
      <c r="Q19" s="35" t="e">
        <f t="shared" ref="Q19:Q67" si="16">ABS(N19-O19)</f>
        <v>#VALUE!</v>
      </c>
      <c r="R19" s="35" t="b">
        <f t="shared" ref="R19:R67" si="17">IF(P19&lt;0.5,(P19*0.15),IF(P19&lt;2,(P19*0.14),IF(P19&lt;4,(P19*0.09),IF(P19="НПО","НПО"))))</f>
        <v>0</v>
      </c>
      <c r="S19" s="35" t="e">
        <f t="shared" ref="S19:S67" si="18">Q19/R19</f>
        <v>#VALUE!</v>
      </c>
      <c r="T19" s="38" t="e">
        <f t="shared" ref="T19:T67" si="19">IF(S19&lt;1.05,"удов.",IF(S19&gt;1.05,"неудов."))</f>
        <v>#VALUE!</v>
      </c>
      <c r="U19" s="37">
        <v>2</v>
      </c>
      <c r="V19" s="69"/>
      <c r="W19" s="70"/>
      <c r="X19" s="35" t="s">
        <v>34</v>
      </c>
      <c r="Y19" s="35" t="s">
        <v>34</v>
      </c>
      <c r="Z19" s="53" t="e">
        <f t="shared" ref="Z19:Z30" si="20">(((X19-Y19)*2)/(X19+Y19))*100</f>
        <v>#VALUE!</v>
      </c>
      <c r="AA19" s="34" t="str">
        <f t="shared" ref="AA19:AA30" si="21">IF(AF19&lt;2,"69,9",IF(AF19&lt;5,"62,9",IF(AF19&lt;10,"41,9",IF(AF19&lt;20,"28",IF(AF19&lt;50,"21",IF(AF19&lt;99.9,"15,1",IF(AF19="НПО","69,9")))))))</f>
        <v>69,9</v>
      </c>
      <c r="AB19" s="35" t="e">
        <f t="shared" ref="AB19:AB30" si="22">Z19/AA19</f>
        <v>#VALUE!</v>
      </c>
      <c r="AC19" s="27">
        <f>COUNTIF(Z18:Z221,"&gt;0")</f>
        <v>0</v>
      </c>
      <c r="AF19" s="41">
        <f t="shared" ref="AF19:AF82" si="23">MAX(X19:Y19)</f>
        <v>0</v>
      </c>
    </row>
    <row r="20" spans="1:32" ht="28.5" customHeight="1">
      <c r="A20" s="34">
        <v>3</v>
      </c>
      <c r="B20" s="69" t="str">
        <f t="shared" si="12"/>
        <v>ВГ-22478</v>
      </c>
      <c r="C20" s="70"/>
      <c r="D20" s="35">
        <f t="shared" si="13"/>
        <v>2.16</v>
      </c>
      <c r="E20" s="35">
        <f t="shared" si="14"/>
        <v>1.1448</v>
      </c>
      <c r="F20" s="34">
        <v>31</v>
      </c>
      <c r="G20" s="69" t="str">
        <f t="shared" si="15"/>
        <v>ВГ-22506</v>
      </c>
      <c r="H20" s="70"/>
      <c r="I20" s="36">
        <f t="shared" si="2"/>
        <v>1.5449999999999999</v>
      </c>
      <c r="J20" s="35">
        <f t="shared" si="3"/>
        <v>0.91154999999999986</v>
      </c>
      <c r="K20" s="37">
        <v>3</v>
      </c>
      <c r="L20" s="63" t="s">
        <v>70</v>
      </c>
      <c r="M20" s="64"/>
      <c r="N20" s="35">
        <v>2.15</v>
      </c>
      <c r="O20" s="35">
        <v>2.17</v>
      </c>
      <c r="P20" s="35">
        <f t="shared" ref="P19:P67" si="24">(N20+O20)/2</f>
        <v>2.16</v>
      </c>
      <c r="Q20" s="35">
        <f t="shared" si="16"/>
        <v>2.0000000000000018E-2</v>
      </c>
      <c r="R20" s="35">
        <f t="shared" si="17"/>
        <v>0.19440000000000002</v>
      </c>
      <c r="S20" s="35">
        <f t="shared" si="18"/>
        <v>0.10288065843621408</v>
      </c>
      <c r="T20" s="38" t="str">
        <f t="shared" si="19"/>
        <v>удов.</v>
      </c>
      <c r="U20" s="37">
        <v>3</v>
      </c>
      <c r="V20" s="69"/>
      <c r="W20" s="70"/>
      <c r="X20" s="35" t="s">
        <v>34</v>
      </c>
      <c r="Y20" s="35" t="s">
        <v>34</v>
      </c>
      <c r="Z20" s="53" t="e">
        <f t="shared" si="20"/>
        <v>#VALUE!</v>
      </c>
      <c r="AA20" s="34" t="str">
        <f t="shared" si="21"/>
        <v>69,9</v>
      </c>
      <c r="AB20" s="35" t="e">
        <f t="shared" si="22"/>
        <v>#VALUE!</v>
      </c>
      <c r="AC20" s="20"/>
      <c r="AF20" s="41">
        <f t="shared" si="23"/>
        <v>0</v>
      </c>
    </row>
    <row r="21" spans="1:32" ht="28.5" customHeight="1">
      <c r="A21" s="34">
        <v>4</v>
      </c>
      <c r="B21" s="69" t="str">
        <f t="shared" si="12"/>
        <v>ВГ-22479</v>
      </c>
      <c r="C21" s="70"/>
      <c r="D21" s="35">
        <f t="shared" si="13"/>
        <v>1.5649999999999999</v>
      </c>
      <c r="E21" s="35">
        <f t="shared" si="14"/>
        <v>0.92334999999999989</v>
      </c>
      <c r="F21" s="34">
        <v>32</v>
      </c>
      <c r="G21" s="69" t="str">
        <f t="shared" si="15"/>
        <v>ВГ-22507</v>
      </c>
      <c r="H21" s="70"/>
      <c r="I21" s="36">
        <f t="shared" si="2"/>
        <v>1.49</v>
      </c>
      <c r="J21" s="35">
        <f t="shared" si="3"/>
        <v>0.87909999999999999</v>
      </c>
      <c r="K21" s="37">
        <v>4</v>
      </c>
      <c r="L21" s="63" t="s">
        <v>71</v>
      </c>
      <c r="M21" s="64"/>
      <c r="N21" s="35">
        <v>1.63</v>
      </c>
      <c r="O21" s="35">
        <v>1.5</v>
      </c>
      <c r="P21" s="35">
        <f t="shared" si="24"/>
        <v>1.5649999999999999</v>
      </c>
      <c r="Q21" s="35">
        <f t="shared" si="16"/>
        <v>0.12999999999999989</v>
      </c>
      <c r="R21" s="35">
        <f t="shared" si="17"/>
        <v>0.21910000000000002</v>
      </c>
      <c r="S21" s="35">
        <f t="shared" si="18"/>
        <v>0.59333637608397938</v>
      </c>
      <c r="T21" s="38" t="str">
        <f t="shared" si="19"/>
        <v>удов.</v>
      </c>
      <c r="U21" s="37">
        <v>4</v>
      </c>
      <c r="V21" s="69"/>
      <c r="W21" s="70"/>
      <c r="X21" s="35" t="s">
        <v>34</v>
      </c>
      <c r="Y21" s="35" t="s">
        <v>34</v>
      </c>
      <c r="Z21" s="53" t="e">
        <f t="shared" si="20"/>
        <v>#VALUE!</v>
      </c>
      <c r="AA21" s="34" t="str">
        <f t="shared" si="21"/>
        <v>69,9</v>
      </c>
      <c r="AB21" s="35" t="e">
        <f t="shared" si="22"/>
        <v>#VALUE!</v>
      </c>
      <c r="AC21" s="20"/>
      <c r="AF21" s="41">
        <f t="shared" si="23"/>
        <v>0</v>
      </c>
    </row>
    <row r="22" spans="1:32" ht="28.5" customHeight="1">
      <c r="A22" s="34">
        <v>5</v>
      </c>
      <c r="B22" s="69" t="str">
        <f t="shared" si="12"/>
        <v>ВГ-22480</v>
      </c>
      <c r="C22" s="70"/>
      <c r="D22" s="35">
        <f t="shared" si="13"/>
        <v>1.5049999999999999</v>
      </c>
      <c r="E22" s="35">
        <f t="shared" si="14"/>
        <v>0.88794999999999991</v>
      </c>
      <c r="F22" s="34">
        <v>33</v>
      </c>
      <c r="G22" s="69" t="str">
        <f t="shared" si="15"/>
        <v>ВГ-22508</v>
      </c>
      <c r="H22" s="70"/>
      <c r="I22" s="36">
        <f t="shared" si="2"/>
        <v>1.4849999999999999</v>
      </c>
      <c r="J22" s="35">
        <f t="shared" si="3"/>
        <v>0.87614999999999987</v>
      </c>
      <c r="K22" s="37">
        <v>5</v>
      </c>
      <c r="L22" s="63" t="s">
        <v>72</v>
      </c>
      <c r="M22" s="64"/>
      <c r="N22" s="35">
        <v>1.51</v>
      </c>
      <c r="O22" s="35">
        <v>1.5</v>
      </c>
      <c r="P22" s="35">
        <f t="shared" si="24"/>
        <v>1.5049999999999999</v>
      </c>
      <c r="Q22" s="35">
        <f t="shared" si="16"/>
        <v>1.0000000000000009E-2</v>
      </c>
      <c r="R22" s="35">
        <f t="shared" si="17"/>
        <v>0.2107</v>
      </c>
      <c r="S22" s="35">
        <f t="shared" si="18"/>
        <v>4.7460844803037534E-2</v>
      </c>
      <c r="T22" s="38" t="str">
        <f t="shared" si="19"/>
        <v>удов.</v>
      </c>
      <c r="U22" s="37">
        <v>5</v>
      </c>
      <c r="V22" s="69"/>
      <c r="W22" s="70"/>
      <c r="X22" s="35" t="s">
        <v>34</v>
      </c>
      <c r="Y22" s="35" t="s">
        <v>34</v>
      </c>
      <c r="Z22" s="53" t="e">
        <f t="shared" si="20"/>
        <v>#VALUE!</v>
      </c>
      <c r="AA22" s="34" t="str">
        <f t="shared" si="21"/>
        <v>69,9</v>
      </c>
      <c r="AB22" s="35" t="e">
        <f t="shared" si="22"/>
        <v>#VALUE!</v>
      </c>
      <c r="AC22" s="20"/>
      <c r="AF22" s="41">
        <f t="shared" si="23"/>
        <v>0</v>
      </c>
    </row>
    <row r="23" spans="1:32" ht="28.5" customHeight="1">
      <c r="A23" s="34">
        <v>6</v>
      </c>
      <c r="B23" s="69" t="str">
        <f t="shared" si="12"/>
        <v>ВГ-22481</v>
      </c>
      <c r="C23" s="70"/>
      <c r="D23" s="35">
        <f t="shared" si="13"/>
        <v>1.55</v>
      </c>
      <c r="E23" s="35">
        <f t="shared" si="14"/>
        <v>0.91449999999999998</v>
      </c>
      <c r="F23" s="34">
        <v>34</v>
      </c>
      <c r="G23" s="69" t="str">
        <f t="shared" si="15"/>
        <v>ВГ-22509</v>
      </c>
      <c r="H23" s="70"/>
      <c r="I23" s="36">
        <f t="shared" si="2"/>
        <v>1.9749999999999999</v>
      </c>
      <c r="J23" s="35">
        <f t="shared" si="3"/>
        <v>1.1652499999999999</v>
      </c>
      <c r="K23" s="37">
        <v>6</v>
      </c>
      <c r="L23" s="63" t="s">
        <v>73</v>
      </c>
      <c r="M23" s="64"/>
      <c r="N23" s="35">
        <v>1.57</v>
      </c>
      <c r="O23" s="35">
        <v>1.53</v>
      </c>
      <c r="P23" s="35">
        <f t="shared" si="24"/>
        <v>1.55</v>
      </c>
      <c r="Q23" s="35">
        <f t="shared" si="16"/>
        <v>4.0000000000000036E-2</v>
      </c>
      <c r="R23" s="35">
        <f t="shared" si="17"/>
        <v>0.21700000000000003</v>
      </c>
      <c r="S23" s="35">
        <f t="shared" si="18"/>
        <v>0.18433179723502319</v>
      </c>
      <c r="T23" s="38" t="str">
        <f t="shared" si="19"/>
        <v>удов.</v>
      </c>
      <c r="U23" s="37">
        <v>6</v>
      </c>
      <c r="V23" s="69"/>
      <c r="W23" s="70"/>
      <c r="X23" s="35" t="s">
        <v>34</v>
      </c>
      <c r="Y23" s="35" t="s">
        <v>34</v>
      </c>
      <c r="Z23" s="53" t="e">
        <f t="shared" si="20"/>
        <v>#VALUE!</v>
      </c>
      <c r="AA23" s="34" t="str">
        <f t="shared" si="21"/>
        <v>69,9</v>
      </c>
      <c r="AB23" s="35" t="e">
        <f t="shared" si="22"/>
        <v>#VALUE!</v>
      </c>
      <c r="AC23" s="20"/>
      <c r="AF23" s="41">
        <f t="shared" si="23"/>
        <v>0</v>
      </c>
    </row>
    <row r="24" spans="1:32" ht="28.5" customHeight="1">
      <c r="A24" s="34">
        <v>7</v>
      </c>
      <c r="B24" s="69" t="str">
        <f t="shared" si="12"/>
        <v>ВГ-22482</v>
      </c>
      <c r="C24" s="70"/>
      <c r="D24" s="35">
        <f t="shared" si="13"/>
        <v>1.7549999999999999</v>
      </c>
      <c r="E24" s="35">
        <f t="shared" si="14"/>
        <v>1.03545</v>
      </c>
      <c r="F24" s="34">
        <v>35</v>
      </c>
      <c r="G24" s="69" t="str">
        <f t="shared" ref="G24" si="25">L52</f>
        <v>ВГ-22510</v>
      </c>
      <c r="H24" s="70"/>
      <c r="I24" s="36">
        <f t="shared" si="2"/>
        <v>1.865</v>
      </c>
      <c r="J24" s="35">
        <f t="shared" si="3"/>
        <v>1.1003499999999999</v>
      </c>
      <c r="K24" s="37">
        <v>7</v>
      </c>
      <c r="L24" s="63" t="s">
        <v>74</v>
      </c>
      <c r="M24" s="64"/>
      <c r="N24" s="35">
        <v>1.76</v>
      </c>
      <c r="O24" s="35">
        <v>1.75</v>
      </c>
      <c r="P24" s="35">
        <f t="shared" si="24"/>
        <v>1.7549999999999999</v>
      </c>
      <c r="Q24" s="35">
        <f t="shared" si="16"/>
        <v>1.0000000000000009E-2</v>
      </c>
      <c r="R24" s="35">
        <f t="shared" si="17"/>
        <v>0.2457</v>
      </c>
      <c r="S24" s="35">
        <f t="shared" si="18"/>
        <v>4.0700040700040734E-2</v>
      </c>
      <c r="T24" s="38" t="str">
        <f t="shared" si="19"/>
        <v>удов.</v>
      </c>
      <c r="U24" s="37">
        <v>7</v>
      </c>
      <c r="V24" s="69"/>
      <c r="W24" s="70"/>
      <c r="X24" s="35" t="s">
        <v>34</v>
      </c>
      <c r="Y24" s="35" t="s">
        <v>34</v>
      </c>
      <c r="Z24" s="53" t="e">
        <f t="shared" si="20"/>
        <v>#VALUE!</v>
      </c>
      <c r="AA24" s="34" t="str">
        <f t="shared" si="21"/>
        <v>69,9</v>
      </c>
      <c r="AB24" s="35" t="e">
        <f t="shared" si="22"/>
        <v>#VALUE!</v>
      </c>
      <c r="AC24" s="20"/>
      <c r="AF24" s="41">
        <f t="shared" si="23"/>
        <v>0</v>
      </c>
    </row>
    <row r="25" spans="1:32" ht="28.5" customHeight="1">
      <c r="A25" s="34">
        <v>8</v>
      </c>
      <c r="B25" s="69" t="str">
        <f t="shared" si="12"/>
        <v>ВГ-22483</v>
      </c>
      <c r="C25" s="70"/>
      <c r="D25" s="35">
        <f t="shared" si="13"/>
        <v>1.3149999999999999</v>
      </c>
      <c r="E25" s="35">
        <f t="shared" si="14"/>
        <v>0.77584999999999993</v>
      </c>
      <c r="F25" s="34">
        <v>36</v>
      </c>
      <c r="G25" s="69" t="str">
        <f t="shared" ref="G25:G27" si="26">L53</f>
        <v>ВГ-22511</v>
      </c>
      <c r="H25" s="70"/>
      <c r="I25" s="36">
        <f t="shared" si="2"/>
        <v>2</v>
      </c>
      <c r="J25" s="35">
        <f t="shared" si="3"/>
        <v>1.06</v>
      </c>
      <c r="K25" s="37">
        <v>8</v>
      </c>
      <c r="L25" s="63" t="s">
        <v>75</v>
      </c>
      <c r="M25" s="64"/>
      <c r="N25" s="35">
        <v>1.3</v>
      </c>
      <c r="O25" s="35">
        <v>1.33</v>
      </c>
      <c r="P25" s="35">
        <f t="shared" si="24"/>
        <v>1.3149999999999999</v>
      </c>
      <c r="Q25" s="35">
        <f t="shared" si="16"/>
        <v>3.0000000000000027E-2</v>
      </c>
      <c r="R25" s="35">
        <f t="shared" si="17"/>
        <v>0.18410000000000001</v>
      </c>
      <c r="S25" s="35">
        <f t="shared" si="18"/>
        <v>0.16295491580662697</v>
      </c>
      <c r="T25" s="38" t="str">
        <f t="shared" si="19"/>
        <v>удов.</v>
      </c>
      <c r="U25" s="37">
        <v>8</v>
      </c>
      <c r="V25" s="69"/>
      <c r="W25" s="70"/>
      <c r="X25" s="35" t="s">
        <v>34</v>
      </c>
      <c r="Y25" s="35" t="s">
        <v>34</v>
      </c>
      <c r="Z25" s="53" t="e">
        <f t="shared" si="20"/>
        <v>#VALUE!</v>
      </c>
      <c r="AA25" s="34" t="str">
        <f t="shared" si="21"/>
        <v>69,9</v>
      </c>
      <c r="AB25" s="35" t="e">
        <f t="shared" si="22"/>
        <v>#VALUE!</v>
      </c>
      <c r="AC25" s="28"/>
      <c r="AF25" s="41">
        <f t="shared" si="23"/>
        <v>0</v>
      </c>
    </row>
    <row r="26" spans="1:32" ht="28.5" customHeight="1">
      <c r="A26" s="34">
        <v>9</v>
      </c>
      <c r="B26" s="69" t="str">
        <f t="shared" si="12"/>
        <v>ВГ-22484</v>
      </c>
      <c r="C26" s="70"/>
      <c r="D26" s="35">
        <f t="shared" si="13"/>
        <v>1.5150000000000001</v>
      </c>
      <c r="E26" s="35">
        <f t="shared" si="14"/>
        <v>0.89385000000000003</v>
      </c>
      <c r="F26" s="34">
        <v>37</v>
      </c>
      <c r="G26" s="69" t="str">
        <f t="shared" si="26"/>
        <v>ВГ-22512</v>
      </c>
      <c r="H26" s="70"/>
      <c r="I26" s="36">
        <f t="shared" si="2"/>
        <v>2.2450000000000001</v>
      </c>
      <c r="J26" s="35">
        <f t="shared" si="3"/>
        <v>1.1898500000000001</v>
      </c>
      <c r="K26" s="37">
        <v>9</v>
      </c>
      <c r="L26" s="63" t="s">
        <v>76</v>
      </c>
      <c r="M26" s="64"/>
      <c r="N26" s="35">
        <v>1.61</v>
      </c>
      <c r="O26" s="35">
        <v>1.42</v>
      </c>
      <c r="P26" s="35">
        <f t="shared" si="24"/>
        <v>1.5150000000000001</v>
      </c>
      <c r="Q26" s="35">
        <f t="shared" si="16"/>
        <v>0.19000000000000017</v>
      </c>
      <c r="R26" s="35">
        <f t="shared" si="17"/>
        <v>0.21210000000000004</v>
      </c>
      <c r="S26" s="35">
        <f t="shared" si="18"/>
        <v>0.89580386610089646</v>
      </c>
      <c r="T26" s="38" t="str">
        <f t="shared" si="19"/>
        <v>удов.</v>
      </c>
      <c r="U26" s="37">
        <v>9</v>
      </c>
      <c r="V26" s="69"/>
      <c r="W26" s="70"/>
      <c r="X26" s="35" t="s">
        <v>34</v>
      </c>
      <c r="Y26" s="35" t="s">
        <v>34</v>
      </c>
      <c r="Z26" s="53" t="e">
        <f t="shared" si="20"/>
        <v>#VALUE!</v>
      </c>
      <c r="AA26" s="34" t="str">
        <f t="shared" si="21"/>
        <v>69,9</v>
      </c>
      <c r="AB26" s="35" t="e">
        <f t="shared" si="22"/>
        <v>#VALUE!</v>
      </c>
      <c r="AC26" s="28"/>
      <c r="AF26" s="41">
        <f t="shared" si="23"/>
        <v>0</v>
      </c>
    </row>
    <row r="27" spans="1:32" ht="28.5" customHeight="1">
      <c r="A27" s="34">
        <v>10</v>
      </c>
      <c r="B27" s="69" t="str">
        <f t="shared" si="12"/>
        <v>ВГ-22485</v>
      </c>
      <c r="C27" s="70"/>
      <c r="D27" s="35">
        <f t="shared" si="13"/>
        <v>1.2850000000000001</v>
      </c>
      <c r="E27" s="35">
        <f t="shared" si="14"/>
        <v>0.75814999999999999</v>
      </c>
      <c r="F27" s="34">
        <v>38</v>
      </c>
      <c r="G27" s="69" t="str">
        <f t="shared" si="26"/>
        <v>ВГ-22513</v>
      </c>
      <c r="H27" s="70"/>
      <c r="I27" s="36">
        <f t="shared" si="2"/>
        <v>2.34</v>
      </c>
      <c r="J27" s="35">
        <f t="shared" si="3"/>
        <v>1.2402</v>
      </c>
      <c r="K27" s="37">
        <v>10</v>
      </c>
      <c r="L27" s="63" t="s">
        <v>77</v>
      </c>
      <c r="M27" s="64"/>
      <c r="N27" s="35">
        <v>1.34</v>
      </c>
      <c r="O27" s="35">
        <v>1.23</v>
      </c>
      <c r="P27" s="35">
        <f t="shared" si="24"/>
        <v>1.2850000000000001</v>
      </c>
      <c r="Q27" s="35">
        <f t="shared" si="16"/>
        <v>0.1100000000000001</v>
      </c>
      <c r="R27" s="35">
        <f t="shared" si="17"/>
        <v>0.17990000000000003</v>
      </c>
      <c r="S27" s="35">
        <f t="shared" si="18"/>
        <v>0.61145080600333557</v>
      </c>
      <c r="T27" s="38" t="str">
        <f t="shared" si="19"/>
        <v>удов.</v>
      </c>
      <c r="U27" s="37">
        <v>10</v>
      </c>
      <c r="V27" s="69"/>
      <c r="W27" s="70"/>
      <c r="X27" s="35" t="s">
        <v>34</v>
      </c>
      <c r="Y27" s="35" t="s">
        <v>34</v>
      </c>
      <c r="Z27" s="53" t="e">
        <f t="shared" si="20"/>
        <v>#VALUE!</v>
      </c>
      <c r="AA27" s="34" t="str">
        <f t="shared" si="21"/>
        <v>69,9</v>
      </c>
      <c r="AB27" s="35" t="e">
        <f t="shared" si="22"/>
        <v>#VALUE!</v>
      </c>
      <c r="AC27" s="20"/>
      <c r="AF27" s="41">
        <f t="shared" si="23"/>
        <v>0</v>
      </c>
    </row>
    <row r="28" spans="1:32" ht="28.5" customHeight="1">
      <c r="A28" s="34">
        <v>11</v>
      </c>
      <c r="B28" s="69" t="str">
        <f t="shared" si="12"/>
        <v>ВГ-22486</v>
      </c>
      <c r="C28" s="70"/>
      <c r="D28" s="35">
        <f t="shared" si="13"/>
        <v>2.35</v>
      </c>
      <c r="E28" s="35">
        <f t="shared" si="14"/>
        <v>1.2455000000000001</v>
      </c>
      <c r="F28" s="34">
        <v>39</v>
      </c>
      <c r="G28" s="69" t="str">
        <f t="shared" ref="G28:G37" si="27">L56</f>
        <v>ВГ-22514</v>
      </c>
      <c r="H28" s="70"/>
      <c r="I28" s="36">
        <f t="shared" si="2"/>
        <v>2.2149999999999999</v>
      </c>
      <c r="J28" s="35">
        <f t="shared" si="3"/>
        <v>1.17395</v>
      </c>
      <c r="K28" s="37">
        <v>11</v>
      </c>
      <c r="L28" s="63" t="s">
        <v>78</v>
      </c>
      <c r="M28" s="64"/>
      <c r="N28" s="35">
        <v>2.4500000000000002</v>
      </c>
      <c r="O28" s="35">
        <v>2.25</v>
      </c>
      <c r="P28" s="35">
        <f t="shared" si="24"/>
        <v>2.35</v>
      </c>
      <c r="Q28" s="35">
        <f t="shared" si="16"/>
        <v>0.20000000000000018</v>
      </c>
      <c r="R28" s="35">
        <f t="shared" si="17"/>
        <v>0.21149999999999999</v>
      </c>
      <c r="S28" s="35">
        <f t="shared" si="18"/>
        <v>0.94562647754137208</v>
      </c>
      <c r="T28" s="38" t="str">
        <f t="shared" si="19"/>
        <v>удов.</v>
      </c>
      <c r="U28" s="37">
        <v>11</v>
      </c>
      <c r="V28" s="69"/>
      <c r="W28" s="70"/>
      <c r="X28" s="35" t="s">
        <v>34</v>
      </c>
      <c r="Y28" s="35" t="s">
        <v>34</v>
      </c>
      <c r="Z28" s="53" t="e">
        <f t="shared" si="20"/>
        <v>#VALUE!</v>
      </c>
      <c r="AA28" s="34" t="str">
        <f t="shared" si="21"/>
        <v>69,9</v>
      </c>
      <c r="AB28" s="35" t="e">
        <f t="shared" si="22"/>
        <v>#VALUE!</v>
      </c>
      <c r="AC28" s="28"/>
      <c r="AF28" s="41">
        <f t="shared" si="23"/>
        <v>0</v>
      </c>
    </row>
    <row r="29" spans="1:32" ht="28.5" customHeight="1">
      <c r="A29" s="34">
        <v>12</v>
      </c>
      <c r="B29" s="69" t="str">
        <f t="shared" si="12"/>
        <v>ВГ-22487</v>
      </c>
      <c r="C29" s="70"/>
      <c r="D29" s="35">
        <f t="shared" si="13"/>
        <v>2.6850000000000001</v>
      </c>
      <c r="E29" s="35">
        <f t="shared" si="14"/>
        <v>1.4230500000000001</v>
      </c>
      <c r="F29" s="34">
        <v>40</v>
      </c>
      <c r="G29" s="69" t="str">
        <f t="shared" si="27"/>
        <v>ВГ-22515</v>
      </c>
      <c r="H29" s="70"/>
      <c r="I29" s="36">
        <f t="shared" si="2"/>
        <v>1.9249999999999998</v>
      </c>
      <c r="J29" s="35">
        <f t="shared" si="3"/>
        <v>1.1357499999999998</v>
      </c>
      <c r="K29" s="37">
        <v>12</v>
      </c>
      <c r="L29" s="63" t="s">
        <v>79</v>
      </c>
      <c r="M29" s="64"/>
      <c r="N29" s="35">
        <v>2.72</v>
      </c>
      <c r="O29" s="35">
        <v>2.65</v>
      </c>
      <c r="P29" s="35">
        <f t="shared" si="24"/>
        <v>2.6850000000000001</v>
      </c>
      <c r="Q29" s="35">
        <f t="shared" si="16"/>
        <v>7.0000000000000284E-2</v>
      </c>
      <c r="R29" s="35">
        <f t="shared" si="17"/>
        <v>0.24165</v>
      </c>
      <c r="S29" s="35">
        <f t="shared" si="18"/>
        <v>0.28967515001034672</v>
      </c>
      <c r="T29" s="38" t="str">
        <f t="shared" si="19"/>
        <v>удов.</v>
      </c>
      <c r="U29" s="37">
        <v>12</v>
      </c>
      <c r="V29" s="69"/>
      <c r="W29" s="70"/>
      <c r="X29" s="35" t="s">
        <v>34</v>
      </c>
      <c r="Y29" s="35" t="s">
        <v>34</v>
      </c>
      <c r="Z29" s="53" t="e">
        <f t="shared" si="20"/>
        <v>#VALUE!</v>
      </c>
      <c r="AA29" s="34" t="str">
        <f t="shared" si="21"/>
        <v>69,9</v>
      </c>
      <c r="AB29" s="35" t="e">
        <f t="shared" si="22"/>
        <v>#VALUE!</v>
      </c>
      <c r="AC29" s="20"/>
      <c r="AF29" s="41">
        <f t="shared" si="23"/>
        <v>0</v>
      </c>
    </row>
    <row r="30" spans="1:32" ht="28.5" customHeight="1">
      <c r="A30" s="34">
        <v>13</v>
      </c>
      <c r="B30" s="69" t="str">
        <f t="shared" si="12"/>
        <v>ВГ-22488</v>
      </c>
      <c r="C30" s="70"/>
      <c r="D30" s="35">
        <f t="shared" si="13"/>
        <v>1.7149999999999999</v>
      </c>
      <c r="E30" s="35">
        <f t="shared" si="14"/>
        <v>1.0118499999999999</v>
      </c>
      <c r="F30" s="34">
        <v>41</v>
      </c>
      <c r="G30" s="69" t="str">
        <f t="shared" si="27"/>
        <v>ВГ-22516</v>
      </c>
      <c r="H30" s="70"/>
      <c r="I30" s="36">
        <f t="shared" si="2"/>
        <v>1.87</v>
      </c>
      <c r="J30" s="35">
        <f t="shared" si="3"/>
        <v>1.1032999999999999</v>
      </c>
      <c r="K30" s="37">
        <v>13</v>
      </c>
      <c r="L30" s="63" t="s">
        <v>80</v>
      </c>
      <c r="M30" s="64"/>
      <c r="N30" s="35">
        <v>1.65</v>
      </c>
      <c r="O30" s="35">
        <v>1.78</v>
      </c>
      <c r="P30" s="35">
        <f t="shared" si="24"/>
        <v>1.7149999999999999</v>
      </c>
      <c r="Q30" s="35">
        <f t="shared" si="16"/>
        <v>0.13000000000000012</v>
      </c>
      <c r="R30" s="35">
        <f t="shared" si="17"/>
        <v>0.24010000000000001</v>
      </c>
      <c r="S30" s="35">
        <f t="shared" si="18"/>
        <v>0.54144106622240784</v>
      </c>
      <c r="T30" s="38" t="str">
        <f t="shared" si="19"/>
        <v>удов.</v>
      </c>
      <c r="U30" s="37">
        <v>13</v>
      </c>
      <c r="V30" s="69"/>
      <c r="W30" s="70"/>
      <c r="X30" s="35" t="s">
        <v>34</v>
      </c>
      <c r="Y30" s="35" t="s">
        <v>34</v>
      </c>
      <c r="Z30" s="53" t="e">
        <f t="shared" si="20"/>
        <v>#VALUE!</v>
      </c>
      <c r="AA30" s="34" t="str">
        <f t="shared" si="21"/>
        <v>69,9</v>
      </c>
      <c r="AB30" s="35" t="e">
        <f t="shared" si="22"/>
        <v>#VALUE!</v>
      </c>
      <c r="AC30" s="20"/>
      <c r="AF30" s="41">
        <f t="shared" si="23"/>
        <v>0</v>
      </c>
    </row>
    <row r="31" spans="1:32" ht="27.75" customHeight="1">
      <c r="A31" s="34">
        <v>14</v>
      </c>
      <c r="B31" s="69" t="str">
        <f t="shared" si="12"/>
        <v>ВГ-22489</v>
      </c>
      <c r="C31" s="70"/>
      <c r="D31" s="35">
        <f t="shared" si="13"/>
        <v>1.9350000000000001</v>
      </c>
      <c r="E31" s="35">
        <f t="shared" si="14"/>
        <v>1.1416500000000001</v>
      </c>
      <c r="F31" s="34">
        <v>42</v>
      </c>
      <c r="G31" s="69" t="str">
        <f t="shared" si="27"/>
        <v>ВГ-22517</v>
      </c>
      <c r="H31" s="70"/>
      <c r="I31" s="36">
        <f t="shared" ref="I31:I33" si="28">P59</f>
        <v>1.3050000000000002</v>
      </c>
      <c r="J31" s="35">
        <f t="shared" ref="J31:J33" si="29">IF(I31&gt;=4,"—",IF(I31&lt;2,0.59*I31,IF(I31&lt;4,0.53*I31)))</f>
        <v>0.76995000000000002</v>
      </c>
      <c r="K31" s="37">
        <v>14</v>
      </c>
      <c r="L31" s="63" t="s">
        <v>81</v>
      </c>
      <c r="M31" s="64"/>
      <c r="N31" s="35">
        <v>1.96</v>
      </c>
      <c r="O31" s="35">
        <v>1.91</v>
      </c>
      <c r="P31" s="35">
        <f t="shared" si="24"/>
        <v>1.9350000000000001</v>
      </c>
      <c r="Q31" s="35">
        <f t="shared" si="16"/>
        <v>5.0000000000000044E-2</v>
      </c>
      <c r="R31" s="35">
        <f t="shared" si="17"/>
        <v>0.27090000000000003</v>
      </c>
      <c r="S31" s="35">
        <f t="shared" si="18"/>
        <v>0.18456995201181262</v>
      </c>
      <c r="T31" s="38" t="str">
        <f t="shared" si="19"/>
        <v>удов.</v>
      </c>
      <c r="U31" s="37"/>
      <c r="V31" s="63"/>
      <c r="W31" s="64"/>
      <c r="X31" s="35"/>
      <c r="Y31" s="35"/>
      <c r="Z31" s="39"/>
      <c r="AA31" s="34"/>
      <c r="AB31" s="35"/>
      <c r="AC31" s="28"/>
      <c r="AF31" s="41">
        <f t="shared" si="23"/>
        <v>0</v>
      </c>
    </row>
    <row r="32" spans="1:32" ht="27.75" customHeight="1">
      <c r="A32" s="34">
        <v>15</v>
      </c>
      <c r="B32" s="69" t="str">
        <f t="shared" si="12"/>
        <v>ВГ-22490</v>
      </c>
      <c r="C32" s="70"/>
      <c r="D32" s="35">
        <f t="shared" si="13"/>
        <v>1.55</v>
      </c>
      <c r="E32" s="35">
        <f t="shared" si="14"/>
        <v>0.91449999999999998</v>
      </c>
      <c r="F32" s="34">
        <v>43</v>
      </c>
      <c r="G32" s="69" t="str">
        <f t="shared" si="27"/>
        <v>ВГ-22518</v>
      </c>
      <c r="H32" s="70"/>
      <c r="I32" s="36">
        <f t="shared" si="28"/>
        <v>1.3149999999999999</v>
      </c>
      <c r="J32" s="35">
        <f t="shared" si="29"/>
        <v>0.77584999999999993</v>
      </c>
      <c r="K32" s="37">
        <v>15</v>
      </c>
      <c r="L32" s="63" t="s">
        <v>82</v>
      </c>
      <c r="M32" s="64"/>
      <c r="N32" s="35">
        <v>1.53</v>
      </c>
      <c r="O32" s="35">
        <v>1.57</v>
      </c>
      <c r="P32" s="35">
        <f t="shared" si="24"/>
        <v>1.55</v>
      </c>
      <c r="Q32" s="35">
        <f t="shared" si="16"/>
        <v>4.0000000000000036E-2</v>
      </c>
      <c r="R32" s="35">
        <f t="shared" si="17"/>
        <v>0.21700000000000003</v>
      </c>
      <c r="S32" s="35">
        <f t="shared" si="18"/>
        <v>0.18433179723502319</v>
      </c>
      <c r="T32" s="38" t="str">
        <f t="shared" si="19"/>
        <v>удов.</v>
      </c>
      <c r="U32" s="81" t="s">
        <v>43</v>
      </c>
      <c r="V32" s="82"/>
      <c r="W32" s="82"/>
      <c r="X32" s="82"/>
      <c r="Y32" s="82"/>
      <c r="Z32" s="82"/>
      <c r="AA32" s="82"/>
      <c r="AB32" s="82"/>
      <c r="AC32" s="83"/>
      <c r="AF32" s="41">
        <f t="shared" si="23"/>
        <v>0</v>
      </c>
    </row>
    <row r="33" spans="1:32" ht="27.75" customHeight="1">
      <c r="A33" s="34">
        <v>16</v>
      </c>
      <c r="B33" s="69" t="str">
        <f t="shared" si="12"/>
        <v>ВГ-22491</v>
      </c>
      <c r="C33" s="70"/>
      <c r="D33" s="35">
        <f t="shared" si="13"/>
        <v>1.98</v>
      </c>
      <c r="E33" s="35">
        <f t="shared" si="14"/>
        <v>1.1681999999999999</v>
      </c>
      <c r="F33" s="34">
        <v>44</v>
      </c>
      <c r="G33" s="69" t="str">
        <f t="shared" si="27"/>
        <v>ВГ-22519</v>
      </c>
      <c r="H33" s="70"/>
      <c r="I33" s="36">
        <f t="shared" si="28"/>
        <v>2.0999999999999996</v>
      </c>
      <c r="J33" s="35">
        <f t="shared" si="29"/>
        <v>1.1129999999999998</v>
      </c>
      <c r="K33" s="37">
        <v>16</v>
      </c>
      <c r="L33" s="63" t="s">
        <v>83</v>
      </c>
      <c r="M33" s="64"/>
      <c r="N33" s="35">
        <v>2</v>
      </c>
      <c r="O33" s="35">
        <v>1.96</v>
      </c>
      <c r="P33" s="35">
        <f t="shared" si="24"/>
        <v>1.98</v>
      </c>
      <c r="Q33" s="35">
        <f t="shared" si="16"/>
        <v>4.0000000000000036E-2</v>
      </c>
      <c r="R33" s="35">
        <f t="shared" si="17"/>
        <v>0.2772</v>
      </c>
      <c r="S33" s="35">
        <f t="shared" si="18"/>
        <v>0.14430014430014443</v>
      </c>
      <c r="T33" s="38" t="str">
        <f t="shared" si="19"/>
        <v>удов.</v>
      </c>
      <c r="U33" s="37"/>
      <c r="V33" s="63"/>
      <c r="W33" s="64"/>
      <c r="X33" s="35"/>
      <c r="Y33" s="35" t="s">
        <v>41</v>
      </c>
      <c r="Z33" s="39"/>
      <c r="AA33" s="34"/>
      <c r="AB33" s="35"/>
      <c r="AC33" s="28"/>
      <c r="AF33" s="41">
        <f t="shared" si="23"/>
        <v>0</v>
      </c>
    </row>
    <row r="34" spans="1:32" ht="27.75" customHeight="1">
      <c r="A34" s="34">
        <v>17</v>
      </c>
      <c r="B34" s="69" t="str">
        <f t="shared" si="12"/>
        <v>ВГ-22492</v>
      </c>
      <c r="C34" s="70"/>
      <c r="D34" s="35">
        <f t="shared" si="13"/>
        <v>1.665</v>
      </c>
      <c r="E34" s="35">
        <f t="shared" si="14"/>
        <v>0.98234999999999995</v>
      </c>
      <c r="F34" s="34">
        <v>45</v>
      </c>
      <c r="G34" s="69" t="str">
        <f t="shared" si="27"/>
        <v>ВГ-22520</v>
      </c>
      <c r="H34" s="70"/>
      <c r="I34" s="36">
        <f t="shared" si="2"/>
        <v>1.63</v>
      </c>
      <c r="J34" s="35">
        <f t="shared" si="3"/>
        <v>0.96169999999999989</v>
      </c>
      <c r="K34" s="37">
        <v>17</v>
      </c>
      <c r="L34" s="63" t="s">
        <v>84</v>
      </c>
      <c r="M34" s="64"/>
      <c r="N34" s="35">
        <v>1.71</v>
      </c>
      <c r="O34" s="35">
        <v>1.62</v>
      </c>
      <c r="P34" s="35">
        <f t="shared" si="24"/>
        <v>1.665</v>
      </c>
      <c r="Q34" s="35">
        <f t="shared" si="16"/>
        <v>8.9999999999999858E-2</v>
      </c>
      <c r="R34" s="35">
        <f t="shared" si="17"/>
        <v>0.23310000000000003</v>
      </c>
      <c r="S34" s="35">
        <f t="shared" si="18"/>
        <v>0.38610038610038544</v>
      </c>
      <c r="T34" s="38" t="str">
        <f t="shared" si="19"/>
        <v>удов.</v>
      </c>
      <c r="U34" s="37"/>
      <c r="V34" s="63"/>
      <c r="W34" s="64"/>
      <c r="X34" s="35"/>
      <c r="Y34" s="35" t="s">
        <v>42</v>
      </c>
      <c r="Z34" s="39"/>
      <c r="AA34" s="34"/>
      <c r="AB34" s="35"/>
      <c r="AC34" s="28"/>
      <c r="AF34" s="41">
        <f t="shared" si="23"/>
        <v>0</v>
      </c>
    </row>
    <row r="35" spans="1:32" ht="27.75" customHeight="1">
      <c r="A35" s="34">
        <v>18</v>
      </c>
      <c r="B35" s="69" t="str">
        <f t="shared" ref="B35:B45" si="30">L35</f>
        <v>ВГ-22493</v>
      </c>
      <c r="C35" s="70"/>
      <c r="D35" s="35">
        <f t="shared" si="13"/>
        <v>0.67</v>
      </c>
      <c r="E35" s="35">
        <f t="shared" si="14"/>
        <v>0.39529999999999998</v>
      </c>
      <c r="F35" s="34">
        <v>46</v>
      </c>
      <c r="G35" s="69" t="str">
        <f t="shared" si="27"/>
        <v>ВГ-22521</v>
      </c>
      <c r="H35" s="70"/>
      <c r="I35" s="36">
        <f t="shared" si="2"/>
        <v>2.59</v>
      </c>
      <c r="J35" s="35">
        <f t="shared" si="3"/>
        <v>1.3727</v>
      </c>
      <c r="K35" s="37">
        <v>18</v>
      </c>
      <c r="L35" s="63" t="s">
        <v>85</v>
      </c>
      <c r="M35" s="64"/>
      <c r="N35" s="35">
        <v>0.66</v>
      </c>
      <c r="O35" s="35">
        <v>0.68</v>
      </c>
      <c r="P35" s="35">
        <f t="shared" si="24"/>
        <v>0.67</v>
      </c>
      <c r="Q35" s="35">
        <f t="shared" si="16"/>
        <v>2.0000000000000018E-2</v>
      </c>
      <c r="R35" s="35">
        <f t="shared" si="17"/>
        <v>9.3800000000000008E-2</v>
      </c>
      <c r="S35" s="35">
        <f t="shared" si="18"/>
        <v>0.21321961620469101</v>
      </c>
      <c r="T35" s="38" t="str">
        <f t="shared" si="19"/>
        <v>удов.</v>
      </c>
      <c r="U35" s="37"/>
      <c r="V35" s="63"/>
      <c r="W35" s="64"/>
      <c r="X35" s="35"/>
      <c r="Y35" s="35"/>
      <c r="Z35" s="39"/>
      <c r="AA35" s="34"/>
      <c r="AB35" s="35"/>
      <c r="AC35" s="28"/>
      <c r="AF35" s="41">
        <f t="shared" si="23"/>
        <v>0</v>
      </c>
    </row>
    <row r="36" spans="1:32" ht="27.75" customHeight="1">
      <c r="A36" s="34">
        <v>19</v>
      </c>
      <c r="B36" s="69" t="str">
        <f t="shared" si="30"/>
        <v>ВГ-22494</v>
      </c>
      <c r="C36" s="70"/>
      <c r="D36" s="35">
        <f t="shared" si="13"/>
        <v>1.1000000000000001</v>
      </c>
      <c r="E36" s="35">
        <f t="shared" si="14"/>
        <v>0.64900000000000002</v>
      </c>
      <c r="F36" s="34">
        <v>47</v>
      </c>
      <c r="G36" s="69" t="str">
        <f t="shared" si="27"/>
        <v>ВГ-22522</v>
      </c>
      <c r="H36" s="70"/>
      <c r="I36" s="36">
        <f t="shared" ref="I36:I37" si="31">P64</f>
        <v>2.895</v>
      </c>
      <c r="J36" s="35">
        <f t="shared" ref="J36:J37" si="32">IF(I36&gt;=4,"—",IF(I36&lt;2,0.59*I36,IF(I36&lt;4,0.53*I36)))</f>
        <v>1.5343500000000001</v>
      </c>
      <c r="K36" s="37">
        <v>19</v>
      </c>
      <c r="L36" s="63" t="s">
        <v>86</v>
      </c>
      <c r="M36" s="64"/>
      <c r="N36" s="35">
        <v>1.1399999999999999</v>
      </c>
      <c r="O36" s="35">
        <v>1.06</v>
      </c>
      <c r="P36" s="35">
        <f t="shared" si="24"/>
        <v>1.1000000000000001</v>
      </c>
      <c r="Q36" s="35">
        <f t="shared" si="16"/>
        <v>7.9999999999999849E-2</v>
      </c>
      <c r="R36" s="35">
        <f t="shared" si="17"/>
        <v>0.15400000000000003</v>
      </c>
      <c r="S36" s="35">
        <f t="shared" si="18"/>
        <v>0.51948051948051843</v>
      </c>
      <c r="T36" s="38" t="str">
        <f t="shared" si="19"/>
        <v>удов.</v>
      </c>
      <c r="U36" s="37"/>
      <c r="V36" s="63"/>
      <c r="W36" s="64"/>
      <c r="X36" s="35"/>
      <c r="Y36" s="35"/>
      <c r="Z36" s="39"/>
      <c r="AA36" s="34"/>
      <c r="AB36" s="35"/>
      <c r="AC36" s="28"/>
      <c r="AF36" s="41">
        <f t="shared" si="23"/>
        <v>0</v>
      </c>
    </row>
    <row r="37" spans="1:32" ht="27.75" customHeight="1">
      <c r="A37" s="34">
        <v>20</v>
      </c>
      <c r="B37" s="69" t="str">
        <f t="shared" si="30"/>
        <v>ВГ-22495</v>
      </c>
      <c r="C37" s="70"/>
      <c r="D37" s="35">
        <f t="shared" si="13"/>
        <v>1.29</v>
      </c>
      <c r="E37" s="35">
        <f t="shared" si="14"/>
        <v>0.7611</v>
      </c>
      <c r="F37" s="34">
        <v>48</v>
      </c>
      <c r="G37" s="69" t="str">
        <f t="shared" si="27"/>
        <v>ВГ-22523</v>
      </c>
      <c r="H37" s="70"/>
      <c r="I37" s="36">
        <f t="shared" si="31"/>
        <v>2.1799999999999997</v>
      </c>
      <c r="J37" s="35">
        <f t="shared" si="32"/>
        <v>1.1554</v>
      </c>
      <c r="K37" s="37">
        <v>20</v>
      </c>
      <c r="L37" s="63" t="s">
        <v>87</v>
      </c>
      <c r="M37" s="64"/>
      <c r="N37" s="35">
        <v>1.34</v>
      </c>
      <c r="O37" s="35">
        <v>1.24</v>
      </c>
      <c r="P37" s="35">
        <f t="shared" si="24"/>
        <v>1.29</v>
      </c>
      <c r="Q37" s="35">
        <f t="shared" si="16"/>
        <v>0.10000000000000009</v>
      </c>
      <c r="R37" s="35">
        <f t="shared" si="17"/>
        <v>0.18060000000000001</v>
      </c>
      <c r="S37" s="35">
        <f t="shared" si="18"/>
        <v>0.55370985603543788</v>
      </c>
      <c r="T37" s="38" t="str">
        <f t="shared" si="19"/>
        <v>удов.</v>
      </c>
      <c r="U37" s="37"/>
      <c r="V37" s="63"/>
      <c r="W37" s="64"/>
      <c r="X37" s="35"/>
      <c r="Y37" s="35"/>
      <c r="Z37" s="39"/>
      <c r="AA37" s="34"/>
      <c r="AB37" s="35"/>
      <c r="AC37" s="28"/>
      <c r="AF37" s="41">
        <f t="shared" si="23"/>
        <v>0</v>
      </c>
    </row>
    <row r="38" spans="1:32" ht="27.75" customHeight="1">
      <c r="A38" s="34">
        <v>21</v>
      </c>
      <c r="B38" s="69" t="str">
        <f t="shared" si="30"/>
        <v>ВГ-22496</v>
      </c>
      <c r="C38" s="70"/>
      <c r="D38" s="35">
        <f t="shared" si="13"/>
        <v>0.80499999999999994</v>
      </c>
      <c r="E38" s="35">
        <f t="shared" si="14"/>
        <v>0.47494999999999993</v>
      </c>
      <c r="F38" s="34">
        <v>49</v>
      </c>
      <c r="G38" s="69" t="str">
        <f t="shared" ref="G38:G39" si="33">L66</f>
        <v>ВГ-22524</v>
      </c>
      <c r="H38" s="70"/>
      <c r="I38" s="36">
        <f t="shared" ref="I38" si="34">P66</f>
        <v>2.38</v>
      </c>
      <c r="J38" s="35">
        <f t="shared" ref="J38:J39" si="35">IF(I38&gt;=4,"—",IF(I38&lt;2,0.59*I38,IF(I38&lt;4,0.53*I38)))</f>
        <v>1.2614000000000001</v>
      </c>
      <c r="K38" s="37">
        <v>21</v>
      </c>
      <c r="L38" s="63" t="s">
        <v>88</v>
      </c>
      <c r="M38" s="64"/>
      <c r="N38" s="35">
        <v>0.86</v>
      </c>
      <c r="O38" s="35">
        <v>0.75</v>
      </c>
      <c r="P38" s="35">
        <f t="shared" si="24"/>
        <v>0.80499999999999994</v>
      </c>
      <c r="Q38" s="35">
        <f t="shared" si="16"/>
        <v>0.10999999999999999</v>
      </c>
      <c r="R38" s="35">
        <f t="shared" si="17"/>
        <v>0.11270000000000001</v>
      </c>
      <c r="S38" s="35">
        <f t="shared" si="18"/>
        <v>0.97604259094942303</v>
      </c>
      <c r="T38" s="38" t="str">
        <f t="shared" si="19"/>
        <v>удов.</v>
      </c>
      <c r="U38" s="37"/>
      <c r="V38" s="63"/>
      <c r="W38" s="64"/>
      <c r="X38" s="35"/>
      <c r="Y38" s="35"/>
      <c r="Z38" s="39"/>
      <c r="AA38" s="34"/>
      <c r="AB38" s="35"/>
      <c r="AC38" s="28"/>
      <c r="AF38" s="41">
        <f t="shared" si="23"/>
        <v>0</v>
      </c>
    </row>
    <row r="39" spans="1:32" ht="27.75" customHeight="1">
      <c r="A39" s="34">
        <v>22</v>
      </c>
      <c r="B39" s="69" t="str">
        <f t="shared" si="30"/>
        <v>ВГ-22497</v>
      </c>
      <c r="C39" s="70"/>
      <c r="D39" s="35">
        <f t="shared" si="13"/>
        <v>2.355</v>
      </c>
      <c r="E39" s="35">
        <f t="shared" si="14"/>
        <v>1.2481500000000001</v>
      </c>
      <c r="F39" s="34">
        <v>50</v>
      </c>
      <c r="G39" s="69" t="str">
        <f t="shared" si="33"/>
        <v>ВГ-22525</v>
      </c>
      <c r="H39" s="70"/>
      <c r="I39" s="36">
        <f>P67</f>
        <v>2.73</v>
      </c>
      <c r="J39" s="35">
        <f t="shared" si="35"/>
        <v>1.4469000000000001</v>
      </c>
      <c r="K39" s="37">
        <v>22</v>
      </c>
      <c r="L39" s="63" t="s">
        <v>89</v>
      </c>
      <c r="M39" s="64"/>
      <c r="N39" s="35">
        <v>2.36</v>
      </c>
      <c r="O39" s="35">
        <v>2.35</v>
      </c>
      <c r="P39" s="35">
        <f t="shared" si="24"/>
        <v>2.355</v>
      </c>
      <c r="Q39" s="35">
        <f t="shared" si="16"/>
        <v>9.9999999999997868E-3</v>
      </c>
      <c r="R39" s="35">
        <f t="shared" si="17"/>
        <v>0.21195</v>
      </c>
      <c r="S39" s="35">
        <f t="shared" si="18"/>
        <v>4.7180938900683117E-2</v>
      </c>
      <c r="T39" s="38" t="str">
        <f t="shared" si="19"/>
        <v>удов.</v>
      </c>
      <c r="U39" s="37"/>
      <c r="V39" s="63"/>
      <c r="W39" s="64"/>
      <c r="X39" s="35"/>
      <c r="Y39" s="35"/>
      <c r="Z39" s="39"/>
      <c r="AA39" s="34"/>
      <c r="AB39" s="35"/>
      <c r="AC39" s="28"/>
      <c r="AF39" s="41">
        <f t="shared" si="23"/>
        <v>0</v>
      </c>
    </row>
    <row r="40" spans="1:32" ht="27.75" customHeight="1">
      <c r="A40" s="34">
        <v>23</v>
      </c>
      <c r="B40" s="69" t="str">
        <f t="shared" si="30"/>
        <v>ВГ-22498</v>
      </c>
      <c r="C40" s="70"/>
      <c r="D40" s="35">
        <f t="shared" ref="D40:D42" si="36">P40</f>
        <v>2.04</v>
      </c>
      <c r="E40" s="35">
        <f t="shared" ref="E40:E42" si="37">IF(D40&gt;=4,"—",IF(D40&lt;2,0.59*D40,IF(D40&lt;4,0.53*D40)))</f>
        <v>1.0812000000000002</v>
      </c>
      <c r="F40" s="34">
        <v>51</v>
      </c>
      <c r="G40" s="69"/>
      <c r="H40" s="70"/>
      <c r="I40" s="36"/>
      <c r="J40" s="35"/>
      <c r="K40" s="37">
        <v>23</v>
      </c>
      <c r="L40" s="63" t="s">
        <v>90</v>
      </c>
      <c r="M40" s="64"/>
      <c r="N40" s="35">
        <v>2.08</v>
      </c>
      <c r="O40" s="35">
        <v>2</v>
      </c>
      <c r="P40" s="35">
        <f t="shared" si="24"/>
        <v>2.04</v>
      </c>
      <c r="Q40" s="35">
        <f t="shared" si="16"/>
        <v>8.0000000000000071E-2</v>
      </c>
      <c r="R40" s="35">
        <f t="shared" si="17"/>
        <v>0.18359999999999999</v>
      </c>
      <c r="S40" s="35">
        <f t="shared" si="18"/>
        <v>0.43572984749455379</v>
      </c>
      <c r="T40" s="38" t="str">
        <f t="shared" si="19"/>
        <v>удов.</v>
      </c>
      <c r="U40" s="37"/>
      <c r="V40" s="63"/>
      <c r="W40" s="64"/>
      <c r="X40" s="35"/>
      <c r="Y40" s="35"/>
      <c r="Z40" s="39"/>
      <c r="AA40" s="34"/>
      <c r="AB40" s="35"/>
      <c r="AC40" s="28"/>
      <c r="AF40" s="41">
        <f t="shared" si="23"/>
        <v>0</v>
      </c>
    </row>
    <row r="41" spans="1:32" ht="28.5" customHeight="1">
      <c r="A41" s="34">
        <v>24</v>
      </c>
      <c r="B41" s="69" t="str">
        <f t="shared" si="30"/>
        <v>ВГ-22499</v>
      </c>
      <c r="C41" s="70"/>
      <c r="D41" s="35">
        <f t="shared" si="36"/>
        <v>1.7349999999999999</v>
      </c>
      <c r="E41" s="35">
        <f t="shared" si="37"/>
        <v>1.0236499999999999</v>
      </c>
      <c r="F41" s="34">
        <v>52</v>
      </c>
      <c r="G41" s="69"/>
      <c r="H41" s="70"/>
      <c r="I41" s="36"/>
      <c r="J41" s="35"/>
      <c r="K41" s="37">
        <v>24</v>
      </c>
      <c r="L41" s="63" t="s">
        <v>91</v>
      </c>
      <c r="M41" s="64"/>
      <c r="N41" s="35">
        <v>1.72</v>
      </c>
      <c r="O41" s="35">
        <v>1.75</v>
      </c>
      <c r="P41" s="35">
        <f t="shared" si="24"/>
        <v>1.7349999999999999</v>
      </c>
      <c r="Q41" s="35">
        <f t="shared" si="16"/>
        <v>3.0000000000000027E-2</v>
      </c>
      <c r="R41" s="35">
        <f t="shared" si="17"/>
        <v>0.2429</v>
      </c>
      <c r="S41" s="35">
        <f t="shared" si="18"/>
        <v>0.12350761630300545</v>
      </c>
      <c r="T41" s="38" t="str">
        <f t="shared" si="19"/>
        <v>удов.</v>
      </c>
      <c r="U41" s="37"/>
      <c r="V41" s="63"/>
      <c r="W41" s="64"/>
      <c r="X41" s="35"/>
      <c r="Y41" s="35"/>
      <c r="Z41" s="39"/>
      <c r="AA41" s="34"/>
      <c r="AB41" s="35"/>
      <c r="AC41" s="28"/>
      <c r="AF41" s="41">
        <f t="shared" si="23"/>
        <v>0</v>
      </c>
    </row>
    <row r="42" spans="1:32" ht="28.5" customHeight="1">
      <c r="A42" s="34">
        <v>25</v>
      </c>
      <c r="B42" s="69" t="str">
        <f t="shared" si="30"/>
        <v>ВГ-22500</v>
      </c>
      <c r="C42" s="70"/>
      <c r="D42" s="35">
        <f t="shared" si="36"/>
        <v>1.41</v>
      </c>
      <c r="E42" s="35">
        <f t="shared" si="37"/>
        <v>0.83189999999999986</v>
      </c>
      <c r="F42" s="34">
        <v>53</v>
      </c>
      <c r="G42" s="69"/>
      <c r="H42" s="70"/>
      <c r="I42" s="36"/>
      <c r="J42" s="35"/>
      <c r="K42" s="37">
        <v>25</v>
      </c>
      <c r="L42" s="63" t="s">
        <v>92</v>
      </c>
      <c r="M42" s="64"/>
      <c r="N42" s="35">
        <v>1.41</v>
      </c>
      <c r="O42" s="35">
        <v>1.41</v>
      </c>
      <c r="P42" s="35">
        <f t="shared" si="24"/>
        <v>1.41</v>
      </c>
      <c r="Q42" s="35">
        <f t="shared" si="16"/>
        <v>0</v>
      </c>
      <c r="R42" s="35">
        <f t="shared" si="17"/>
        <v>0.19740000000000002</v>
      </c>
      <c r="S42" s="35">
        <f t="shared" si="18"/>
        <v>0</v>
      </c>
      <c r="T42" s="38" t="str">
        <f t="shared" si="19"/>
        <v>удов.</v>
      </c>
      <c r="U42" s="37"/>
      <c r="V42" s="63"/>
      <c r="W42" s="64"/>
      <c r="X42" s="35"/>
      <c r="Y42" s="35"/>
      <c r="Z42" s="39"/>
      <c r="AA42" s="34"/>
      <c r="AB42" s="35"/>
      <c r="AC42" s="28"/>
      <c r="AF42" s="41">
        <f t="shared" si="23"/>
        <v>0</v>
      </c>
    </row>
    <row r="43" spans="1:32" ht="28.5" customHeight="1">
      <c r="A43" s="34">
        <v>26</v>
      </c>
      <c r="B43" s="69" t="str">
        <f t="shared" si="30"/>
        <v>ВГ-22501</v>
      </c>
      <c r="C43" s="70"/>
      <c r="D43" s="35">
        <f t="shared" si="13"/>
        <v>1.3450000000000002</v>
      </c>
      <c r="E43" s="35">
        <f t="shared" si="14"/>
        <v>0.79355000000000009</v>
      </c>
      <c r="F43" s="34">
        <v>54</v>
      </c>
      <c r="G43" s="69"/>
      <c r="H43" s="70"/>
      <c r="I43" s="36"/>
      <c r="J43" s="35"/>
      <c r="K43" s="37">
        <v>26</v>
      </c>
      <c r="L43" s="63" t="s">
        <v>93</v>
      </c>
      <c r="M43" s="64"/>
      <c r="N43" s="35">
        <v>1.35</v>
      </c>
      <c r="O43" s="35">
        <v>1.34</v>
      </c>
      <c r="P43" s="35">
        <f t="shared" si="24"/>
        <v>1.3450000000000002</v>
      </c>
      <c r="Q43" s="35">
        <f t="shared" si="16"/>
        <v>1.0000000000000009E-2</v>
      </c>
      <c r="R43" s="35">
        <f t="shared" si="17"/>
        <v>0.18830000000000005</v>
      </c>
      <c r="S43" s="35">
        <f t="shared" si="18"/>
        <v>5.3106744556558713E-2</v>
      </c>
      <c r="T43" s="38" t="str">
        <f t="shared" si="19"/>
        <v>удов.</v>
      </c>
      <c r="U43" s="37"/>
      <c r="V43" s="63"/>
      <c r="W43" s="64"/>
      <c r="X43" s="35"/>
      <c r="Y43" s="35"/>
      <c r="Z43" s="39"/>
      <c r="AA43" s="34"/>
      <c r="AB43" s="35"/>
      <c r="AC43" s="28"/>
      <c r="AF43" s="41">
        <f t="shared" si="23"/>
        <v>0</v>
      </c>
    </row>
    <row r="44" spans="1:32" ht="28.5" customHeight="1">
      <c r="A44" s="34">
        <v>27</v>
      </c>
      <c r="B44" s="69" t="str">
        <f t="shared" si="30"/>
        <v>ВГ-22502</v>
      </c>
      <c r="C44" s="70"/>
      <c r="D44" s="35">
        <f t="shared" si="13"/>
        <v>0.92500000000000004</v>
      </c>
      <c r="E44" s="35">
        <f t="shared" si="14"/>
        <v>0.54574999999999996</v>
      </c>
      <c r="F44" s="34">
        <v>55</v>
      </c>
      <c r="G44" s="69"/>
      <c r="H44" s="70"/>
      <c r="I44" s="36"/>
      <c r="J44" s="35"/>
      <c r="K44" s="37">
        <v>27</v>
      </c>
      <c r="L44" s="63" t="s">
        <v>94</v>
      </c>
      <c r="M44" s="64"/>
      <c r="N44" s="35">
        <v>0.95</v>
      </c>
      <c r="O44" s="35">
        <v>0.9</v>
      </c>
      <c r="P44" s="35">
        <f t="shared" si="24"/>
        <v>0.92500000000000004</v>
      </c>
      <c r="Q44" s="35">
        <f t="shared" si="16"/>
        <v>4.9999999999999933E-2</v>
      </c>
      <c r="R44" s="35">
        <f t="shared" si="17"/>
        <v>0.12950000000000003</v>
      </c>
      <c r="S44" s="35">
        <f t="shared" si="18"/>
        <v>0.3861003861003855</v>
      </c>
      <c r="T44" s="38" t="str">
        <f t="shared" si="19"/>
        <v>удов.</v>
      </c>
      <c r="U44" s="37"/>
      <c r="V44" s="63"/>
      <c r="W44" s="64"/>
      <c r="X44" s="35"/>
      <c r="Y44" s="35"/>
      <c r="Z44" s="39"/>
      <c r="AA44" s="34"/>
      <c r="AB44" s="35"/>
      <c r="AC44" s="28"/>
      <c r="AF44" s="41">
        <f t="shared" si="23"/>
        <v>0</v>
      </c>
    </row>
    <row r="45" spans="1:32" ht="28.5" customHeight="1">
      <c r="A45" s="34">
        <v>28</v>
      </c>
      <c r="B45" s="69" t="str">
        <f t="shared" si="30"/>
        <v>ВГ-22503</v>
      </c>
      <c r="C45" s="70"/>
      <c r="D45" s="35">
        <f t="shared" si="13"/>
        <v>1.2349999999999999</v>
      </c>
      <c r="E45" s="35">
        <f t="shared" si="14"/>
        <v>0.72864999999999991</v>
      </c>
      <c r="F45" s="34">
        <v>56</v>
      </c>
      <c r="G45" s="69"/>
      <c r="H45" s="70"/>
      <c r="I45" s="36"/>
      <c r="J45" s="35"/>
      <c r="K45" s="37">
        <v>28</v>
      </c>
      <c r="L45" s="63" t="s">
        <v>95</v>
      </c>
      <c r="M45" s="64"/>
      <c r="N45" s="35">
        <v>1.24</v>
      </c>
      <c r="O45" s="35">
        <v>1.23</v>
      </c>
      <c r="P45" s="35">
        <f t="shared" si="24"/>
        <v>1.2349999999999999</v>
      </c>
      <c r="Q45" s="35">
        <f t="shared" si="16"/>
        <v>1.0000000000000009E-2</v>
      </c>
      <c r="R45" s="35">
        <f t="shared" si="17"/>
        <v>0.1729</v>
      </c>
      <c r="S45" s="35">
        <f t="shared" si="18"/>
        <v>5.783689994216315E-2</v>
      </c>
      <c r="T45" s="38" t="str">
        <f t="shared" si="19"/>
        <v>удов.</v>
      </c>
      <c r="U45" s="37"/>
      <c r="V45" s="63"/>
      <c r="W45" s="64"/>
      <c r="X45" s="35"/>
      <c r="Y45" s="35"/>
      <c r="Z45" s="39"/>
      <c r="AA45" s="34"/>
      <c r="AB45" s="35"/>
      <c r="AC45" s="28"/>
      <c r="AF45" s="41">
        <f t="shared" si="23"/>
        <v>0</v>
      </c>
    </row>
    <row r="46" spans="1:32" ht="21.75" customHeight="1">
      <c r="A46" s="22"/>
      <c r="B46" s="49" t="s">
        <v>55</v>
      </c>
      <c r="C46" s="49"/>
      <c r="D46" s="49"/>
      <c r="E46" s="49"/>
      <c r="F46" s="49"/>
      <c r="G46" s="79" t="s">
        <v>56</v>
      </c>
      <c r="H46" s="79"/>
      <c r="I46" s="79"/>
      <c r="J46" s="80"/>
      <c r="K46" s="37">
        <v>29</v>
      </c>
      <c r="L46" s="63" t="s">
        <v>96</v>
      </c>
      <c r="M46" s="64"/>
      <c r="N46" s="35">
        <v>0.96</v>
      </c>
      <c r="O46" s="35">
        <v>1.0900000000000001</v>
      </c>
      <c r="P46" s="35">
        <f t="shared" si="24"/>
        <v>1.0249999999999999</v>
      </c>
      <c r="Q46" s="35">
        <f t="shared" si="16"/>
        <v>0.13000000000000012</v>
      </c>
      <c r="R46" s="35">
        <f t="shared" si="17"/>
        <v>0.14349999999999999</v>
      </c>
      <c r="S46" s="35">
        <f t="shared" si="18"/>
        <v>0.90592334494773608</v>
      </c>
      <c r="T46" s="38" t="str">
        <f t="shared" si="19"/>
        <v>удов.</v>
      </c>
      <c r="U46" s="40"/>
      <c r="V46" s="63"/>
      <c r="W46" s="64"/>
      <c r="X46" s="35"/>
      <c r="Y46" s="35"/>
      <c r="Z46" s="39"/>
      <c r="AA46" s="34"/>
      <c r="AB46" s="35"/>
      <c r="AC46" s="28"/>
      <c r="AF46" s="41">
        <f t="shared" si="23"/>
        <v>0</v>
      </c>
    </row>
    <row r="47" spans="1:32" ht="21" customHeight="1">
      <c r="A47" s="22"/>
      <c r="B47" s="52" t="s">
        <v>62</v>
      </c>
      <c r="C47" s="52"/>
      <c r="D47" s="52"/>
      <c r="E47" s="52"/>
      <c r="F47" s="51"/>
      <c r="G47" s="68"/>
      <c r="H47" s="68"/>
      <c r="I47" s="23"/>
      <c r="J47" s="23"/>
      <c r="K47" s="37">
        <v>30</v>
      </c>
      <c r="L47" s="63" t="s">
        <v>97</v>
      </c>
      <c r="M47" s="64"/>
      <c r="N47" s="35">
        <v>1.74</v>
      </c>
      <c r="O47" s="35">
        <v>1.82</v>
      </c>
      <c r="P47" s="35">
        <f t="shared" si="24"/>
        <v>1.78</v>
      </c>
      <c r="Q47" s="35">
        <f t="shared" si="16"/>
        <v>8.0000000000000071E-2</v>
      </c>
      <c r="R47" s="35">
        <f t="shared" si="17"/>
        <v>0.24920000000000003</v>
      </c>
      <c r="S47" s="35">
        <f t="shared" si="18"/>
        <v>0.32102728731942237</v>
      </c>
      <c r="T47" s="38" t="str">
        <f t="shared" si="19"/>
        <v>удов.</v>
      </c>
      <c r="U47" s="40"/>
      <c r="V47" s="63"/>
      <c r="W47" s="64"/>
      <c r="X47" s="35"/>
      <c r="Y47" s="35"/>
      <c r="Z47" s="39"/>
      <c r="AA47" s="34"/>
      <c r="AB47" s="35"/>
      <c r="AC47" s="28"/>
      <c r="AF47" s="41">
        <f t="shared" si="23"/>
        <v>0</v>
      </c>
    </row>
    <row r="48" spans="1:32" ht="24" customHeight="1">
      <c r="A48" s="22"/>
      <c r="B48" s="65" t="s">
        <v>36</v>
      </c>
      <c r="C48" s="78"/>
      <c r="D48" s="78"/>
      <c r="E48" s="78"/>
      <c r="F48" s="45"/>
      <c r="G48" s="66" t="s">
        <v>59</v>
      </c>
      <c r="H48" s="67"/>
      <c r="I48" s="67"/>
      <c r="J48" s="67"/>
      <c r="K48" s="37">
        <v>31</v>
      </c>
      <c r="L48" s="63" t="s">
        <v>98</v>
      </c>
      <c r="M48" s="64"/>
      <c r="N48" s="35">
        <v>1.5</v>
      </c>
      <c r="O48" s="35">
        <v>1.59</v>
      </c>
      <c r="P48" s="35">
        <f t="shared" si="24"/>
        <v>1.5449999999999999</v>
      </c>
      <c r="Q48" s="35">
        <f t="shared" si="16"/>
        <v>9.000000000000008E-2</v>
      </c>
      <c r="R48" s="35">
        <f t="shared" si="17"/>
        <v>0.21630000000000002</v>
      </c>
      <c r="S48" s="35">
        <f t="shared" si="18"/>
        <v>0.41608876560332902</v>
      </c>
      <c r="T48" s="38" t="str">
        <f t="shared" si="19"/>
        <v>удов.</v>
      </c>
      <c r="U48" s="40"/>
      <c r="V48" s="63"/>
      <c r="W48" s="64"/>
      <c r="X48" s="35"/>
      <c r="Y48" s="35"/>
      <c r="Z48" s="39"/>
      <c r="AA48" s="34"/>
      <c r="AB48" s="35"/>
      <c r="AC48" s="28"/>
      <c r="AF48" s="41">
        <f t="shared" si="23"/>
        <v>0</v>
      </c>
    </row>
    <row r="49" spans="1:32" ht="25.5" customHeight="1">
      <c r="A49" s="15">
        <v>1</v>
      </c>
      <c r="B49" s="74">
        <v>2</v>
      </c>
      <c r="C49" s="75"/>
      <c r="D49" s="15">
        <v>3</v>
      </c>
      <c r="E49" s="15">
        <v>4</v>
      </c>
      <c r="F49" s="15">
        <v>5</v>
      </c>
      <c r="G49" s="74">
        <v>6</v>
      </c>
      <c r="H49" s="75"/>
      <c r="I49" s="15">
        <v>7</v>
      </c>
      <c r="J49" s="15">
        <v>8</v>
      </c>
      <c r="K49" s="37">
        <v>32</v>
      </c>
      <c r="L49" s="63" t="s">
        <v>99</v>
      </c>
      <c r="M49" s="64"/>
      <c r="N49" s="35">
        <v>1.49</v>
      </c>
      <c r="O49" s="35">
        <v>1.49</v>
      </c>
      <c r="P49" s="35">
        <f t="shared" si="24"/>
        <v>1.49</v>
      </c>
      <c r="Q49" s="35">
        <f t="shared" si="16"/>
        <v>0</v>
      </c>
      <c r="R49" s="35">
        <f t="shared" si="17"/>
        <v>0.20860000000000001</v>
      </c>
      <c r="S49" s="35">
        <f t="shared" si="18"/>
        <v>0</v>
      </c>
      <c r="T49" s="38" t="str">
        <f t="shared" si="19"/>
        <v>удов.</v>
      </c>
      <c r="U49" s="40"/>
      <c r="V49" s="63"/>
      <c r="W49" s="64"/>
      <c r="X49" s="35"/>
      <c r="Y49" s="35"/>
      <c r="Z49" s="39"/>
      <c r="AA49" s="34"/>
      <c r="AB49" s="35"/>
      <c r="AC49" s="28"/>
      <c r="AF49" s="41">
        <f t="shared" si="23"/>
        <v>0</v>
      </c>
    </row>
    <row r="50" spans="1:32" ht="28.5" customHeight="1">
      <c r="A50" s="34">
        <v>57</v>
      </c>
      <c r="B50" s="69"/>
      <c r="C50" s="70"/>
      <c r="D50" s="35"/>
      <c r="E50" s="35"/>
      <c r="F50" s="34">
        <v>96</v>
      </c>
      <c r="G50" s="69"/>
      <c r="H50" s="70"/>
      <c r="I50" s="36"/>
      <c r="J50" s="35"/>
      <c r="K50" s="37">
        <v>33</v>
      </c>
      <c r="L50" s="63" t="s">
        <v>100</v>
      </c>
      <c r="M50" s="64"/>
      <c r="N50" s="35">
        <v>1.54</v>
      </c>
      <c r="O50" s="35">
        <v>1.43</v>
      </c>
      <c r="P50" s="35">
        <f t="shared" si="24"/>
        <v>1.4849999999999999</v>
      </c>
      <c r="Q50" s="35">
        <f t="shared" si="16"/>
        <v>0.1100000000000001</v>
      </c>
      <c r="R50" s="35">
        <f t="shared" si="17"/>
        <v>0.2079</v>
      </c>
      <c r="S50" s="35">
        <f t="shared" si="18"/>
        <v>0.52910052910052952</v>
      </c>
      <c r="T50" s="38" t="str">
        <f t="shared" si="19"/>
        <v>удов.</v>
      </c>
      <c r="U50" s="37"/>
      <c r="V50" s="63"/>
      <c r="W50" s="64"/>
      <c r="X50" s="35"/>
      <c r="Y50" s="35"/>
      <c r="Z50" s="39"/>
      <c r="AA50" s="34"/>
      <c r="AB50" s="35"/>
      <c r="AC50" s="28"/>
      <c r="AF50" s="41">
        <f t="shared" si="23"/>
        <v>0</v>
      </c>
    </row>
    <row r="51" spans="1:32" ht="28.5" customHeight="1">
      <c r="A51" s="34">
        <v>58</v>
      </c>
      <c r="B51" s="69"/>
      <c r="C51" s="70"/>
      <c r="D51" s="35"/>
      <c r="E51" s="35"/>
      <c r="F51" s="34">
        <v>97</v>
      </c>
      <c r="G51" s="69"/>
      <c r="H51" s="70"/>
      <c r="I51" s="36"/>
      <c r="J51" s="35"/>
      <c r="K51" s="37">
        <v>34</v>
      </c>
      <c r="L51" s="63" t="s">
        <v>101</v>
      </c>
      <c r="M51" s="64"/>
      <c r="N51" s="35">
        <v>2.0299999999999998</v>
      </c>
      <c r="O51" s="35">
        <v>1.92</v>
      </c>
      <c r="P51" s="35">
        <f t="shared" si="24"/>
        <v>1.9749999999999999</v>
      </c>
      <c r="Q51" s="35">
        <f t="shared" si="16"/>
        <v>0.10999999999999988</v>
      </c>
      <c r="R51" s="35">
        <f t="shared" si="17"/>
        <v>0.27650000000000002</v>
      </c>
      <c r="S51" s="35">
        <f t="shared" si="18"/>
        <v>0.39783001808318214</v>
      </c>
      <c r="T51" s="38" t="str">
        <f t="shared" si="19"/>
        <v>удов.</v>
      </c>
      <c r="U51" s="37"/>
      <c r="V51" s="63"/>
      <c r="W51" s="64"/>
      <c r="X51" s="35"/>
      <c r="Y51" s="35"/>
      <c r="Z51" s="39"/>
      <c r="AA51" s="34"/>
      <c r="AB51" s="35"/>
      <c r="AC51" s="28"/>
      <c r="AF51" s="41">
        <f t="shared" si="23"/>
        <v>0</v>
      </c>
    </row>
    <row r="52" spans="1:32" ht="28.5" customHeight="1">
      <c r="A52" s="34">
        <v>59</v>
      </c>
      <c r="B52" s="69"/>
      <c r="C52" s="70"/>
      <c r="D52" s="35"/>
      <c r="E52" s="35"/>
      <c r="F52" s="34">
        <v>98</v>
      </c>
      <c r="G52" s="69"/>
      <c r="H52" s="70"/>
      <c r="I52" s="36"/>
      <c r="J52" s="35"/>
      <c r="K52" s="37">
        <v>35</v>
      </c>
      <c r="L52" s="63" t="s">
        <v>102</v>
      </c>
      <c r="M52" s="64"/>
      <c r="N52" s="35">
        <v>1.89</v>
      </c>
      <c r="O52" s="35">
        <v>1.84</v>
      </c>
      <c r="P52" s="35">
        <f t="shared" si="24"/>
        <v>1.865</v>
      </c>
      <c r="Q52" s="35">
        <f t="shared" si="16"/>
        <v>4.9999999999999822E-2</v>
      </c>
      <c r="R52" s="35">
        <f t="shared" si="17"/>
        <v>0.2611</v>
      </c>
      <c r="S52" s="35">
        <f t="shared" si="18"/>
        <v>0.19149751053236239</v>
      </c>
      <c r="T52" s="38" t="str">
        <f t="shared" si="19"/>
        <v>удов.</v>
      </c>
      <c r="U52" s="37"/>
      <c r="V52" s="63"/>
      <c r="W52" s="64"/>
      <c r="X52" s="35"/>
      <c r="Y52" s="35"/>
      <c r="Z52" s="39"/>
      <c r="AA52" s="34"/>
      <c r="AB52" s="35"/>
      <c r="AC52" s="28"/>
      <c r="AF52" s="41">
        <f t="shared" si="23"/>
        <v>0</v>
      </c>
    </row>
    <row r="53" spans="1:32" ht="28.5" customHeight="1">
      <c r="A53" s="34">
        <v>60</v>
      </c>
      <c r="B53" s="69"/>
      <c r="C53" s="70"/>
      <c r="D53" s="35"/>
      <c r="E53" s="35"/>
      <c r="F53" s="34">
        <v>99</v>
      </c>
      <c r="G53" s="69"/>
      <c r="H53" s="70"/>
      <c r="I53" s="36"/>
      <c r="J53" s="35"/>
      <c r="K53" s="37">
        <v>36</v>
      </c>
      <c r="L53" s="63" t="s">
        <v>103</v>
      </c>
      <c r="M53" s="64"/>
      <c r="N53" s="35">
        <v>2.02</v>
      </c>
      <c r="O53" s="35">
        <v>1.98</v>
      </c>
      <c r="P53" s="35">
        <f t="shared" si="24"/>
        <v>2</v>
      </c>
      <c r="Q53" s="35">
        <f t="shared" si="16"/>
        <v>4.0000000000000036E-2</v>
      </c>
      <c r="R53" s="35">
        <f t="shared" si="17"/>
        <v>0.18</v>
      </c>
      <c r="S53" s="35">
        <f t="shared" si="18"/>
        <v>0.22222222222222243</v>
      </c>
      <c r="T53" s="38" t="str">
        <f t="shared" si="19"/>
        <v>удов.</v>
      </c>
      <c r="U53" s="37"/>
      <c r="V53" s="63"/>
      <c r="W53" s="64"/>
      <c r="X53" s="35"/>
      <c r="Y53" s="35"/>
      <c r="Z53" s="39"/>
      <c r="AA53" s="34"/>
      <c r="AB53" s="35"/>
      <c r="AC53" s="28"/>
      <c r="AF53" s="41">
        <f t="shared" si="23"/>
        <v>0</v>
      </c>
    </row>
    <row r="54" spans="1:32" ht="28.5" customHeight="1">
      <c r="A54" s="34">
        <v>61</v>
      </c>
      <c r="B54" s="69"/>
      <c r="C54" s="70"/>
      <c r="D54" s="35"/>
      <c r="E54" s="35"/>
      <c r="F54" s="34">
        <v>100</v>
      </c>
      <c r="G54" s="69"/>
      <c r="H54" s="70"/>
      <c r="I54" s="36"/>
      <c r="J54" s="35"/>
      <c r="K54" s="37">
        <v>37</v>
      </c>
      <c r="L54" s="63" t="s">
        <v>104</v>
      </c>
      <c r="M54" s="64"/>
      <c r="N54" s="35">
        <v>2.2400000000000002</v>
      </c>
      <c r="O54" s="35">
        <v>2.25</v>
      </c>
      <c r="P54" s="35">
        <f t="shared" si="24"/>
        <v>2.2450000000000001</v>
      </c>
      <c r="Q54" s="35">
        <f t="shared" si="16"/>
        <v>9.9999999999997868E-3</v>
      </c>
      <c r="R54" s="35">
        <f t="shared" si="17"/>
        <v>0.20205000000000001</v>
      </c>
      <c r="S54" s="35">
        <f t="shared" si="18"/>
        <v>4.9492699826774497E-2</v>
      </c>
      <c r="T54" s="38" t="str">
        <f t="shared" si="19"/>
        <v>удов.</v>
      </c>
      <c r="U54" s="37"/>
      <c r="V54" s="63"/>
      <c r="W54" s="64"/>
      <c r="X54" s="35"/>
      <c r="Y54" s="35"/>
      <c r="Z54" s="39"/>
      <c r="AA54" s="34"/>
      <c r="AB54" s="35"/>
      <c r="AC54" s="28"/>
      <c r="AF54" s="41">
        <f t="shared" si="23"/>
        <v>0</v>
      </c>
    </row>
    <row r="55" spans="1:32" ht="28.5" customHeight="1">
      <c r="A55" s="34">
        <v>62</v>
      </c>
      <c r="B55" s="69"/>
      <c r="C55" s="70"/>
      <c r="D55" s="35"/>
      <c r="E55" s="35"/>
      <c r="F55" s="34">
        <v>101</v>
      </c>
      <c r="G55" s="69"/>
      <c r="H55" s="70"/>
      <c r="I55" s="36"/>
      <c r="J55" s="35"/>
      <c r="K55" s="37">
        <v>38</v>
      </c>
      <c r="L55" s="63" t="s">
        <v>105</v>
      </c>
      <c r="M55" s="64"/>
      <c r="N55" s="35">
        <v>2.37</v>
      </c>
      <c r="O55" s="35">
        <v>2.31</v>
      </c>
      <c r="P55" s="35">
        <f t="shared" si="24"/>
        <v>2.34</v>
      </c>
      <c r="Q55" s="35">
        <f t="shared" si="16"/>
        <v>6.0000000000000053E-2</v>
      </c>
      <c r="R55" s="35">
        <f t="shared" si="17"/>
        <v>0.21059999999999998</v>
      </c>
      <c r="S55" s="35">
        <f t="shared" si="18"/>
        <v>0.28490028490028518</v>
      </c>
      <c r="T55" s="38" t="str">
        <f t="shared" si="19"/>
        <v>удов.</v>
      </c>
      <c r="U55" s="37"/>
      <c r="V55" s="63"/>
      <c r="W55" s="64"/>
      <c r="X55" s="35"/>
      <c r="Y55" s="35"/>
      <c r="Z55" s="39"/>
      <c r="AA55" s="34"/>
      <c r="AB55" s="35"/>
      <c r="AC55" s="28"/>
      <c r="AF55" s="41">
        <f t="shared" si="23"/>
        <v>0</v>
      </c>
    </row>
    <row r="56" spans="1:32" ht="28.5" customHeight="1">
      <c r="A56" s="34">
        <v>63</v>
      </c>
      <c r="B56" s="69"/>
      <c r="C56" s="70"/>
      <c r="D56" s="35"/>
      <c r="E56" s="35"/>
      <c r="F56" s="34">
        <v>102</v>
      </c>
      <c r="G56" s="69"/>
      <c r="H56" s="70"/>
      <c r="I56" s="36"/>
      <c r="J56" s="35"/>
      <c r="K56" s="37">
        <v>39</v>
      </c>
      <c r="L56" s="63" t="s">
        <v>106</v>
      </c>
      <c r="M56" s="64"/>
      <c r="N56" s="35">
        <v>2.1800000000000002</v>
      </c>
      <c r="O56" s="35">
        <v>2.25</v>
      </c>
      <c r="P56" s="35">
        <f t="shared" si="24"/>
        <v>2.2149999999999999</v>
      </c>
      <c r="Q56" s="35">
        <f t="shared" si="16"/>
        <v>6.999999999999984E-2</v>
      </c>
      <c r="R56" s="35">
        <f t="shared" si="17"/>
        <v>0.19934999999999997</v>
      </c>
      <c r="S56" s="35">
        <f t="shared" si="18"/>
        <v>0.35114120892901857</v>
      </c>
      <c r="T56" s="38" t="str">
        <f t="shared" si="19"/>
        <v>удов.</v>
      </c>
      <c r="U56" s="37"/>
      <c r="V56" s="63"/>
      <c r="W56" s="64"/>
      <c r="X56" s="35"/>
      <c r="Y56" s="35"/>
      <c r="Z56" s="39"/>
      <c r="AA56" s="34"/>
      <c r="AB56" s="35"/>
      <c r="AC56" s="28"/>
      <c r="AF56" s="41">
        <f t="shared" si="23"/>
        <v>0</v>
      </c>
    </row>
    <row r="57" spans="1:32" ht="28.5" customHeight="1">
      <c r="A57" s="34">
        <v>64</v>
      </c>
      <c r="B57" s="69"/>
      <c r="C57" s="70"/>
      <c r="D57" s="35"/>
      <c r="E57" s="35"/>
      <c r="F57" s="34">
        <v>103</v>
      </c>
      <c r="G57" s="69"/>
      <c r="H57" s="70"/>
      <c r="I57" s="36"/>
      <c r="J57" s="35"/>
      <c r="K57" s="37">
        <v>40</v>
      </c>
      <c r="L57" s="63" t="s">
        <v>107</v>
      </c>
      <c r="M57" s="64"/>
      <c r="N57" s="35">
        <v>1.94</v>
      </c>
      <c r="O57" s="35">
        <v>1.91</v>
      </c>
      <c r="P57" s="35">
        <f t="shared" si="24"/>
        <v>1.9249999999999998</v>
      </c>
      <c r="Q57" s="35">
        <f t="shared" si="16"/>
        <v>3.0000000000000027E-2</v>
      </c>
      <c r="R57" s="35">
        <f t="shared" si="17"/>
        <v>0.26950000000000002</v>
      </c>
      <c r="S57" s="35">
        <f t="shared" si="18"/>
        <v>0.11131725417439713</v>
      </c>
      <c r="T57" s="38" t="str">
        <f t="shared" si="19"/>
        <v>удов.</v>
      </c>
      <c r="U57" s="37"/>
      <c r="V57" s="63"/>
      <c r="W57" s="64"/>
      <c r="X57" s="35"/>
      <c r="Y57" s="35"/>
      <c r="Z57" s="39"/>
      <c r="AA57" s="34"/>
      <c r="AB57" s="35"/>
      <c r="AC57" s="28"/>
      <c r="AF57" s="41">
        <f t="shared" si="23"/>
        <v>0</v>
      </c>
    </row>
    <row r="58" spans="1:32" ht="28.5" customHeight="1">
      <c r="A58" s="34">
        <v>65</v>
      </c>
      <c r="B58" s="69"/>
      <c r="C58" s="70"/>
      <c r="D58" s="35"/>
      <c r="E58" s="35"/>
      <c r="F58" s="34">
        <v>104</v>
      </c>
      <c r="G58" s="69"/>
      <c r="H58" s="70"/>
      <c r="I58" s="36"/>
      <c r="J58" s="35"/>
      <c r="K58" s="37">
        <v>41</v>
      </c>
      <c r="L58" s="63" t="s">
        <v>108</v>
      </c>
      <c r="M58" s="64"/>
      <c r="N58" s="35">
        <v>1.87</v>
      </c>
      <c r="O58" s="35">
        <v>1.87</v>
      </c>
      <c r="P58" s="35">
        <f t="shared" si="24"/>
        <v>1.87</v>
      </c>
      <c r="Q58" s="35">
        <f t="shared" si="16"/>
        <v>0</v>
      </c>
      <c r="R58" s="35">
        <f t="shared" si="17"/>
        <v>0.26180000000000003</v>
      </c>
      <c r="S58" s="35">
        <f t="shared" si="18"/>
        <v>0</v>
      </c>
      <c r="T58" s="38" t="str">
        <f t="shared" si="19"/>
        <v>удов.</v>
      </c>
      <c r="U58" s="37"/>
      <c r="V58" s="63"/>
      <c r="W58" s="64"/>
      <c r="X58" s="35"/>
      <c r="Y58" s="35"/>
      <c r="Z58" s="39"/>
      <c r="AA58" s="34"/>
      <c r="AB58" s="35"/>
      <c r="AC58" s="28"/>
      <c r="AF58" s="41">
        <f t="shared" si="23"/>
        <v>0</v>
      </c>
    </row>
    <row r="59" spans="1:32" ht="28.5" customHeight="1">
      <c r="A59" s="34">
        <v>66</v>
      </c>
      <c r="B59" s="69"/>
      <c r="C59" s="70"/>
      <c r="D59" s="35"/>
      <c r="E59" s="35"/>
      <c r="F59" s="34">
        <v>105</v>
      </c>
      <c r="G59" s="69"/>
      <c r="H59" s="70"/>
      <c r="I59" s="36"/>
      <c r="J59" s="35"/>
      <c r="K59" s="37">
        <v>42</v>
      </c>
      <c r="L59" s="63" t="s">
        <v>109</v>
      </c>
      <c r="M59" s="64"/>
      <c r="N59" s="35">
        <v>1.37</v>
      </c>
      <c r="O59" s="35">
        <v>1.24</v>
      </c>
      <c r="P59" s="35">
        <f t="shared" si="24"/>
        <v>1.3050000000000002</v>
      </c>
      <c r="Q59" s="35">
        <f t="shared" si="16"/>
        <v>0.13000000000000012</v>
      </c>
      <c r="R59" s="35">
        <f t="shared" si="17"/>
        <v>0.18270000000000003</v>
      </c>
      <c r="S59" s="35">
        <f t="shared" si="18"/>
        <v>0.71154898741105688</v>
      </c>
      <c r="T59" s="38" t="str">
        <f t="shared" si="19"/>
        <v>удов.</v>
      </c>
      <c r="U59" s="37"/>
      <c r="V59" s="63"/>
      <c r="W59" s="64"/>
      <c r="X59" s="35"/>
      <c r="Y59" s="35"/>
      <c r="Z59" s="39"/>
      <c r="AA59" s="34"/>
      <c r="AB59" s="35"/>
      <c r="AC59" s="28"/>
      <c r="AF59" s="41">
        <f t="shared" si="23"/>
        <v>0</v>
      </c>
    </row>
    <row r="60" spans="1:32" ht="28.5" customHeight="1">
      <c r="A60" s="34">
        <v>67</v>
      </c>
      <c r="B60" s="69"/>
      <c r="C60" s="70"/>
      <c r="D60" s="35"/>
      <c r="E60" s="35"/>
      <c r="F60" s="34">
        <v>106</v>
      </c>
      <c r="G60" s="69"/>
      <c r="H60" s="70"/>
      <c r="I60" s="36"/>
      <c r="J60" s="35"/>
      <c r="K60" s="37">
        <v>43</v>
      </c>
      <c r="L60" s="63" t="s">
        <v>110</v>
      </c>
      <c r="M60" s="64"/>
      <c r="N60" s="35">
        <v>1.31</v>
      </c>
      <c r="O60" s="35">
        <v>1.32</v>
      </c>
      <c r="P60" s="35">
        <f t="shared" si="24"/>
        <v>1.3149999999999999</v>
      </c>
      <c r="Q60" s="35">
        <f t="shared" si="16"/>
        <v>1.0000000000000009E-2</v>
      </c>
      <c r="R60" s="35">
        <f t="shared" si="17"/>
        <v>0.18410000000000001</v>
      </c>
      <c r="S60" s="35">
        <f t="shared" si="18"/>
        <v>5.4318305268875655E-2</v>
      </c>
      <c r="T60" s="38" t="str">
        <f t="shared" si="19"/>
        <v>удов.</v>
      </c>
      <c r="U60" s="37"/>
      <c r="V60" s="63"/>
      <c r="W60" s="64"/>
      <c r="X60" s="35"/>
      <c r="Y60" s="35"/>
      <c r="Z60" s="39"/>
      <c r="AA60" s="34"/>
      <c r="AB60" s="35"/>
      <c r="AC60" s="28"/>
      <c r="AF60" s="41">
        <f t="shared" si="23"/>
        <v>0</v>
      </c>
    </row>
    <row r="61" spans="1:32" ht="28.5" customHeight="1">
      <c r="A61" s="34">
        <v>68</v>
      </c>
      <c r="B61" s="69"/>
      <c r="C61" s="70"/>
      <c r="D61" s="35"/>
      <c r="E61" s="35"/>
      <c r="F61" s="34">
        <v>107</v>
      </c>
      <c r="G61" s="69"/>
      <c r="H61" s="70"/>
      <c r="I61" s="36"/>
      <c r="J61" s="35"/>
      <c r="K61" s="37">
        <v>44</v>
      </c>
      <c r="L61" s="63" t="s">
        <v>111</v>
      </c>
      <c r="M61" s="64"/>
      <c r="N61" s="35">
        <v>2.0499999999999998</v>
      </c>
      <c r="O61" s="35">
        <v>2.15</v>
      </c>
      <c r="P61" s="35">
        <f t="shared" si="24"/>
        <v>2.0999999999999996</v>
      </c>
      <c r="Q61" s="35">
        <f t="shared" si="16"/>
        <v>0.10000000000000009</v>
      </c>
      <c r="R61" s="35">
        <f t="shared" si="17"/>
        <v>0.18899999999999997</v>
      </c>
      <c r="S61" s="35">
        <f t="shared" si="18"/>
        <v>0.52910052910052963</v>
      </c>
      <c r="T61" s="38" t="str">
        <f t="shared" si="19"/>
        <v>удов.</v>
      </c>
      <c r="U61" s="37"/>
      <c r="V61" s="63"/>
      <c r="W61" s="64"/>
      <c r="X61" s="35"/>
      <c r="Y61" s="35"/>
      <c r="Z61" s="39"/>
      <c r="AA61" s="34"/>
      <c r="AB61" s="35"/>
      <c r="AC61" s="28"/>
      <c r="AF61" s="41">
        <f t="shared" si="23"/>
        <v>0</v>
      </c>
    </row>
    <row r="62" spans="1:32" ht="28.5" customHeight="1">
      <c r="A62" s="34">
        <v>69</v>
      </c>
      <c r="B62" s="69"/>
      <c r="C62" s="70"/>
      <c r="D62" s="35"/>
      <c r="E62" s="35"/>
      <c r="F62" s="34">
        <v>108</v>
      </c>
      <c r="G62" s="69"/>
      <c r="H62" s="70"/>
      <c r="I62" s="36"/>
      <c r="J62" s="35"/>
      <c r="K62" s="37">
        <v>45</v>
      </c>
      <c r="L62" s="63" t="s">
        <v>112</v>
      </c>
      <c r="M62" s="64"/>
      <c r="N62" s="35">
        <v>1.69</v>
      </c>
      <c r="O62" s="35">
        <v>1.57</v>
      </c>
      <c r="P62" s="35">
        <f t="shared" si="24"/>
        <v>1.63</v>
      </c>
      <c r="Q62" s="35">
        <f t="shared" si="16"/>
        <v>0.11999999999999988</v>
      </c>
      <c r="R62" s="35">
        <f t="shared" si="17"/>
        <v>0.22820000000000001</v>
      </c>
      <c r="S62" s="35">
        <f t="shared" si="18"/>
        <v>0.52585451358457436</v>
      </c>
      <c r="T62" s="38" t="str">
        <f t="shared" si="19"/>
        <v>удов.</v>
      </c>
      <c r="U62" s="37"/>
      <c r="V62" s="63"/>
      <c r="W62" s="64"/>
      <c r="X62" s="35"/>
      <c r="Y62" s="35"/>
      <c r="Z62" s="39"/>
      <c r="AA62" s="34"/>
      <c r="AB62" s="35"/>
      <c r="AC62" s="28"/>
      <c r="AF62" s="41">
        <f t="shared" si="23"/>
        <v>0</v>
      </c>
    </row>
    <row r="63" spans="1:32" ht="28.5" customHeight="1">
      <c r="A63" s="34">
        <v>70</v>
      </c>
      <c r="B63" s="69"/>
      <c r="C63" s="70"/>
      <c r="D63" s="35"/>
      <c r="E63" s="35"/>
      <c r="F63" s="34">
        <v>109</v>
      </c>
      <c r="G63" s="69"/>
      <c r="H63" s="70"/>
      <c r="I63" s="36"/>
      <c r="J63" s="35"/>
      <c r="K63" s="37">
        <v>46</v>
      </c>
      <c r="L63" s="63" t="s">
        <v>113</v>
      </c>
      <c r="M63" s="64"/>
      <c r="N63" s="35">
        <v>2.58</v>
      </c>
      <c r="O63" s="35">
        <v>2.6</v>
      </c>
      <c r="P63" s="35">
        <f t="shared" si="24"/>
        <v>2.59</v>
      </c>
      <c r="Q63" s="35">
        <f t="shared" si="16"/>
        <v>2.0000000000000018E-2</v>
      </c>
      <c r="R63" s="35">
        <f t="shared" si="17"/>
        <v>0.23309999999999997</v>
      </c>
      <c r="S63" s="35">
        <f t="shared" si="18"/>
        <v>8.5800085800085885E-2</v>
      </c>
      <c r="T63" s="38" t="str">
        <f t="shared" si="19"/>
        <v>удов.</v>
      </c>
      <c r="U63" s="37"/>
      <c r="V63" s="63"/>
      <c r="W63" s="64"/>
      <c r="X63" s="35"/>
      <c r="Y63" s="35"/>
      <c r="Z63" s="39"/>
      <c r="AA63" s="34"/>
      <c r="AB63" s="35"/>
      <c r="AC63" s="28"/>
      <c r="AF63" s="41">
        <f t="shared" si="23"/>
        <v>0</v>
      </c>
    </row>
    <row r="64" spans="1:32" ht="28.5" customHeight="1">
      <c r="A64" s="34">
        <v>71</v>
      </c>
      <c r="B64" s="69"/>
      <c r="C64" s="70"/>
      <c r="D64" s="35"/>
      <c r="E64" s="35"/>
      <c r="F64" s="34">
        <v>110</v>
      </c>
      <c r="G64" s="69"/>
      <c r="H64" s="70"/>
      <c r="I64" s="36"/>
      <c r="J64" s="35"/>
      <c r="K64" s="37">
        <v>47</v>
      </c>
      <c r="L64" s="63" t="s">
        <v>114</v>
      </c>
      <c r="M64" s="64"/>
      <c r="N64" s="35">
        <v>2.94</v>
      </c>
      <c r="O64" s="35">
        <v>2.85</v>
      </c>
      <c r="P64" s="35">
        <f t="shared" si="24"/>
        <v>2.895</v>
      </c>
      <c r="Q64" s="35">
        <f t="shared" si="16"/>
        <v>8.9999999999999858E-2</v>
      </c>
      <c r="R64" s="35">
        <f t="shared" si="17"/>
        <v>0.26055</v>
      </c>
      <c r="S64" s="35">
        <f t="shared" si="18"/>
        <v>0.34542314335060392</v>
      </c>
      <c r="T64" s="38" t="str">
        <f t="shared" si="19"/>
        <v>удов.</v>
      </c>
      <c r="U64" s="37"/>
      <c r="V64" s="63"/>
      <c r="W64" s="64"/>
      <c r="X64" s="35"/>
      <c r="Y64" s="35"/>
      <c r="Z64" s="39"/>
      <c r="AA64" s="34"/>
      <c r="AB64" s="35"/>
      <c r="AC64" s="28"/>
      <c r="AF64" s="41">
        <f t="shared" si="23"/>
        <v>0</v>
      </c>
    </row>
    <row r="65" spans="1:32" ht="28.5" customHeight="1">
      <c r="A65" s="34">
        <v>72</v>
      </c>
      <c r="B65" s="69"/>
      <c r="C65" s="70"/>
      <c r="D65" s="35"/>
      <c r="E65" s="35"/>
      <c r="F65" s="34">
        <v>111</v>
      </c>
      <c r="G65" s="69"/>
      <c r="H65" s="70"/>
      <c r="I65" s="36"/>
      <c r="J65" s="35"/>
      <c r="K65" s="37">
        <v>48</v>
      </c>
      <c r="L65" s="63" t="s">
        <v>115</v>
      </c>
      <c r="M65" s="64"/>
      <c r="N65" s="35">
        <v>2.17</v>
      </c>
      <c r="O65" s="35">
        <v>2.19</v>
      </c>
      <c r="P65" s="35">
        <f t="shared" si="24"/>
        <v>2.1799999999999997</v>
      </c>
      <c r="Q65" s="35">
        <f t="shared" si="16"/>
        <v>2.0000000000000018E-2</v>
      </c>
      <c r="R65" s="35">
        <f t="shared" si="17"/>
        <v>0.19619999999999996</v>
      </c>
      <c r="S65" s="35">
        <f t="shared" si="18"/>
        <v>0.10193679918450572</v>
      </c>
      <c r="T65" s="38" t="str">
        <f t="shared" si="19"/>
        <v>удов.</v>
      </c>
      <c r="U65" s="37"/>
      <c r="V65" s="63"/>
      <c r="W65" s="64"/>
      <c r="X65" s="35"/>
      <c r="Y65" s="35"/>
      <c r="Z65" s="39"/>
      <c r="AA65" s="34"/>
      <c r="AB65" s="35"/>
      <c r="AC65" s="28"/>
      <c r="AF65" s="41">
        <f t="shared" si="23"/>
        <v>0</v>
      </c>
    </row>
    <row r="66" spans="1:32" ht="28.5" customHeight="1">
      <c r="A66" s="34">
        <v>73</v>
      </c>
      <c r="B66" s="69"/>
      <c r="C66" s="70"/>
      <c r="D66" s="35"/>
      <c r="E66" s="35"/>
      <c r="F66" s="34">
        <v>112</v>
      </c>
      <c r="G66" s="69"/>
      <c r="H66" s="70"/>
      <c r="I66" s="36"/>
      <c r="J66" s="35"/>
      <c r="K66" s="37">
        <v>49</v>
      </c>
      <c r="L66" s="63" t="s">
        <v>116</v>
      </c>
      <c r="M66" s="64"/>
      <c r="N66" s="35">
        <v>2.48</v>
      </c>
      <c r="O66" s="35">
        <v>2.2799999999999998</v>
      </c>
      <c r="P66" s="35">
        <f t="shared" si="24"/>
        <v>2.38</v>
      </c>
      <c r="Q66" s="35">
        <f t="shared" si="16"/>
        <v>0.20000000000000018</v>
      </c>
      <c r="R66" s="35">
        <f t="shared" si="17"/>
        <v>0.21419999999999997</v>
      </c>
      <c r="S66" s="35">
        <f t="shared" si="18"/>
        <v>0.93370681605975814</v>
      </c>
      <c r="T66" s="38" t="str">
        <f t="shared" si="19"/>
        <v>удов.</v>
      </c>
      <c r="U66" s="37"/>
      <c r="V66" s="63"/>
      <c r="W66" s="64"/>
      <c r="X66" s="35"/>
      <c r="Y66" s="35"/>
      <c r="Z66" s="39"/>
      <c r="AA66" s="34"/>
      <c r="AB66" s="35"/>
      <c r="AC66" s="28"/>
      <c r="AF66" s="41">
        <f t="shared" si="23"/>
        <v>0</v>
      </c>
    </row>
    <row r="67" spans="1:32" ht="28.5" customHeight="1">
      <c r="A67" s="34">
        <v>74</v>
      </c>
      <c r="B67" s="69"/>
      <c r="C67" s="70"/>
      <c r="D67" s="35"/>
      <c r="E67" s="35"/>
      <c r="F67" s="34">
        <v>113</v>
      </c>
      <c r="G67" s="69"/>
      <c r="H67" s="70"/>
      <c r="I67" s="36"/>
      <c r="J67" s="35"/>
      <c r="K67" s="37">
        <v>50</v>
      </c>
      <c r="L67" s="63" t="s">
        <v>117</v>
      </c>
      <c r="M67" s="64"/>
      <c r="N67" s="35">
        <v>2.83</v>
      </c>
      <c r="O67" s="35">
        <v>2.63</v>
      </c>
      <c r="P67" s="35">
        <f t="shared" si="24"/>
        <v>2.73</v>
      </c>
      <c r="Q67" s="35">
        <f t="shared" si="16"/>
        <v>0.20000000000000018</v>
      </c>
      <c r="R67" s="35">
        <f t="shared" si="17"/>
        <v>0.2457</v>
      </c>
      <c r="S67" s="35">
        <f t="shared" si="18"/>
        <v>0.8140008140008147</v>
      </c>
      <c r="T67" s="38" t="str">
        <f t="shared" si="19"/>
        <v>удов.</v>
      </c>
      <c r="U67" s="37"/>
      <c r="V67" s="63"/>
      <c r="W67" s="64"/>
      <c r="X67" s="35"/>
      <c r="Y67" s="35"/>
      <c r="Z67" s="39"/>
      <c r="AA67" s="34"/>
      <c r="AB67" s="35"/>
      <c r="AC67" s="28"/>
      <c r="AF67" s="41">
        <f t="shared" si="23"/>
        <v>0</v>
      </c>
    </row>
    <row r="68" spans="1:32" ht="28.5" customHeight="1">
      <c r="A68" s="34">
        <v>75</v>
      </c>
      <c r="B68" s="69"/>
      <c r="C68" s="70"/>
      <c r="D68" s="35"/>
      <c r="E68" s="35"/>
      <c r="F68" s="34">
        <v>114</v>
      </c>
      <c r="G68" s="69"/>
      <c r="H68" s="70"/>
      <c r="I68" s="36"/>
      <c r="J68" s="35"/>
      <c r="K68" s="37"/>
      <c r="L68" s="63"/>
      <c r="M68" s="64"/>
      <c r="N68" s="35"/>
      <c r="O68" s="35"/>
      <c r="P68" s="35"/>
      <c r="Q68" s="35"/>
      <c r="R68" s="35"/>
      <c r="S68" s="35"/>
      <c r="T68" s="38"/>
      <c r="U68" s="37"/>
      <c r="V68" s="63"/>
      <c r="W68" s="64"/>
      <c r="X68" s="35"/>
      <c r="Y68" s="35"/>
      <c r="Z68" s="39"/>
      <c r="AA68" s="34"/>
      <c r="AB68" s="35"/>
      <c r="AC68" s="29"/>
      <c r="AF68" s="41">
        <f t="shared" si="23"/>
        <v>0</v>
      </c>
    </row>
    <row r="69" spans="1:32" ht="28.5" customHeight="1">
      <c r="A69" s="34">
        <v>76</v>
      </c>
      <c r="B69" s="69"/>
      <c r="C69" s="70"/>
      <c r="D69" s="35"/>
      <c r="E69" s="35"/>
      <c r="F69" s="34">
        <v>115</v>
      </c>
      <c r="G69" s="69"/>
      <c r="H69" s="70"/>
      <c r="I69" s="36"/>
      <c r="J69" s="35"/>
      <c r="K69" s="37"/>
      <c r="L69" s="63"/>
      <c r="M69" s="64"/>
      <c r="N69" s="35"/>
      <c r="O69" s="35"/>
      <c r="P69" s="35"/>
      <c r="Q69" s="35"/>
      <c r="R69" s="35"/>
      <c r="S69" s="35"/>
      <c r="T69" s="38"/>
      <c r="U69" s="37"/>
      <c r="V69" s="63"/>
      <c r="W69" s="64"/>
      <c r="X69" s="35"/>
      <c r="Y69" s="35"/>
      <c r="Z69" s="39"/>
      <c r="AA69" s="34"/>
      <c r="AB69" s="35"/>
      <c r="AC69" s="29"/>
      <c r="AF69" s="41">
        <f t="shared" si="23"/>
        <v>0</v>
      </c>
    </row>
    <row r="70" spans="1:32" ht="28.5" customHeight="1">
      <c r="A70" s="34">
        <v>77</v>
      </c>
      <c r="B70" s="69"/>
      <c r="C70" s="70"/>
      <c r="D70" s="35"/>
      <c r="E70" s="35"/>
      <c r="F70" s="34">
        <v>116</v>
      </c>
      <c r="G70" s="69"/>
      <c r="H70" s="70"/>
      <c r="I70" s="36"/>
      <c r="J70" s="35"/>
      <c r="K70" s="37"/>
      <c r="L70" s="63"/>
      <c r="M70" s="64"/>
      <c r="N70" s="35"/>
      <c r="O70" s="35"/>
      <c r="P70" s="35"/>
      <c r="Q70" s="35"/>
      <c r="R70" s="35"/>
      <c r="S70" s="35"/>
      <c r="T70" s="38"/>
      <c r="U70" s="37"/>
      <c r="V70" s="63"/>
      <c r="W70" s="64"/>
      <c r="X70" s="35"/>
      <c r="Y70" s="35"/>
      <c r="Z70" s="39"/>
      <c r="AA70" s="34"/>
      <c r="AB70" s="35"/>
      <c r="AC70" s="29"/>
      <c r="AF70" s="41">
        <f t="shared" si="23"/>
        <v>0</v>
      </c>
    </row>
    <row r="71" spans="1:32" ht="28.5" customHeight="1">
      <c r="A71" s="34">
        <v>78</v>
      </c>
      <c r="B71" s="69"/>
      <c r="C71" s="70"/>
      <c r="D71" s="35"/>
      <c r="E71" s="35"/>
      <c r="F71" s="34">
        <v>117</v>
      </c>
      <c r="G71" s="69"/>
      <c r="H71" s="70"/>
      <c r="I71" s="36"/>
      <c r="J71" s="35"/>
      <c r="K71" s="37"/>
      <c r="L71" s="63"/>
      <c r="M71" s="64"/>
      <c r="N71" s="35"/>
      <c r="O71" s="35"/>
      <c r="P71" s="35"/>
      <c r="Q71" s="35"/>
      <c r="R71" s="35"/>
      <c r="S71" s="35"/>
      <c r="T71" s="38"/>
      <c r="U71" s="37"/>
      <c r="V71" s="63"/>
      <c r="W71" s="64"/>
      <c r="X71" s="35"/>
      <c r="Y71" s="35"/>
      <c r="Z71" s="39"/>
      <c r="AA71" s="34"/>
      <c r="AB71" s="35"/>
      <c r="AC71" s="29"/>
      <c r="AF71" s="41">
        <f t="shared" si="23"/>
        <v>0</v>
      </c>
    </row>
    <row r="72" spans="1:32" ht="28.5" customHeight="1">
      <c r="A72" s="34">
        <v>79</v>
      </c>
      <c r="B72" s="69"/>
      <c r="C72" s="70"/>
      <c r="D72" s="35"/>
      <c r="E72" s="35"/>
      <c r="F72" s="34">
        <v>118</v>
      </c>
      <c r="G72" s="69"/>
      <c r="H72" s="70"/>
      <c r="I72" s="36"/>
      <c r="J72" s="35"/>
      <c r="K72" s="37"/>
      <c r="L72" s="63"/>
      <c r="M72" s="64"/>
      <c r="N72" s="35"/>
      <c r="O72" s="35"/>
      <c r="P72" s="35"/>
      <c r="Q72" s="35"/>
      <c r="R72" s="35"/>
      <c r="S72" s="35"/>
      <c r="T72" s="38"/>
      <c r="U72" s="37"/>
      <c r="V72" s="63"/>
      <c r="W72" s="64"/>
      <c r="X72" s="35"/>
      <c r="Y72" s="35"/>
      <c r="Z72" s="39"/>
      <c r="AA72" s="34"/>
      <c r="AB72" s="35"/>
      <c r="AC72" s="29"/>
      <c r="AF72" s="41">
        <f t="shared" si="23"/>
        <v>0</v>
      </c>
    </row>
    <row r="73" spans="1:32" ht="28.5" customHeight="1">
      <c r="A73" s="34">
        <v>80</v>
      </c>
      <c r="B73" s="69"/>
      <c r="C73" s="70"/>
      <c r="D73" s="35"/>
      <c r="E73" s="35"/>
      <c r="F73" s="34">
        <v>119</v>
      </c>
      <c r="G73" s="69"/>
      <c r="H73" s="70"/>
      <c r="I73" s="36"/>
      <c r="J73" s="35"/>
      <c r="K73" s="37"/>
      <c r="L73" s="63"/>
      <c r="M73" s="64"/>
      <c r="N73" s="35"/>
      <c r="O73" s="35"/>
      <c r="P73" s="35"/>
      <c r="Q73" s="35"/>
      <c r="R73" s="35"/>
      <c r="S73" s="35"/>
      <c r="T73" s="38"/>
      <c r="U73" s="37"/>
      <c r="V73" s="63"/>
      <c r="W73" s="64"/>
      <c r="X73" s="35"/>
      <c r="Y73" s="35"/>
      <c r="Z73" s="39"/>
      <c r="AA73" s="34"/>
      <c r="AB73" s="35"/>
      <c r="AC73" s="29"/>
      <c r="AF73" s="41">
        <f t="shared" si="23"/>
        <v>0</v>
      </c>
    </row>
    <row r="74" spans="1:32" ht="28.5" customHeight="1">
      <c r="A74" s="34">
        <v>81</v>
      </c>
      <c r="B74" s="69"/>
      <c r="C74" s="70"/>
      <c r="D74" s="35"/>
      <c r="E74" s="35"/>
      <c r="F74" s="34">
        <v>120</v>
      </c>
      <c r="G74" s="69"/>
      <c r="H74" s="70"/>
      <c r="I74" s="36"/>
      <c r="J74" s="35"/>
      <c r="K74" s="37"/>
      <c r="L74" s="63"/>
      <c r="M74" s="64"/>
      <c r="N74" s="35"/>
      <c r="O74" s="35"/>
      <c r="P74" s="35"/>
      <c r="Q74" s="35"/>
      <c r="R74" s="35"/>
      <c r="S74" s="35"/>
      <c r="T74" s="38"/>
      <c r="U74" s="37"/>
      <c r="V74" s="63"/>
      <c r="W74" s="64"/>
      <c r="X74" s="35"/>
      <c r="Y74" s="35"/>
      <c r="Z74" s="39"/>
      <c r="AA74" s="34"/>
      <c r="AB74" s="35"/>
      <c r="AC74" s="29"/>
      <c r="AF74" s="41">
        <f t="shared" si="23"/>
        <v>0</v>
      </c>
    </row>
    <row r="75" spans="1:32" ht="28.5" customHeight="1">
      <c r="A75" s="34">
        <v>82</v>
      </c>
      <c r="B75" s="69"/>
      <c r="C75" s="70"/>
      <c r="D75" s="35"/>
      <c r="E75" s="35"/>
      <c r="F75" s="34">
        <v>121</v>
      </c>
      <c r="G75" s="69"/>
      <c r="H75" s="70"/>
      <c r="I75" s="36"/>
      <c r="J75" s="35"/>
      <c r="K75" s="37"/>
      <c r="L75" s="63"/>
      <c r="M75" s="64"/>
      <c r="N75" s="35"/>
      <c r="O75" s="35"/>
      <c r="P75" s="35"/>
      <c r="Q75" s="35"/>
      <c r="R75" s="35"/>
      <c r="S75" s="35"/>
      <c r="T75" s="38"/>
      <c r="U75" s="37"/>
      <c r="V75" s="63"/>
      <c r="W75" s="64"/>
      <c r="X75" s="35"/>
      <c r="Y75" s="35"/>
      <c r="Z75" s="39"/>
      <c r="AA75" s="34"/>
      <c r="AB75" s="35"/>
      <c r="AC75" s="29"/>
      <c r="AF75" s="41">
        <f t="shared" si="23"/>
        <v>0</v>
      </c>
    </row>
    <row r="76" spans="1:32" ht="28.5" customHeight="1">
      <c r="A76" s="34">
        <v>83</v>
      </c>
      <c r="B76" s="69"/>
      <c r="C76" s="70"/>
      <c r="D76" s="35"/>
      <c r="E76" s="35"/>
      <c r="F76" s="34">
        <v>122</v>
      </c>
      <c r="G76" s="69"/>
      <c r="H76" s="70"/>
      <c r="I76" s="36"/>
      <c r="J76" s="35"/>
      <c r="K76" s="37"/>
      <c r="L76" s="63"/>
      <c r="M76" s="64"/>
      <c r="N76" s="35"/>
      <c r="O76" s="35"/>
      <c r="P76" s="35"/>
      <c r="Q76" s="35"/>
      <c r="R76" s="35"/>
      <c r="S76" s="35"/>
      <c r="T76" s="38"/>
      <c r="U76" s="37"/>
      <c r="V76" s="63"/>
      <c r="W76" s="64"/>
      <c r="X76" s="35"/>
      <c r="Y76" s="35"/>
      <c r="Z76" s="39"/>
      <c r="AA76" s="34"/>
      <c r="AB76" s="35"/>
      <c r="AC76" s="29"/>
      <c r="AF76" s="41">
        <f t="shared" si="23"/>
        <v>0</v>
      </c>
    </row>
    <row r="77" spans="1:32" ht="28.5" customHeight="1">
      <c r="A77" s="34">
        <v>84</v>
      </c>
      <c r="B77" s="69"/>
      <c r="C77" s="70"/>
      <c r="D77" s="35"/>
      <c r="E77" s="35"/>
      <c r="F77" s="34">
        <v>123</v>
      </c>
      <c r="G77" s="69"/>
      <c r="H77" s="70"/>
      <c r="I77" s="36"/>
      <c r="J77" s="35"/>
      <c r="K77" s="37"/>
      <c r="L77" s="63"/>
      <c r="M77" s="64"/>
      <c r="N77" s="35"/>
      <c r="O77" s="35"/>
      <c r="P77" s="35"/>
      <c r="Q77" s="35"/>
      <c r="R77" s="35"/>
      <c r="S77" s="35"/>
      <c r="T77" s="38"/>
      <c r="U77" s="37"/>
      <c r="V77" s="63"/>
      <c r="W77" s="64"/>
      <c r="X77" s="35"/>
      <c r="Y77" s="35"/>
      <c r="Z77" s="39"/>
      <c r="AA77" s="34"/>
      <c r="AB77" s="35"/>
      <c r="AC77" s="29"/>
      <c r="AF77" s="41">
        <f t="shared" si="23"/>
        <v>0</v>
      </c>
    </row>
    <row r="78" spans="1:32" ht="28.5" customHeight="1">
      <c r="A78" s="34">
        <v>85</v>
      </c>
      <c r="B78" s="69"/>
      <c r="C78" s="70"/>
      <c r="D78" s="35"/>
      <c r="E78" s="35"/>
      <c r="F78" s="34">
        <v>124</v>
      </c>
      <c r="G78" s="69"/>
      <c r="H78" s="70"/>
      <c r="I78" s="36"/>
      <c r="J78" s="35"/>
      <c r="K78" s="37"/>
      <c r="L78" s="63"/>
      <c r="M78" s="64"/>
      <c r="N78" s="35"/>
      <c r="O78" s="35"/>
      <c r="P78" s="35"/>
      <c r="Q78" s="35"/>
      <c r="R78" s="35"/>
      <c r="S78" s="35"/>
      <c r="T78" s="38"/>
      <c r="U78" s="37"/>
      <c r="V78" s="63"/>
      <c r="W78" s="64"/>
      <c r="X78" s="35"/>
      <c r="Y78" s="35"/>
      <c r="Z78" s="39"/>
      <c r="AA78" s="34"/>
      <c r="AB78" s="35"/>
      <c r="AC78" s="29"/>
      <c r="AF78" s="41">
        <f t="shared" si="23"/>
        <v>0</v>
      </c>
    </row>
    <row r="79" spans="1:32" ht="28.5" customHeight="1">
      <c r="A79" s="34">
        <v>86</v>
      </c>
      <c r="B79" s="69"/>
      <c r="C79" s="70"/>
      <c r="D79" s="35"/>
      <c r="E79" s="35"/>
      <c r="F79" s="34">
        <v>125</v>
      </c>
      <c r="G79" s="69"/>
      <c r="H79" s="70"/>
      <c r="I79" s="36"/>
      <c r="J79" s="35"/>
      <c r="K79" s="37"/>
      <c r="L79" s="63"/>
      <c r="M79" s="64"/>
      <c r="N79" s="35"/>
      <c r="O79" s="35"/>
      <c r="P79" s="35"/>
      <c r="Q79" s="35"/>
      <c r="R79" s="35"/>
      <c r="S79" s="35"/>
      <c r="T79" s="38"/>
      <c r="U79" s="37"/>
      <c r="V79" s="63"/>
      <c r="W79" s="64"/>
      <c r="X79" s="35"/>
      <c r="Y79" s="35"/>
      <c r="Z79" s="39"/>
      <c r="AA79" s="34"/>
      <c r="AB79" s="35"/>
      <c r="AC79" s="29"/>
      <c r="AF79" s="41">
        <f t="shared" si="23"/>
        <v>0</v>
      </c>
    </row>
    <row r="80" spans="1:32" ht="28.5" customHeight="1">
      <c r="A80" s="34">
        <v>87</v>
      </c>
      <c r="B80" s="69"/>
      <c r="C80" s="70"/>
      <c r="D80" s="35"/>
      <c r="E80" s="35"/>
      <c r="F80" s="34">
        <v>126</v>
      </c>
      <c r="G80" s="69"/>
      <c r="H80" s="70"/>
      <c r="I80" s="36"/>
      <c r="J80" s="35"/>
      <c r="K80" s="37"/>
      <c r="L80" s="63"/>
      <c r="M80" s="64"/>
      <c r="N80" s="35"/>
      <c r="O80" s="35"/>
      <c r="P80" s="35"/>
      <c r="Q80" s="35"/>
      <c r="R80" s="35"/>
      <c r="S80" s="35"/>
      <c r="T80" s="38"/>
      <c r="U80" s="37"/>
      <c r="V80" s="63"/>
      <c r="W80" s="64"/>
      <c r="X80" s="35"/>
      <c r="Y80" s="35"/>
      <c r="Z80" s="39"/>
      <c r="AA80" s="34"/>
      <c r="AB80" s="35"/>
      <c r="AC80" s="29"/>
      <c r="AF80" s="41">
        <f t="shared" si="23"/>
        <v>0</v>
      </c>
    </row>
    <row r="81" spans="1:32" ht="28.5" customHeight="1">
      <c r="A81" s="34">
        <v>88</v>
      </c>
      <c r="B81" s="69"/>
      <c r="C81" s="70"/>
      <c r="D81" s="35"/>
      <c r="E81" s="35"/>
      <c r="F81" s="34">
        <v>127</v>
      </c>
      <c r="G81" s="69"/>
      <c r="H81" s="70"/>
      <c r="I81" s="36"/>
      <c r="J81" s="35"/>
      <c r="K81" s="37"/>
      <c r="L81" s="63"/>
      <c r="M81" s="64"/>
      <c r="N81" s="35"/>
      <c r="O81" s="35"/>
      <c r="P81" s="35"/>
      <c r="Q81" s="35"/>
      <c r="R81" s="35"/>
      <c r="S81" s="35"/>
      <c r="T81" s="38"/>
      <c r="U81" s="37"/>
      <c r="V81" s="63"/>
      <c r="W81" s="64"/>
      <c r="X81" s="35"/>
      <c r="Y81" s="35"/>
      <c r="Z81" s="39"/>
      <c r="AA81" s="34"/>
      <c r="AB81" s="35"/>
      <c r="AC81" s="29"/>
      <c r="AF81" s="41">
        <f t="shared" si="23"/>
        <v>0</v>
      </c>
    </row>
    <row r="82" spans="1:32" ht="28.5" customHeight="1">
      <c r="A82" s="34">
        <v>89</v>
      </c>
      <c r="B82" s="69"/>
      <c r="C82" s="70"/>
      <c r="D82" s="35"/>
      <c r="E82" s="35"/>
      <c r="F82" s="34">
        <v>128</v>
      </c>
      <c r="G82" s="69"/>
      <c r="H82" s="70"/>
      <c r="I82" s="36"/>
      <c r="J82" s="35"/>
      <c r="K82" s="37"/>
      <c r="L82" s="63"/>
      <c r="M82" s="64"/>
      <c r="N82" s="35"/>
      <c r="O82" s="35"/>
      <c r="P82" s="35"/>
      <c r="Q82" s="35"/>
      <c r="R82" s="35"/>
      <c r="S82" s="35"/>
      <c r="T82" s="38"/>
      <c r="U82" s="37"/>
      <c r="V82" s="63"/>
      <c r="W82" s="64"/>
      <c r="X82" s="35"/>
      <c r="Y82" s="35"/>
      <c r="Z82" s="39"/>
      <c r="AA82" s="34"/>
      <c r="AB82" s="35"/>
      <c r="AC82" s="29"/>
      <c r="AF82" s="41">
        <f t="shared" si="23"/>
        <v>0</v>
      </c>
    </row>
    <row r="83" spans="1:32" ht="28.5" customHeight="1">
      <c r="A83" s="34">
        <v>90</v>
      </c>
      <c r="B83" s="69"/>
      <c r="C83" s="70"/>
      <c r="D83" s="35"/>
      <c r="E83" s="35"/>
      <c r="F83" s="34">
        <v>129</v>
      </c>
      <c r="G83" s="69"/>
      <c r="H83" s="70"/>
      <c r="I83" s="36"/>
      <c r="J83" s="35"/>
      <c r="K83" s="37"/>
      <c r="L83" s="63"/>
      <c r="M83" s="64"/>
      <c r="N83" s="35"/>
      <c r="O83" s="35"/>
      <c r="P83" s="35"/>
      <c r="Q83" s="35"/>
      <c r="R83" s="35"/>
      <c r="S83" s="35"/>
      <c r="T83" s="38"/>
      <c r="U83" s="37"/>
      <c r="V83" s="63"/>
      <c r="W83" s="64"/>
      <c r="X83" s="35"/>
      <c r="Y83" s="35"/>
      <c r="Z83" s="39"/>
      <c r="AA83" s="34"/>
      <c r="AB83" s="35"/>
      <c r="AC83" s="29"/>
      <c r="AF83" s="41">
        <f t="shared" ref="AF83:AF137" si="38">MAX(X83:Y83)</f>
        <v>0</v>
      </c>
    </row>
    <row r="84" spans="1:32" ht="28.5" customHeight="1">
      <c r="A84" s="34">
        <v>91</v>
      </c>
      <c r="B84" s="69"/>
      <c r="C84" s="70"/>
      <c r="D84" s="35"/>
      <c r="E84" s="35"/>
      <c r="F84" s="34">
        <v>130</v>
      </c>
      <c r="G84" s="69"/>
      <c r="H84" s="70"/>
      <c r="I84" s="36"/>
      <c r="J84" s="35"/>
      <c r="K84" s="37"/>
      <c r="L84" s="63"/>
      <c r="M84" s="64"/>
      <c r="N84" s="35"/>
      <c r="O84" s="35"/>
      <c r="P84" s="35"/>
      <c r="Q84" s="35"/>
      <c r="R84" s="35"/>
      <c r="S84" s="35"/>
      <c r="T84" s="38"/>
      <c r="U84" s="37"/>
      <c r="V84" s="63"/>
      <c r="W84" s="64"/>
      <c r="X84" s="35"/>
      <c r="Y84" s="35"/>
      <c r="Z84" s="39"/>
      <c r="AA84" s="34"/>
      <c r="AB84" s="35"/>
      <c r="AC84" s="29"/>
      <c r="AF84" s="41">
        <f t="shared" si="38"/>
        <v>0</v>
      </c>
    </row>
    <row r="85" spans="1:32" ht="28.5" customHeight="1">
      <c r="A85" s="34">
        <v>92</v>
      </c>
      <c r="B85" s="69"/>
      <c r="C85" s="70"/>
      <c r="D85" s="35"/>
      <c r="E85" s="35"/>
      <c r="F85" s="34">
        <v>131</v>
      </c>
      <c r="G85" s="69"/>
      <c r="H85" s="70"/>
      <c r="I85" s="36"/>
      <c r="J85" s="35"/>
      <c r="K85" s="37"/>
      <c r="L85" s="63"/>
      <c r="M85" s="64"/>
      <c r="N85" s="35"/>
      <c r="O85" s="35"/>
      <c r="P85" s="35"/>
      <c r="Q85" s="35"/>
      <c r="R85" s="35"/>
      <c r="S85" s="35"/>
      <c r="T85" s="38"/>
      <c r="U85" s="37"/>
      <c r="V85" s="63"/>
      <c r="W85" s="64"/>
      <c r="X85" s="35"/>
      <c r="Y85" s="35"/>
      <c r="Z85" s="39"/>
      <c r="AA85" s="34"/>
      <c r="AB85" s="35"/>
      <c r="AC85" s="29"/>
      <c r="AF85" s="41">
        <f t="shared" si="38"/>
        <v>0</v>
      </c>
    </row>
    <row r="86" spans="1:32" ht="28.5" customHeight="1">
      <c r="A86" s="34">
        <v>93</v>
      </c>
      <c r="B86" s="69"/>
      <c r="C86" s="70"/>
      <c r="D86" s="35"/>
      <c r="E86" s="35"/>
      <c r="F86" s="34">
        <v>132</v>
      </c>
      <c r="G86" s="69"/>
      <c r="H86" s="70"/>
      <c r="I86" s="36"/>
      <c r="J86" s="35"/>
      <c r="K86" s="37"/>
      <c r="L86" s="63"/>
      <c r="M86" s="64"/>
      <c r="N86" s="35"/>
      <c r="O86" s="35"/>
      <c r="P86" s="35"/>
      <c r="Q86" s="35"/>
      <c r="R86" s="35"/>
      <c r="S86" s="35"/>
      <c r="T86" s="38"/>
      <c r="U86" s="37"/>
      <c r="V86" s="63"/>
      <c r="W86" s="64"/>
      <c r="X86" s="35"/>
      <c r="Y86" s="35"/>
      <c r="Z86" s="39"/>
      <c r="AA86" s="34"/>
      <c r="AB86" s="35"/>
      <c r="AC86" s="29"/>
      <c r="AF86" s="41">
        <f t="shared" si="38"/>
        <v>0</v>
      </c>
    </row>
    <row r="87" spans="1:32" ht="28.5" customHeight="1">
      <c r="A87" s="34">
        <v>94</v>
      </c>
      <c r="B87" s="69"/>
      <c r="C87" s="70"/>
      <c r="D87" s="35"/>
      <c r="E87" s="35"/>
      <c r="F87" s="34">
        <v>133</v>
      </c>
      <c r="G87" s="69"/>
      <c r="H87" s="70"/>
      <c r="I87" s="36"/>
      <c r="J87" s="35"/>
      <c r="K87" s="37"/>
      <c r="L87" s="63"/>
      <c r="M87" s="64"/>
      <c r="N87" s="35"/>
      <c r="O87" s="35"/>
      <c r="P87" s="35"/>
      <c r="Q87" s="35"/>
      <c r="R87" s="35"/>
      <c r="S87" s="35"/>
      <c r="T87" s="38"/>
      <c r="U87" s="37"/>
      <c r="V87" s="63"/>
      <c r="W87" s="64"/>
      <c r="X87" s="35"/>
      <c r="Y87" s="35"/>
      <c r="Z87" s="39"/>
      <c r="AA87" s="34"/>
      <c r="AB87" s="35"/>
      <c r="AC87" s="29"/>
      <c r="AF87" s="41">
        <f t="shared" si="38"/>
        <v>0</v>
      </c>
    </row>
    <row r="88" spans="1:32" ht="28.5" customHeight="1">
      <c r="A88" s="34">
        <v>95</v>
      </c>
      <c r="B88" s="69"/>
      <c r="C88" s="70"/>
      <c r="D88" s="35"/>
      <c r="E88" s="35"/>
      <c r="F88" s="34">
        <v>134</v>
      </c>
      <c r="G88" s="69"/>
      <c r="H88" s="70"/>
      <c r="I88" s="36"/>
      <c r="J88" s="35"/>
      <c r="K88" s="37"/>
      <c r="L88" s="63"/>
      <c r="M88" s="64"/>
      <c r="N88" s="35"/>
      <c r="O88" s="35"/>
      <c r="P88" s="35"/>
      <c r="Q88" s="35"/>
      <c r="R88" s="35"/>
      <c r="S88" s="35"/>
      <c r="T88" s="38"/>
      <c r="U88" s="37"/>
      <c r="V88" s="63"/>
      <c r="W88" s="64"/>
      <c r="X88" s="35"/>
      <c r="Y88" s="35"/>
      <c r="Z88" s="39"/>
      <c r="AA88" s="34"/>
      <c r="AB88" s="35"/>
      <c r="AC88" s="29"/>
      <c r="AF88" s="41">
        <f t="shared" si="38"/>
        <v>0</v>
      </c>
    </row>
    <row r="89" spans="1:32" ht="24" customHeight="1">
      <c r="A89" s="22"/>
      <c r="B89" s="71" t="s">
        <v>55</v>
      </c>
      <c r="C89" s="71"/>
      <c r="D89" s="71"/>
      <c r="E89" s="71"/>
      <c r="F89" s="22"/>
      <c r="G89" s="72" t="s">
        <v>35</v>
      </c>
      <c r="H89" s="72"/>
      <c r="I89" s="72"/>
      <c r="J89" s="72"/>
      <c r="K89" s="37"/>
      <c r="L89" s="63"/>
      <c r="M89" s="64"/>
      <c r="N89" s="35"/>
      <c r="O89" s="35"/>
      <c r="P89" s="35"/>
      <c r="Q89" s="35"/>
      <c r="R89" s="35"/>
      <c r="S89" s="35"/>
      <c r="T89" s="38"/>
      <c r="U89" s="40"/>
      <c r="V89" s="63"/>
      <c r="W89" s="64"/>
      <c r="X89" s="35"/>
      <c r="Y89" s="35"/>
      <c r="Z89" s="39"/>
      <c r="AA89" s="34"/>
      <c r="AB89" s="35"/>
      <c r="AC89" s="29"/>
      <c r="AF89" s="41">
        <f t="shared" si="38"/>
        <v>0</v>
      </c>
    </row>
    <row r="90" spans="1:32" ht="24.75" customHeight="1">
      <c r="A90" s="22"/>
      <c r="B90" s="52" t="s">
        <v>62</v>
      </c>
      <c r="C90" s="52"/>
      <c r="D90" s="52"/>
      <c r="E90" s="52"/>
      <c r="F90" s="51"/>
      <c r="G90" s="68"/>
      <c r="H90" s="68"/>
      <c r="I90" s="23"/>
      <c r="J90" s="23"/>
      <c r="K90" s="37"/>
      <c r="L90" s="63"/>
      <c r="M90" s="64"/>
      <c r="N90" s="35"/>
      <c r="O90" s="35"/>
      <c r="P90" s="35"/>
      <c r="Q90" s="35"/>
      <c r="R90" s="35"/>
      <c r="S90" s="35"/>
      <c r="T90" s="38"/>
      <c r="U90" s="40"/>
      <c r="V90" s="63"/>
      <c r="W90" s="64"/>
      <c r="X90" s="35"/>
      <c r="Y90" s="35"/>
      <c r="Z90" s="39"/>
      <c r="AA90" s="34"/>
      <c r="AB90" s="35"/>
      <c r="AC90" s="29"/>
      <c r="AF90" s="41">
        <f t="shared" si="38"/>
        <v>0</v>
      </c>
    </row>
    <row r="91" spans="1:32" ht="24" customHeight="1">
      <c r="A91" s="22"/>
      <c r="B91" s="65" t="s">
        <v>36</v>
      </c>
      <c r="C91" s="78"/>
      <c r="D91" s="78"/>
      <c r="E91" s="78"/>
      <c r="F91" s="45"/>
      <c r="G91" s="66" t="s">
        <v>60</v>
      </c>
      <c r="H91" s="67"/>
      <c r="I91" s="67"/>
      <c r="J91" s="67"/>
      <c r="K91" s="37"/>
      <c r="L91" s="63"/>
      <c r="M91" s="64"/>
      <c r="N91" s="35"/>
      <c r="O91" s="35"/>
      <c r="P91" s="35"/>
      <c r="Q91" s="35"/>
      <c r="R91" s="35"/>
      <c r="S91" s="35"/>
      <c r="T91" s="38"/>
      <c r="U91" s="40"/>
      <c r="V91" s="63"/>
      <c r="W91" s="64"/>
      <c r="X91" s="35"/>
      <c r="Y91" s="35"/>
      <c r="Z91" s="39"/>
      <c r="AA91" s="34"/>
      <c r="AB91" s="35"/>
      <c r="AC91" s="29"/>
      <c r="AF91" s="41">
        <f t="shared" si="38"/>
        <v>0</v>
      </c>
    </row>
    <row r="92" spans="1:32" ht="25.5" customHeight="1">
      <c r="A92" s="47">
        <v>1</v>
      </c>
      <c r="B92" s="73">
        <v>2</v>
      </c>
      <c r="C92" s="73"/>
      <c r="D92" s="15">
        <v>3</v>
      </c>
      <c r="E92" s="15">
        <v>4</v>
      </c>
      <c r="F92" s="48">
        <v>5</v>
      </c>
      <c r="G92" s="74">
        <v>6</v>
      </c>
      <c r="H92" s="75"/>
      <c r="I92" s="15">
        <v>7</v>
      </c>
      <c r="J92" s="15">
        <v>8</v>
      </c>
      <c r="K92" s="37"/>
      <c r="L92" s="63"/>
      <c r="M92" s="64"/>
      <c r="N92" s="35"/>
      <c r="O92" s="35"/>
      <c r="P92" s="35"/>
      <c r="Q92" s="35"/>
      <c r="R92" s="35"/>
      <c r="S92" s="35"/>
      <c r="T92" s="38"/>
      <c r="U92" s="37"/>
      <c r="V92" s="63"/>
      <c r="W92" s="64"/>
      <c r="X92" s="35"/>
      <c r="Y92" s="35"/>
      <c r="Z92" s="39"/>
      <c r="AA92" s="34"/>
      <c r="AB92" s="35"/>
      <c r="AC92" s="29"/>
      <c r="AF92" s="41">
        <f t="shared" si="38"/>
        <v>0</v>
      </c>
    </row>
    <row r="93" spans="1:32" ht="28.5" customHeight="1">
      <c r="A93" s="34">
        <v>135</v>
      </c>
      <c r="B93" s="76"/>
      <c r="C93" s="77"/>
      <c r="D93" s="36"/>
      <c r="E93" s="35"/>
      <c r="F93" s="34">
        <v>175</v>
      </c>
      <c r="G93" s="69"/>
      <c r="H93" s="70"/>
      <c r="I93" s="36"/>
      <c r="J93" s="35"/>
      <c r="K93" s="37"/>
      <c r="L93" s="63"/>
      <c r="M93" s="64"/>
      <c r="N93" s="35"/>
      <c r="O93" s="35"/>
      <c r="P93" s="35"/>
      <c r="Q93" s="35"/>
      <c r="R93" s="35"/>
      <c r="S93" s="35"/>
      <c r="T93" s="38"/>
      <c r="U93" s="37"/>
      <c r="V93" s="63"/>
      <c r="W93" s="64"/>
      <c r="X93" s="35"/>
      <c r="Y93" s="35"/>
      <c r="Z93" s="39"/>
      <c r="AA93" s="34"/>
      <c r="AB93" s="35"/>
      <c r="AC93" s="29"/>
      <c r="AF93" s="41">
        <f t="shared" si="38"/>
        <v>0</v>
      </c>
    </row>
    <row r="94" spans="1:32" ht="28.5" customHeight="1">
      <c r="A94" s="34">
        <v>136</v>
      </c>
      <c r="B94" s="69"/>
      <c r="C94" s="70"/>
      <c r="D94" s="35"/>
      <c r="E94" s="35"/>
      <c r="F94" s="34">
        <v>176</v>
      </c>
      <c r="G94" s="69"/>
      <c r="H94" s="70"/>
      <c r="I94" s="36"/>
      <c r="J94" s="35"/>
      <c r="K94" s="37"/>
      <c r="L94" s="63"/>
      <c r="M94" s="64"/>
      <c r="N94" s="35"/>
      <c r="O94" s="35"/>
      <c r="P94" s="35"/>
      <c r="Q94" s="35"/>
      <c r="R94" s="35"/>
      <c r="S94" s="35"/>
      <c r="T94" s="38"/>
      <c r="U94" s="37"/>
      <c r="V94" s="63"/>
      <c r="W94" s="64"/>
      <c r="X94" s="35"/>
      <c r="Y94" s="35"/>
      <c r="Z94" s="39"/>
      <c r="AA94" s="34"/>
      <c r="AB94" s="35"/>
      <c r="AC94" s="29"/>
      <c r="AF94" s="41">
        <f t="shared" si="38"/>
        <v>0</v>
      </c>
    </row>
    <row r="95" spans="1:32" ht="28.5" customHeight="1">
      <c r="A95" s="34">
        <v>137</v>
      </c>
      <c r="B95" s="69"/>
      <c r="C95" s="70"/>
      <c r="D95" s="35"/>
      <c r="E95" s="35"/>
      <c r="F95" s="34">
        <v>177</v>
      </c>
      <c r="G95" s="69"/>
      <c r="H95" s="70"/>
      <c r="I95" s="36"/>
      <c r="J95" s="35"/>
      <c r="K95" s="37"/>
      <c r="L95" s="63"/>
      <c r="M95" s="64"/>
      <c r="N95" s="35"/>
      <c r="O95" s="35"/>
      <c r="P95" s="35"/>
      <c r="Q95" s="35"/>
      <c r="R95" s="35"/>
      <c r="S95" s="35"/>
      <c r="T95" s="38"/>
      <c r="U95" s="37"/>
      <c r="V95" s="63"/>
      <c r="W95" s="64"/>
      <c r="X95" s="35"/>
      <c r="Y95" s="35"/>
      <c r="Z95" s="39"/>
      <c r="AA95" s="34"/>
      <c r="AB95" s="35"/>
      <c r="AC95" s="29"/>
      <c r="AF95" s="41">
        <f t="shared" si="38"/>
        <v>0</v>
      </c>
    </row>
    <row r="96" spans="1:32" ht="28.5" customHeight="1">
      <c r="A96" s="34">
        <v>138</v>
      </c>
      <c r="B96" s="69"/>
      <c r="C96" s="70"/>
      <c r="D96" s="35"/>
      <c r="E96" s="35"/>
      <c r="F96" s="34">
        <v>178</v>
      </c>
      <c r="G96" s="69"/>
      <c r="H96" s="70"/>
      <c r="I96" s="36"/>
      <c r="J96" s="35"/>
      <c r="K96" s="37"/>
      <c r="L96" s="63"/>
      <c r="M96" s="64"/>
      <c r="N96" s="35"/>
      <c r="O96" s="35"/>
      <c r="P96" s="35"/>
      <c r="Q96" s="35"/>
      <c r="R96" s="35"/>
      <c r="S96" s="35"/>
      <c r="T96" s="38"/>
      <c r="U96" s="37"/>
      <c r="V96" s="63"/>
      <c r="W96" s="64"/>
      <c r="X96" s="35"/>
      <c r="Y96" s="35"/>
      <c r="Z96" s="39"/>
      <c r="AA96" s="34"/>
      <c r="AB96" s="35"/>
      <c r="AC96" s="29"/>
      <c r="AF96" s="41">
        <f t="shared" si="38"/>
        <v>0</v>
      </c>
    </row>
    <row r="97" spans="1:32" ht="28.5" customHeight="1">
      <c r="A97" s="34">
        <v>139</v>
      </c>
      <c r="B97" s="69"/>
      <c r="C97" s="70"/>
      <c r="D97" s="35"/>
      <c r="E97" s="35"/>
      <c r="F97" s="34">
        <v>179</v>
      </c>
      <c r="G97" s="69"/>
      <c r="H97" s="70"/>
      <c r="I97" s="36"/>
      <c r="J97" s="35"/>
      <c r="K97" s="37"/>
      <c r="L97" s="63"/>
      <c r="M97" s="64"/>
      <c r="N97" s="35"/>
      <c r="O97" s="35"/>
      <c r="P97" s="35"/>
      <c r="Q97" s="35"/>
      <c r="R97" s="35"/>
      <c r="S97" s="35"/>
      <c r="T97" s="38"/>
      <c r="U97" s="37"/>
      <c r="V97" s="63"/>
      <c r="W97" s="64"/>
      <c r="X97" s="35"/>
      <c r="Y97" s="35"/>
      <c r="Z97" s="39"/>
      <c r="AA97" s="34"/>
      <c r="AB97" s="35"/>
      <c r="AC97" s="29"/>
      <c r="AF97" s="41">
        <f t="shared" si="38"/>
        <v>0</v>
      </c>
    </row>
    <row r="98" spans="1:32" ht="28.5" customHeight="1">
      <c r="A98" s="34">
        <v>140</v>
      </c>
      <c r="B98" s="69"/>
      <c r="C98" s="70"/>
      <c r="D98" s="35"/>
      <c r="E98" s="35"/>
      <c r="F98" s="34">
        <v>180</v>
      </c>
      <c r="G98" s="69"/>
      <c r="H98" s="70"/>
      <c r="I98" s="36"/>
      <c r="J98" s="35"/>
      <c r="K98" s="37"/>
      <c r="L98" s="63"/>
      <c r="M98" s="64"/>
      <c r="N98" s="35"/>
      <c r="O98" s="35"/>
      <c r="P98" s="35"/>
      <c r="Q98" s="35"/>
      <c r="R98" s="35"/>
      <c r="S98" s="35"/>
      <c r="T98" s="38"/>
      <c r="U98" s="37"/>
      <c r="V98" s="63"/>
      <c r="W98" s="64"/>
      <c r="X98" s="35"/>
      <c r="Y98" s="35"/>
      <c r="Z98" s="39"/>
      <c r="AA98" s="34"/>
      <c r="AB98" s="35"/>
      <c r="AC98" s="29"/>
      <c r="AF98" s="41">
        <f t="shared" si="38"/>
        <v>0</v>
      </c>
    </row>
    <row r="99" spans="1:32" ht="28.5" customHeight="1">
      <c r="A99" s="34">
        <v>141</v>
      </c>
      <c r="B99" s="69"/>
      <c r="C99" s="70"/>
      <c r="D99" s="35"/>
      <c r="E99" s="35"/>
      <c r="F99" s="34">
        <v>181</v>
      </c>
      <c r="G99" s="69"/>
      <c r="H99" s="70"/>
      <c r="I99" s="36"/>
      <c r="J99" s="35"/>
      <c r="K99" s="37"/>
      <c r="L99" s="63"/>
      <c r="M99" s="64"/>
      <c r="N99" s="35"/>
      <c r="O99" s="35"/>
      <c r="P99" s="35"/>
      <c r="Q99" s="35"/>
      <c r="R99" s="35"/>
      <c r="S99" s="35"/>
      <c r="T99" s="38"/>
      <c r="U99" s="37"/>
      <c r="V99" s="63"/>
      <c r="W99" s="64"/>
      <c r="X99" s="35"/>
      <c r="Y99" s="35"/>
      <c r="Z99" s="39"/>
      <c r="AA99" s="34"/>
      <c r="AB99" s="35"/>
      <c r="AC99" s="29"/>
      <c r="AF99" s="41">
        <f t="shared" si="38"/>
        <v>0</v>
      </c>
    </row>
    <row r="100" spans="1:32" ht="28.5" customHeight="1">
      <c r="A100" s="34">
        <v>142</v>
      </c>
      <c r="B100" s="69"/>
      <c r="C100" s="70"/>
      <c r="D100" s="35"/>
      <c r="E100" s="35"/>
      <c r="F100" s="34">
        <v>182</v>
      </c>
      <c r="G100" s="69"/>
      <c r="H100" s="70"/>
      <c r="I100" s="36"/>
      <c r="J100" s="35"/>
      <c r="K100" s="37"/>
      <c r="L100" s="63"/>
      <c r="M100" s="64"/>
      <c r="N100" s="35"/>
      <c r="O100" s="35"/>
      <c r="P100" s="35"/>
      <c r="Q100" s="35"/>
      <c r="R100" s="35"/>
      <c r="S100" s="35"/>
      <c r="T100" s="38"/>
      <c r="U100" s="37"/>
      <c r="V100" s="63"/>
      <c r="W100" s="64"/>
      <c r="X100" s="35"/>
      <c r="Y100" s="35"/>
      <c r="Z100" s="39"/>
      <c r="AA100" s="34"/>
      <c r="AB100" s="35"/>
      <c r="AC100" s="29"/>
      <c r="AF100" s="41">
        <f t="shared" si="38"/>
        <v>0</v>
      </c>
    </row>
    <row r="101" spans="1:32" ht="28.5" customHeight="1">
      <c r="A101" s="34">
        <v>143</v>
      </c>
      <c r="B101" s="69"/>
      <c r="C101" s="70"/>
      <c r="D101" s="35"/>
      <c r="E101" s="35"/>
      <c r="F101" s="34">
        <v>183</v>
      </c>
      <c r="G101" s="69"/>
      <c r="H101" s="70"/>
      <c r="I101" s="36"/>
      <c r="J101" s="35"/>
      <c r="K101" s="37"/>
      <c r="L101" s="63"/>
      <c r="M101" s="64"/>
      <c r="N101" s="35"/>
      <c r="O101" s="35"/>
      <c r="P101" s="35"/>
      <c r="Q101" s="35"/>
      <c r="R101" s="35"/>
      <c r="S101" s="35"/>
      <c r="T101" s="38"/>
      <c r="U101" s="37"/>
      <c r="V101" s="63"/>
      <c r="W101" s="64"/>
      <c r="X101" s="35"/>
      <c r="Y101" s="35"/>
      <c r="Z101" s="39"/>
      <c r="AA101" s="34"/>
      <c r="AB101" s="35"/>
      <c r="AC101" s="29"/>
      <c r="AF101" s="41">
        <f t="shared" si="38"/>
        <v>0</v>
      </c>
    </row>
    <row r="102" spans="1:32" ht="28.5" customHeight="1">
      <c r="A102" s="34">
        <v>144</v>
      </c>
      <c r="B102" s="69"/>
      <c r="C102" s="70"/>
      <c r="D102" s="35"/>
      <c r="E102" s="35"/>
      <c r="F102" s="34">
        <v>184</v>
      </c>
      <c r="G102" s="69"/>
      <c r="H102" s="70"/>
      <c r="I102" s="36"/>
      <c r="J102" s="35"/>
      <c r="K102" s="37"/>
      <c r="L102" s="63"/>
      <c r="M102" s="64"/>
      <c r="N102" s="35"/>
      <c r="O102" s="35"/>
      <c r="P102" s="35"/>
      <c r="Q102" s="35"/>
      <c r="R102" s="35"/>
      <c r="S102" s="35"/>
      <c r="T102" s="38"/>
      <c r="U102" s="37"/>
      <c r="V102" s="63"/>
      <c r="W102" s="64"/>
      <c r="X102" s="35"/>
      <c r="Y102" s="35"/>
      <c r="Z102" s="39"/>
      <c r="AA102" s="34"/>
      <c r="AB102" s="35"/>
      <c r="AC102" s="29"/>
      <c r="AF102" s="41">
        <f t="shared" si="38"/>
        <v>0</v>
      </c>
    </row>
    <row r="103" spans="1:32" ht="28.5" customHeight="1">
      <c r="A103" s="34">
        <v>145</v>
      </c>
      <c r="B103" s="69"/>
      <c r="C103" s="70"/>
      <c r="D103" s="35"/>
      <c r="E103" s="35"/>
      <c r="F103" s="34">
        <v>185</v>
      </c>
      <c r="G103" s="69"/>
      <c r="H103" s="70"/>
      <c r="I103" s="36"/>
      <c r="J103" s="35"/>
      <c r="K103" s="37"/>
      <c r="L103" s="63"/>
      <c r="M103" s="64"/>
      <c r="N103" s="35"/>
      <c r="O103" s="35"/>
      <c r="P103" s="35"/>
      <c r="Q103" s="35"/>
      <c r="R103" s="35"/>
      <c r="S103" s="35"/>
      <c r="T103" s="38"/>
      <c r="U103" s="37"/>
      <c r="V103" s="63"/>
      <c r="W103" s="64"/>
      <c r="X103" s="35"/>
      <c r="Y103" s="35"/>
      <c r="Z103" s="39"/>
      <c r="AA103" s="34"/>
      <c r="AB103" s="35"/>
      <c r="AC103" s="29"/>
      <c r="AF103" s="41">
        <f t="shared" si="38"/>
        <v>0</v>
      </c>
    </row>
    <row r="104" spans="1:32" ht="28.5" customHeight="1">
      <c r="A104" s="34">
        <v>146</v>
      </c>
      <c r="B104" s="69"/>
      <c r="C104" s="70"/>
      <c r="D104" s="35"/>
      <c r="E104" s="35"/>
      <c r="F104" s="34">
        <v>186</v>
      </c>
      <c r="G104" s="69"/>
      <c r="H104" s="70"/>
      <c r="I104" s="36"/>
      <c r="J104" s="35"/>
      <c r="K104" s="37"/>
      <c r="L104" s="63"/>
      <c r="M104" s="64"/>
      <c r="N104" s="35"/>
      <c r="O104" s="35"/>
      <c r="P104" s="35"/>
      <c r="Q104" s="35"/>
      <c r="R104" s="35"/>
      <c r="S104" s="35"/>
      <c r="T104" s="38"/>
      <c r="U104" s="37"/>
      <c r="V104" s="63"/>
      <c r="W104" s="64"/>
      <c r="X104" s="35"/>
      <c r="Y104" s="35"/>
      <c r="Z104" s="39"/>
      <c r="AA104" s="34"/>
      <c r="AB104" s="35"/>
      <c r="AC104" s="29"/>
      <c r="AF104" s="41">
        <f t="shared" si="38"/>
        <v>0</v>
      </c>
    </row>
    <row r="105" spans="1:32" ht="28.5" customHeight="1">
      <c r="A105" s="34">
        <v>147</v>
      </c>
      <c r="B105" s="69"/>
      <c r="C105" s="70"/>
      <c r="D105" s="35"/>
      <c r="E105" s="35"/>
      <c r="F105" s="34">
        <v>187</v>
      </c>
      <c r="G105" s="69"/>
      <c r="H105" s="70"/>
      <c r="I105" s="36"/>
      <c r="J105" s="35"/>
      <c r="K105" s="37"/>
      <c r="L105" s="63"/>
      <c r="M105" s="64"/>
      <c r="N105" s="35"/>
      <c r="O105" s="35"/>
      <c r="P105" s="35"/>
      <c r="Q105" s="35"/>
      <c r="R105" s="35"/>
      <c r="S105" s="35"/>
      <c r="T105" s="38"/>
      <c r="U105" s="37"/>
      <c r="V105" s="63"/>
      <c r="W105" s="64"/>
      <c r="X105" s="35"/>
      <c r="Y105" s="35"/>
      <c r="Z105" s="39"/>
      <c r="AA105" s="34"/>
      <c r="AB105" s="35"/>
      <c r="AC105" s="29"/>
      <c r="AF105" s="41">
        <f t="shared" si="38"/>
        <v>0</v>
      </c>
    </row>
    <row r="106" spans="1:32" ht="28.5" customHeight="1">
      <c r="A106" s="34">
        <v>148</v>
      </c>
      <c r="B106" s="69"/>
      <c r="C106" s="70"/>
      <c r="D106" s="35"/>
      <c r="E106" s="35"/>
      <c r="F106" s="34">
        <v>188</v>
      </c>
      <c r="G106" s="69"/>
      <c r="H106" s="70"/>
      <c r="I106" s="36"/>
      <c r="J106" s="35"/>
      <c r="K106" s="37"/>
      <c r="L106" s="63"/>
      <c r="M106" s="64"/>
      <c r="N106" s="35"/>
      <c r="O106" s="35"/>
      <c r="P106" s="35"/>
      <c r="Q106" s="35"/>
      <c r="R106" s="35"/>
      <c r="S106" s="35"/>
      <c r="T106" s="38"/>
      <c r="U106" s="37"/>
      <c r="V106" s="63"/>
      <c r="W106" s="64"/>
      <c r="X106" s="35"/>
      <c r="Y106" s="35"/>
      <c r="Z106" s="39"/>
      <c r="AA106" s="34"/>
      <c r="AB106" s="35"/>
      <c r="AC106" s="29"/>
      <c r="AF106" s="41">
        <f t="shared" si="38"/>
        <v>0</v>
      </c>
    </row>
    <row r="107" spans="1:32" ht="28.5" customHeight="1">
      <c r="A107" s="34">
        <v>149</v>
      </c>
      <c r="B107" s="69"/>
      <c r="C107" s="70"/>
      <c r="D107" s="35"/>
      <c r="E107" s="35"/>
      <c r="F107" s="34">
        <v>189</v>
      </c>
      <c r="G107" s="69"/>
      <c r="H107" s="70"/>
      <c r="I107" s="36"/>
      <c r="J107" s="35"/>
      <c r="K107" s="37"/>
      <c r="L107" s="63"/>
      <c r="M107" s="64"/>
      <c r="N107" s="35"/>
      <c r="O107" s="35"/>
      <c r="P107" s="35"/>
      <c r="Q107" s="35"/>
      <c r="R107" s="35"/>
      <c r="S107" s="35"/>
      <c r="T107" s="38"/>
      <c r="U107" s="37"/>
      <c r="V107" s="63"/>
      <c r="W107" s="64"/>
      <c r="X107" s="35"/>
      <c r="Y107" s="35"/>
      <c r="Z107" s="39"/>
      <c r="AA107" s="34"/>
      <c r="AB107" s="35"/>
      <c r="AC107" s="29"/>
      <c r="AF107" s="41">
        <f t="shared" si="38"/>
        <v>0</v>
      </c>
    </row>
    <row r="108" spans="1:32" ht="28.5" customHeight="1">
      <c r="A108" s="34">
        <v>150</v>
      </c>
      <c r="B108" s="69"/>
      <c r="C108" s="70"/>
      <c r="D108" s="35"/>
      <c r="E108" s="35"/>
      <c r="F108" s="34">
        <v>190</v>
      </c>
      <c r="G108" s="69"/>
      <c r="H108" s="70"/>
      <c r="I108" s="36"/>
      <c r="J108" s="35"/>
      <c r="K108" s="37"/>
      <c r="L108" s="63"/>
      <c r="M108" s="64"/>
      <c r="N108" s="35"/>
      <c r="O108" s="35"/>
      <c r="P108" s="35"/>
      <c r="Q108" s="35"/>
      <c r="R108" s="35"/>
      <c r="S108" s="35"/>
      <c r="T108" s="38"/>
      <c r="U108" s="37"/>
      <c r="V108" s="63"/>
      <c r="W108" s="64"/>
      <c r="X108" s="35"/>
      <c r="Y108" s="35"/>
      <c r="Z108" s="39"/>
      <c r="AA108" s="34"/>
      <c r="AB108" s="35"/>
      <c r="AC108" s="29"/>
      <c r="AF108" s="41">
        <f t="shared" si="38"/>
        <v>0</v>
      </c>
    </row>
    <row r="109" spans="1:32" ht="27.75" customHeight="1">
      <c r="A109" s="34">
        <v>151</v>
      </c>
      <c r="B109" s="69"/>
      <c r="C109" s="70"/>
      <c r="D109" s="35"/>
      <c r="E109" s="35"/>
      <c r="F109" s="34">
        <v>191</v>
      </c>
      <c r="G109" s="69"/>
      <c r="H109" s="70"/>
      <c r="I109" s="36"/>
      <c r="J109" s="35"/>
      <c r="K109" s="37"/>
      <c r="L109" s="63"/>
      <c r="M109" s="64"/>
      <c r="N109" s="35"/>
      <c r="O109" s="35"/>
      <c r="P109" s="35"/>
      <c r="Q109" s="35"/>
      <c r="R109" s="35"/>
      <c r="S109" s="35"/>
      <c r="T109" s="38"/>
      <c r="U109" s="37"/>
      <c r="V109" s="63"/>
      <c r="W109" s="64"/>
      <c r="X109" s="35"/>
      <c r="Y109" s="35"/>
      <c r="Z109" s="39"/>
      <c r="AA109" s="34"/>
      <c r="AB109" s="35"/>
      <c r="AC109" s="29"/>
      <c r="AF109" s="41">
        <f t="shared" si="38"/>
        <v>0</v>
      </c>
    </row>
    <row r="110" spans="1:32" ht="27.75" customHeight="1">
      <c r="A110" s="34">
        <v>152</v>
      </c>
      <c r="B110" s="69"/>
      <c r="C110" s="70"/>
      <c r="D110" s="35"/>
      <c r="E110" s="35"/>
      <c r="F110" s="34">
        <v>192</v>
      </c>
      <c r="G110" s="69"/>
      <c r="H110" s="70"/>
      <c r="I110" s="36"/>
      <c r="J110" s="35"/>
      <c r="K110" s="37"/>
      <c r="L110" s="63"/>
      <c r="M110" s="64"/>
      <c r="N110" s="35"/>
      <c r="O110" s="35"/>
      <c r="P110" s="35"/>
      <c r="Q110" s="35"/>
      <c r="R110" s="35"/>
      <c r="S110" s="35"/>
      <c r="T110" s="38"/>
      <c r="U110" s="37"/>
      <c r="V110" s="63"/>
      <c r="W110" s="64"/>
      <c r="X110" s="35"/>
      <c r="Y110" s="35"/>
      <c r="Z110" s="39"/>
      <c r="AA110" s="34"/>
      <c r="AB110" s="35"/>
      <c r="AC110" s="29"/>
      <c r="AF110" s="41">
        <f t="shared" si="38"/>
        <v>0</v>
      </c>
    </row>
    <row r="111" spans="1:32" ht="27.75" customHeight="1">
      <c r="A111" s="34">
        <v>153</v>
      </c>
      <c r="B111" s="69"/>
      <c r="C111" s="70"/>
      <c r="D111" s="35"/>
      <c r="E111" s="35"/>
      <c r="F111" s="34">
        <v>193</v>
      </c>
      <c r="G111" s="69"/>
      <c r="H111" s="70"/>
      <c r="I111" s="36"/>
      <c r="J111" s="35"/>
      <c r="K111" s="37"/>
      <c r="L111" s="63"/>
      <c r="M111" s="64"/>
      <c r="N111" s="35"/>
      <c r="O111" s="35"/>
      <c r="P111" s="35"/>
      <c r="Q111" s="35"/>
      <c r="R111" s="35"/>
      <c r="S111" s="35"/>
      <c r="T111" s="38"/>
      <c r="U111" s="37"/>
      <c r="V111" s="63"/>
      <c r="W111" s="64"/>
      <c r="X111" s="35"/>
      <c r="Y111" s="35"/>
      <c r="Z111" s="39"/>
      <c r="AA111" s="34"/>
      <c r="AB111" s="35"/>
      <c r="AC111" s="29"/>
      <c r="AF111" s="41">
        <f t="shared" si="38"/>
        <v>0</v>
      </c>
    </row>
    <row r="112" spans="1:32" ht="27.75" customHeight="1">
      <c r="A112" s="34">
        <v>154</v>
      </c>
      <c r="B112" s="69"/>
      <c r="C112" s="70"/>
      <c r="D112" s="35"/>
      <c r="E112" s="35"/>
      <c r="F112" s="34">
        <v>194</v>
      </c>
      <c r="G112" s="69"/>
      <c r="H112" s="70"/>
      <c r="I112" s="36"/>
      <c r="J112" s="35"/>
      <c r="K112" s="37"/>
      <c r="L112" s="63"/>
      <c r="M112" s="64"/>
      <c r="N112" s="35"/>
      <c r="O112" s="35"/>
      <c r="P112" s="35"/>
      <c r="Q112" s="35"/>
      <c r="R112" s="35"/>
      <c r="S112" s="35"/>
      <c r="T112" s="38"/>
      <c r="U112" s="37"/>
      <c r="V112" s="63"/>
      <c r="W112" s="64"/>
      <c r="X112" s="35"/>
      <c r="Y112" s="35"/>
      <c r="Z112" s="39"/>
      <c r="AA112" s="34"/>
      <c r="AB112" s="35"/>
      <c r="AC112" s="29"/>
      <c r="AF112" s="41">
        <f t="shared" si="38"/>
        <v>0</v>
      </c>
    </row>
    <row r="113" spans="1:32" ht="27.75" customHeight="1">
      <c r="A113" s="34">
        <v>155</v>
      </c>
      <c r="B113" s="69"/>
      <c r="C113" s="70"/>
      <c r="D113" s="35"/>
      <c r="E113" s="35"/>
      <c r="F113" s="34">
        <v>195</v>
      </c>
      <c r="G113" s="69"/>
      <c r="H113" s="70"/>
      <c r="I113" s="36"/>
      <c r="J113" s="35"/>
      <c r="K113" s="37"/>
      <c r="L113" s="63"/>
      <c r="M113" s="64"/>
      <c r="N113" s="35"/>
      <c r="O113" s="35"/>
      <c r="P113" s="35"/>
      <c r="Q113" s="35"/>
      <c r="R113" s="35"/>
      <c r="S113" s="35"/>
      <c r="T113" s="38"/>
      <c r="U113" s="37"/>
      <c r="V113" s="63"/>
      <c r="W113" s="64"/>
      <c r="X113" s="35"/>
      <c r="Y113" s="35"/>
      <c r="Z113" s="39"/>
      <c r="AA113" s="34"/>
      <c r="AB113" s="35"/>
      <c r="AC113" s="29"/>
      <c r="AF113" s="41">
        <f t="shared" si="38"/>
        <v>0</v>
      </c>
    </row>
    <row r="114" spans="1:32" ht="27.75" customHeight="1">
      <c r="A114" s="34">
        <v>156</v>
      </c>
      <c r="B114" s="69"/>
      <c r="C114" s="70"/>
      <c r="D114" s="35"/>
      <c r="E114" s="35"/>
      <c r="F114" s="34">
        <v>196</v>
      </c>
      <c r="G114" s="69"/>
      <c r="H114" s="70"/>
      <c r="I114" s="36"/>
      <c r="J114" s="35"/>
      <c r="K114" s="37"/>
      <c r="L114" s="63"/>
      <c r="M114" s="64"/>
      <c r="N114" s="35"/>
      <c r="O114" s="35"/>
      <c r="P114" s="35"/>
      <c r="Q114" s="35"/>
      <c r="R114" s="35"/>
      <c r="S114" s="35"/>
      <c r="T114" s="38"/>
      <c r="U114" s="37"/>
      <c r="V114" s="63"/>
      <c r="W114" s="64"/>
      <c r="X114" s="35"/>
      <c r="Y114" s="35"/>
      <c r="Z114" s="39"/>
      <c r="AA114" s="34"/>
      <c r="AB114" s="35"/>
      <c r="AC114" s="29"/>
      <c r="AF114" s="41">
        <f t="shared" si="38"/>
        <v>0</v>
      </c>
    </row>
    <row r="115" spans="1:32" ht="27.75" customHeight="1">
      <c r="A115" s="34">
        <v>157</v>
      </c>
      <c r="B115" s="69"/>
      <c r="C115" s="70"/>
      <c r="D115" s="35"/>
      <c r="E115" s="35"/>
      <c r="F115" s="34">
        <v>197</v>
      </c>
      <c r="G115" s="69"/>
      <c r="H115" s="70"/>
      <c r="I115" s="36"/>
      <c r="J115" s="35"/>
      <c r="K115" s="37"/>
      <c r="L115" s="63"/>
      <c r="M115" s="64"/>
      <c r="N115" s="35"/>
      <c r="O115" s="35"/>
      <c r="P115" s="35"/>
      <c r="Q115" s="35"/>
      <c r="R115" s="35"/>
      <c r="S115" s="35"/>
      <c r="T115" s="38"/>
      <c r="U115" s="37"/>
      <c r="V115" s="63"/>
      <c r="W115" s="64"/>
      <c r="X115" s="35"/>
      <c r="Y115" s="35"/>
      <c r="Z115" s="39"/>
      <c r="AA115" s="34"/>
      <c r="AB115" s="35"/>
      <c r="AC115" s="29"/>
      <c r="AF115" s="41">
        <f t="shared" si="38"/>
        <v>0</v>
      </c>
    </row>
    <row r="116" spans="1:32" ht="27.75" customHeight="1">
      <c r="A116" s="34">
        <v>158</v>
      </c>
      <c r="B116" s="69"/>
      <c r="C116" s="70"/>
      <c r="D116" s="35"/>
      <c r="E116" s="35"/>
      <c r="F116" s="34">
        <v>198</v>
      </c>
      <c r="G116" s="69"/>
      <c r="H116" s="70"/>
      <c r="I116" s="36"/>
      <c r="J116" s="35"/>
      <c r="K116" s="37"/>
      <c r="L116" s="63"/>
      <c r="M116" s="64"/>
      <c r="N116" s="35"/>
      <c r="O116" s="35"/>
      <c r="P116" s="35"/>
      <c r="Q116" s="35"/>
      <c r="R116" s="35"/>
      <c r="S116" s="35"/>
      <c r="T116" s="38"/>
      <c r="U116" s="37"/>
      <c r="V116" s="63"/>
      <c r="W116" s="64"/>
      <c r="X116" s="35"/>
      <c r="Y116" s="35"/>
      <c r="Z116" s="39"/>
      <c r="AA116" s="34"/>
      <c r="AB116" s="35"/>
      <c r="AC116" s="29"/>
      <c r="AF116" s="41">
        <f t="shared" si="38"/>
        <v>0</v>
      </c>
    </row>
    <row r="117" spans="1:32" ht="27.75" customHeight="1">
      <c r="A117" s="34">
        <v>159</v>
      </c>
      <c r="B117" s="69"/>
      <c r="C117" s="70"/>
      <c r="D117" s="35"/>
      <c r="E117" s="35"/>
      <c r="F117" s="34">
        <v>199</v>
      </c>
      <c r="G117" s="69"/>
      <c r="H117" s="70"/>
      <c r="I117" s="36"/>
      <c r="J117" s="35"/>
      <c r="K117" s="37"/>
      <c r="L117" s="63"/>
      <c r="M117" s="64"/>
      <c r="N117" s="35"/>
      <c r="O117" s="35"/>
      <c r="P117" s="35"/>
      <c r="Q117" s="35"/>
      <c r="R117" s="35"/>
      <c r="S117" s="35"/>
      <c r="T117" s="38"/>
      <c r="U117" s="37"/>
      <c r="V117" s="63"/>
      <c r="W117" s="64"/>
      <c r="X117" s="35"/>
      <c r="Y117" s="35"/>
      <c r="Z117" s="39"/>
      <c r="AA117" s="34"/>
      <c r="AB117" s="35"/>
      <c r="AC117" s="29"/>
      <c r="AF117" s="41">
        <f t="shared" si="38"/>
        <v>0</v>
      </c>
    </row>
    <row r="118" spans="1:32" ht="27.75" customHeight="1">
      <c r="A118" s="34">
        <v>160</v>
      </c>
      <c r="B118" s="69"/>
      <c r="C118" s="70"/>
      <c r="D118" s="35"/>
      <c r="E118" s="35"/>
      <c r="F118" s="34">
        <v>200</v>
      </c>
      <c r="G118" s="69"/>
      <c r="H118" s="70"/>
      <c r="I118" s="36"/>
      <c r="J118" s="35"/>
      <c r="K118" s="37"/>
      <c r="L118" s="63"/>
      <c r="M118" s="64"/>
      <c r="N118" s="35"/>
      <c r="O118" s="35"/>
      <c r="P118" s="35"/>
      <c r="Q118" s="35"/>
      <c r="R118" s="35"/>
      <c r="S118" s="35"/>
      <c r="T118" s="38"/>
      <c r="U118" s="37"/>
      <c r="V118" s="63"/>
      <c r="W118" s="64"/>
      <c r="X118" s="35"/>
      <c r="Y118" s="35"/>
      <c r="Z118" s="39"/>
      <c r="AA118" s="34"/>
      <c r="AB118" s="35"/>
      <c r="AC118" s="29"/>
      <c r="AF118" s="41">
        <f t="shared" si="38"/>
        <v>0</v>
      </c>
    </row>
    <row r="119" spans="1:32" ht="27.75" customHeight="1">
      <c r="A119" s="34">
        <v>161</v>
      </c>
      <c r="B119" s="69"/>
      <c r="C119" s="70"/>
      <c r="D119" s="35"/>
      <c r="E119" s="35"/>
      <c r="F119" s="34">
        <v>201</v>
      </c>
      <c r="G119" s="69"/>
      <c r="H119" s="70"/>
      <c r="I119" s="36"/>
      <c r="J119" s="35"/>
      <c r="K119" s="37"/>
      <c r="L119" s="63"/>
      <c r="M119" s="64"/>
      <c r="N119" s="35"/>
      <c r="O119" s="35"/>
      <c r="P119" s="35"/>
      <c r="Q119" s="35"/>
      <c r="R119" s="35"/>
      <c r="S119" s="35"/>
      <c r="T119" s="38"/>
      <c r="U119" s="37"/>
      <c r="V119" s="63"/>
      <c r="W119" s="64"/>
      <c r="X119" s="35"/>
      <c r="Y119" s="35"/>
      <c r="Z119" s="39"/>
      <c r="AA119" s="34"/>
      <c r="AB119" s="35"/>
      <c r="AC119" s="29"/>
      <c r="AF119" s="41">
        <f t="shared" si="38"/>
        <v>0</v>
      </c>
    </row>
    <row r="120" spans="1:32" ht="27.75" customHeight="1">
      <c r="A120" s="34">
        <v>162</v>
      </c>
      <c r="B120" s="69"/>
      <c r="C120" s="70"/>
      <c r="D120" s="35"/>
      <c r="E120" s="35"/>
      <c r="F120" s="34">
        <v>202</v>
      </c>
      <c r="G120" s="69"/>
      <c r="H120" s="70"/>
      <c r="I120" s="36"/>
      <c r="J120" s="35"/>
      <c r="K120" s="37"/>
      <c r="L120" s="63"/>
      <c r="M120" s="64"/>
      <c r="N120" s="35"/>
      <c r="O120" s="35"/>
      <c r="P120" s="35"/>
      <c r="Q120" s="35"/>
      <c r="R120" s="35"/>
      <c r="S120" s="35"/>
      <c r="T120" s="38"/>
      <c r="U120" s="37"/>
      <c r="V120" s="63"/>
      <c r="W120" s="64"/>
      <c r="X120" s="35"/>
      <c r="Y120" s="35"/>
      <c r="Z120" s="39"/>
      <c r="AA120" s="34"/>
      <c r="AB120" s="35"/>
      <c r="AC120" s="29"/>
      <c r="AF120" s="41">
        <f t="shared" si="38"/>
        <v>0</v>
      </c>
    </row>
    <row r="121" spans="1:32" ht="27.75" customHeight="1">
      <c r="A121" s="34">
        <v>163</v>
      </c>
      <c r="B121" s="69"/>
      <c r="C121" s="70"/>
      <c r="D121" s="35"/>
      <c r="E121" s="35"/>
      <c r="F121" s="34">
        <v>203</v>
      </c>
      <c r="G121" s="69"/>
      <c r="H121" s="70"/>
      <c r="I121" s="36"/>
      <c r="J121" s="35"/>
      <c r="K121" s="37"/>
      <c r="L121" s="63"/>
      <c r="M121" s="64"/>
      <c r="N121" s="35"/>
      <c r="O121" s="35"/>
      <c r="P121" s="35"/>
      <c r="Q121" s="35"/>
      <c r="R121" s="35"/>
      <c r="S121" s="35"/>
      <c r="T121" s="38"/>
      <c r="U121" s="37"/>
      <c r="V121" s="63"/>
      <c r="W121" s="64"/>
      <c r="X121" s="35"/>
      <c r="Y121" s="35"/>
      <c r="Z121" s="39"/>
      <c r="AA121" s="34"/>
      <c r="AB121" s="35"/>
      <c r="AC121" s="29"/>
      <c r="AF121" s="41">
        <f t="shared" si="38"/>
        <v>0</v>
      </c>
    </row>
    <row r="122" spans="1:32" ht="27.75" customHeight="1">
      <c r="A122" s="34">
        <v>164</v>
      </c>
      <c r="B122" s="69"/>
      <c r="C122" s="70"/>
      <c r="D122" s="35"/>
      <c r="E122" s="35"/>
      <c r="F122" s="34">
        <v>204</v>
      </c>
      <c r="G122" s="69"/>
      <c r="H122" s="70"/>
      <c r="I122" s="36"/>
      <c r="J122" s="35"/>
      <c r="K122" s="37"/>
      <c r="L122" s="63"/>
      <c r="M122" s="64"/>
      <c r="N122" s="35"/>
      <c r="O122" s="35"/>
      <c r="P122" s="35"/>
      <c r="Q122" s="35"/>
      <c r="R122" s="35"/>
      <c r="S122" s="35"/>
      <c r="T122" s="38"/>
      <c r="U122" s="37"/>
      <c r="V122" s="63"/>
      <c r="W122" s="64"/>
      <c r="X122" s="35"/>
      <c r="Y122" s="35"/>
      <c r="Z122" s="39"/>
      <c r="AA122" s="34"/>
      <c r="AB122" s="35"/>
      <c r="AC122" s="29"/>
      <c r="AF122" s="41">
        <f t="shared" si="38"/>
        <v>0</v>
      </c>
    </row>
    <row r="123" spans="1:32" ht="27.75" customHeight="1">
      <c r="A123" s="34">
        <v>165</v>
      </c>
      <c r="B123" s="69"/>
      <c r="C123" s="70"/>
      <c r="D123" s="35"/>
      <c r="E123" s="35"/>
      <c r="F123" s="34">
        <v>205</v>
      </c>
      <c r="G123" s="69"/>
      <c r="H123" s="70"/>
      <c r="I123" s="36"/>
      <c r="J123" s="35"/>
      <c r="K123" s="37"/>
      <c r="L123" s="63"/>
      <c r="M123" s="64"/>
      <c r="N123" s="35"/>
      <c r="O123" s="35"/>
      <c r="P123" s="35"/>
      <c r="Q123" s="35"/>
      <c r="R123" s="35"/>
      <c r="S123" s="35"/>
      <c r="T123" s="38"/>
      <c r="U123" s="37"/>
      <c r="V123" s="63"/>
      <c r="W123" s="64"/>
      <c r="X123" s="35"/>
      <c r="Y123" s="35"/>
      <c r="Z123" s="39"/>
      <c r="AA123" s="34"/>
      <c r="AB123" s="35"/>
      <c r="AC123" s="29"/>
      <c r="AF123" s="41">
        <f t="shared" si="38"/>
        <v>0</v>
      </c>
    </row>
    <row r="124" spans="1:32" ht="27.75" customHeight="1">
      <c r="A124" s="34">
        <v>166</v>
      </c>
      <c r="B124" s="69"/>
      <c r="C124" s="70"/>
      <c r="D124" s="35"/>
      <c r="E124" s="35"/>
      <c r="F124" s="34">
        <v>206</v>
      </c>
      <c r="G124" s="69"/>
      <c r="H124" s="70"/>
      <c r="I124" s="36"/>
      <c r="J124" s="35"/>
      <c r="K124" s="37"/>
      <c r="L124" s="63"/>
      <c r="M124" s="64"/>
      <c r="N124" s="35"/>
      <c r="O124" s="35"/>
      <c r="P124" s="35"/>
      <c r="Q124" s="35"/>
      <c r="R124" s="35"/>
      <c r="S124" s="35"/>
      <c r="T124" s="38"/>
      <c r="U124" s="37"/>
      <c r="V124" s="63"/>
      <c r="W124" s="64"/>
      <c r="X124" s="35"/>
      <c r="Y124" s="35"/>
      <c r="Z124" s="39"/>
      <c r="AA124" s="34"/>
      <c r="AB124" s="35"/>
      <c r="AC124" s="29"/>
      <c r="AF124" s="41">
        <f t="shared" si="38"/>
        <v>0</v>
      </c>
    </row>
    <row r="125" spans="1:32" ht="27.75" customHeight="1">
      <c r="A125" s="34">
        <v>167</v>
      </c>
      <c r="B125" s="69"/>
      <c r="C125" s="70"/>
      <c r="D125" s="35"/>
      <c r="E125" s="35"/>
      <c r="F125" s="34">
        <v>207</v>
      </c>
      <c r="G125" s="69"/>
      <c r="H125" s="70"/>
      <c r="I125" s="36"/>
      <c r="J125" s="35"/>
      <c r="K125" s="37"/>
      <c r="L125" s="63"/>
      <c r="M125" s="64"/>
      <c r="N125" s="35"/>
      <c r="O125" s="35"/>
      <c r="P125" s="35"/>
      <c r="Q125" s="35"/>
      <c r="R125" s="35"/>
      <c r="S125" s="35"/>
      <c r="T125" s="38"/>
      <c r="U125" s="37"/>
      <c r="V125" s="63"/>
      <c r="W125" s="64"/>
      <c r="X125" s="35"/>
      <c r="Y125" s="35"/>
      <c r="Z125" s="39"/>
      <c r="AA125" s="34"/>
      <c r="AB125" s="35"/>
      <c r="AC125" s="29"/>
      <c r="AF125" s="41">
        <f t="shared" si="38"/>
        <v>0</v>
      </c>
    </row>
    <row r="126" spans="1:32" ht="27.75" customHeight="1">
      <c r="A126" s="34">
        <v>168</v>
      </c>
      <c r="B126" s="69"/>
      <c r="C126" s="70"/>
      <c r="D126" s="35"/>
      <c r="E126" s="35"/>
      <c r="F126" s="34">
        <v>208</v>
      </c>
      <c r="G126" s="69"/>
      <c r="H126" s="70"/>
      <c r="I126" s="36"/>
      <c r="J126" s="35"/>
      <c r="K126" s="37"/>
      <c r="L126" s="63"/>
      <c r="M126" s="64"/>
      <c r="N126" s="35"/>
      <c r="O126" s="35"/>
      <c r="P126" s="35"/>
      <c r="Q126" s="35"/>
      <c r="R126" s="35"/>
      <c r="S126" s="35"/>
      <c r="T126" s="38"/>
      <c r="U126" s="37"/>
      <c r="V126" s="63"/>
      <c r="W126" s="64"/>
      <c r="X126" s="35"/>
      <c r="Y126" s="35"/>
      <c r="Z126" s="39"/>
      <c r="AA126" s="34"/>
      <c r="AB126" s="35"/>
      <c r="AC126" s="29"/>
      <c r="AF126" s="41">
        <f t="shared" si="38"/>
        <v>0</v>
      </c>
    </row>
    <row r="127" spans="1:32" ht="27.75" customHeight="1">
      <c r="A127" s="34">
        <v>169</v>
      </c>
      <c r="B127" s="69"/>
      <c r="C127" s="70"/>
      <c r="D127" s="35"/>
      <c r="E127" s="35"/>
      <c r="F127" s="34">
        <v>209</v>
      </c>
      <c r="G127" s="69"/>
      <c r="H127" s="70"/>
      <c r="I127" s="36"/>
      <c r="J127" s="35"/>
      <c r="K127" s="37"/>
      <c r="L127" s="63"/>
      <c r="M127" s="64"/>
      <c r="N127" s="35"/>
      <c r="O127" s="35"/>
      <c r="P127" s="35"/>
      <c r="Q127" s="35"/>
      <c r="R127" s="35"/>
      <c r="S127" s="35"/>
      <c r="T127" s="38"/>
      <c r="U127" s="37"/>
      <c r="V127" s="63"/>
      <c r="W127" s="64"/>
      <c r="X127" s="35"/>
      <c r="Y127" s="35"/>
      <c r="Z127" s="39"/>
      <c r="AA127" s="34"/>
      <c r="AB127" s="35"/>
      <c r="AC127" s="29"/>
      <c r="AF127" s="41">
        <f t="shared" si="38"/>
        <v>0</v>
      </c>
    </row>
    <row r="128" spans="1:32" ht="27.75" customHeight="1">
      <c r="A128" s="34">
        <v>170</v>
      </c>
      <c r="B128" s="69"/>
      <c r="C128" s="70"/>
      <c r="D128" s="35"/>
      <c r="E128" s="35"/>
      <c r="F128" s="34">
        <v>210</v>
      </c>
      <c r="G128" s="69"/>
      <c r="H128" s="70"/>
      <c r="I128" s="36"/>
      <c r="J128" s="35"/>
      <c r="K128" s="37"/>
      <c r="L128" s="63"/>
      <c r="M128" s="64"/>
      <c r="N128" s="35"/>
      <c r="O128" s="35"/>
      <c r="P128" s="35"/>
      <c r="Q128" s="35"/>
      <c r="R128" s="35"/>
      <c r="S128" s="35"/>
      <c r="T128" s="38"/>
      <c r="U128" s="37"/>
      <c r="V128" s="63"/>
      <c r="W128" s="64"/>
      <c r="X128" s="35"/>
      <c r="Y128" s="35"/>
      <c r="Z128" s="39"/>
      <c r="AA128" s="34"/>
      <c r="AB128" s="35"/>
      <c r="AC128" s="29"/>
      <c r="AF128" s="41">
        <f t="shared" si="38"/>
        <v>0</v>
      </c>
    </row>
    <row r="129" spans="1:32" ht="27.75" customHeight="1">
      <c r="A129" s="34">
        <v>171</v>
      </c>
      <c r="B129" s="69"/>
      <c r="C129" s="70"/>
      <c r="D129" s="35"/>
      <c r="E129" s="35"/>
      <c r="F129" s="34">
        <v>211</v>
      </c>
      <c r="G129" s="69"/>
      <c r="H129" s="70"/>
      <c r="I129" s="36"/>
      <c r="J129" s="35"/>
      <c r="K129" s="37"/>
      <c r="L129" s="63"/>
      <c r="M129" s="64"/>
      <c r="N129" s="35"/>
      <c r="O129" s="35"/>
      <c r="P129" s="35"/>
      <c r="Q129" s="35"/>
      <c r="R129" s="35"/>
      <c r="S129" s="35"/>
      <c r="T129" s="38"/>
      <c r="U129" s="37"/>
      <c r="V129" s="63"/>
      <c r="W129" s="64"/>
      <c r="X129" s="35"/>
      <c r="Y129" s="35"/>
      <c r="Z129" s="39"/>
      <c r="AA129" s="34"/>
      <c r="AB129" s="35"/>
      <c r="AC129" s="29"/>
      <c r="AF129" s="41">
        <f t="shared" si="38"/>
        <v>0</v>
      </c>
    </row>
    <row r="130" spans="1:32" ht="27.75" customHeight="1">
      <c r="A130" s="34">
        <v>172</v>
      </c>
      <c r="B130" s="69"/>
      <c r="C130" s="70"/>
      <c r="D130" s="35"/>
      <c r="E130" s="35"/>
      <c r="F130" s="34">
        <v>212</v>
      </c>
      <c r="G130" s="69"/>
      <c r="H130" s="70"/>
      <c r="I130" s="36"/>
      <c r="J130" s="35"/>
      <c r="K130" s="37"/>
      <c r="L130" s="63"/>
      <c r="M130" s="64"/>
      <c r="N130" s="35"/>
      <c r="O130" s="35"/>
      <c r="P130" s="35"/>
      <c r="Q130" s="35"/>
      <c r="R130" s="35"/>
      <c r="S130" s="35"/>
      <c r="T130" s="38"/>
      <c r="U130" s="37"/>
      <c r="V130" s="63"/>
      <c r="W130" s="64"/>
      <c r="X130" s="35"/>
      <c r="Y130" s="35"/>
      <c r="Z130" s="39"/>
      <c r="AA130" s="34"/>
      <c r="AB130" s="35"/>
      <c r="AC130" s="29"/>
      <c r="AF130" s="41">
        <f t="shared" si="38"/>
        <v>0</v>
      </c>
    </row>
    <row r="131" spans="1:32" ht="27.75" customHeight="1">
      <c r="A131" s="34">
        <v>173</v>
      </c>
      <c r="B131" s="69"/>
      <c r="C131" s="70"/>
      <c r="D131" s="35"/>
      <c r="E131" s="35"/>
      <c r="F131" s="34">
        <v>213</v>
      </c>
      <c r="G131" s="69"/>
      <c r="H131" s="70"/>
      <c r="I131" s="36"/>
      <c r="J131" s="35"/>
      <c r="K131" s="37"/>
      <c r="L131" s="63"/>
      <c r="M131" s="64"/>
      <c r="N131" s="35"/>
      <c r="O131" s="35"/>
      <c r="P131" s="35"/>
      <c r="Q131" s="35"/>
      <c r="R131" s="35"/>
      <c r="S131" s="35"/>
      <c r="T131" s="38"/>
      <c r="U131" s="37"/>
      <c r="V131" s="63"/>
      <c r="W131" s="64"/>
      <c r="X131" s="35"/>
      <c r="Y131" s="35"/>
      <c r="Z131" s="39"/>
      <c r="AA131" s="34"/>
      <c r="AB131" s="35"/>
      <c r="AC131" s="29"/>
      <c r="AF131" s="41">
        <f t="shared" si="38"/>
        <v>0</v>
      </c>
    </row>
    <row r="132" spans="1:32" ht="27.75" customHeight="1">
      <c r="A132" s="34">
        <v>174</v>
      </c>
      <c r="B132" s="69"/>
      <c r="C132" s="70"/>
      <c r="D132" s="35"/>
      <c r="E132" s="35"/>
      <c r="F132" s="34">
        <v>214</v>
      </c>
      <c r="G132" s="69"/>
      <c r="H132" s="70"/>
      <c r="I132" s="36"/>
      <c r="J132" s="35"/>
      <c r="K132" s="37"/>
      <c r="L132" s="63"/>
      <c r="M132" s="64"/>
      <c r="N132" s="35"/>
      <c r="O132" s="35"/>
      <c r="P132" s="35"/>
      <c r="Q132" s="35"/>
      <c r="R132" s="35"/>
      <c r="S132" s="35"/>
      <c r="T132" s="38"/>
      <c r="U132" s="37"/>
      <c r="V132" s="63"/>
      <c r="W132" s="64"/>
      <c r="X132" s="35"/>
      <c r="Y132" s="35"/>
      <c r="Z132" s="39"/>
      <c r="AA132" s="34"/>
      <c r="AB132" s="35"/>
      <c r="AC132" s="29"/>
      <c r="AF132" s="41">
        <f t="shared" si="38"/>
        <v>0</v>
      </c>
    </row>
    <row r="133" spans="1:32" ht="22.5" customHeight="1">
      <c r="A133" s="22"/>
      <c r="B133" s="71" t="s">
        <v>55</v>
      </c>
      <c r="C133" s="71"/>
      <c r="D133" s="71"/>
      <c r="E133" s="71"/>
      <c r="F133" s="22"/>
      <c r="G133" s="72" t="s">
        <v>35</v>
      </c>
      <c r="H133" s="72"/>
      <c r="I133" s="72"/>
      <c r="J133" s="72"/>
      <c r="K133" s="37"/>
      <c r="L133" s="63"/>
      <c r="M133" s="64"/>
      <c r="N133" s="35"/>
      <c r="O133" s="35"/>
      <c r="P133" s="35"/>
      <c r="Q133" s="35"/>
      <c r="R133" s="35"/>
      <c r="S133" s="35"/>
      <c r="T133" s="38"/>
      <c r="U133" s="37"/>
      <c r="V133" s="63"/>
      <c r="W133" s="64"/>
      <c r="X133" s="35"/>
      <c r="Y133" s="35"/>
      <c r="Z133" s="39"/>
      <c r="AA133" s="34"/>
      <c r="AB133" s="35"/>
      <c r="AC133" s="29"/>
      <c r="AF133" s="41">
        <f t="shared" si="38"/>
        <v>0</v>
      </c>
    </row>
    <row r="134" spans="1:32" ht="22.5" customHeight="1">
      <c r="A134" s="22"/>
      <c r="B134" s="52" t="s">
        <v>62</v>
      </c>
      <c r="C134" s="52"/>
      <c r="D134" s="52"/>
      <c r="E134" s="52"/>
      <c r="F134" s="51"/>
      <c r="G134" s="68"/>
      <c r="H134" s="68"/>
      <c r="I134" s="23"/>
      <c r="J134" s="23"/>
      <c r="K134" s="37"/>
      <c r="L134" s="63"/>
      <c r="M134" s="64"/>
      <c r="N134" s="35"/>
      <c r="O134" s="35"/>
      <c r="P134" s="35"/>
      <c r="Q134" s="35"/>
      <c r="R134" s="35"/>
      <c r="S134" s="35"/>
      <c r="T134" s="38"/>
      <c r="U134" s="37"/>
      <c r="V134" s="63"/>
      <c r="W134" s="64"/>
      <c r="X134" s="35"/>
      <c r="Y134" s="35"/>
      <c r="Z134" s="39"/>
      <c r="AA134" s="34"/>
      <c r="AB134" s="35"/>
      <c r="AC134" s="29"/>
      <c r="AF134" s="41">
        <f t="shared" si="38"/>
        <v>0</v>
      </c>
    </row>
    <row r="135" spans="1:32" ht="24" customHeight="1">
      <c r="A135" s="22"/>
      <c r="B135" s="65" t="s">
        <v>36</v>
      </c>
      <c r="C135" s="65"/>
      <c r="D135" s="65"/>
      <c r="E135" s="65"/>
      <c r="F135" s="45"/>
      <c r="G135" s="66" t="s">
        <v>60</v>
      </c>
      <c r="H135" s="67"/>
      <c r="I135" s="67"/>
      <c r="J135" s="67"/>
      <c r="K135" s="37"/>
      <c r="L135" s="63"/>
      <c r="M135" s="64"/>
      <c r="N135" s="35"/>
      <c r="O135" s="35"/>
      <c r="P135" s="35"/>
      <c r="Q135" s="35"/>
      <c r="R135" s="35"/>
      <c r="S135" s="35"/>
      <c r="T135" s="38"/>
      <c r="U135" s="40"/>
      <c r="V135" s="63"/>
      <c r="W135" s="64"/>
      <c r="X135" s="35"/>
      <c r="Y135" s="35"/>
      <c r="Z135" s="39"/>
      <c r="AA135" s="34"/>
      <c r="AB135" s="35"/>
      <c r="AC135" s="29"/>
      <c r="AF135" s="41">
        <f t="shared" si="38"/>
        <v>0</v>
      </c>
    </row>
    <row r="136" spans="1:32" ht="24.75" customHeight="1">
      <c r="K136" s="37"/>
      <c r="L136" s="63"/>
      <c r="M136" s="64"/>
      <c r="N136" s="35"/>
      <c r="O136" s="35"/>
      <c r="P136" s="35"/>
      <c r="Q136" s="35"/>
      <c r="R136" s="35"/>
      <c r="S136" s="35"/>
      <c r="T136" s="38"/>
      <c r="U136" s="37"/>
      <c r="V136" s="63"/>
      <c r="W136" s="64"/>
      <c r="X136" s="35"/>
      <c r="Y136" s="35"/>
      <c r="Z136" s="39"/>
      <c r="AA136" s="34"/>
      <c r="AB136" s="35"/>
      <c r="AC136" s="29"/>
      <c r="AF136" s="41">
        <f t="shared" si="38"/>
        <v>0</v>
      </c>
    </row>
    <row r="137" spans="1:32" ht="24.75" customHeight="1">
      <c r="K137" s="37"/>
      <c r="L137" s="63"/>
      <c r="M137" s="64"/>
      <c r="N137" s="35"/>
      <c r="O137" s="35"/>
      <c r="P137" s="35"/>
      <c r="Q137" s="35"/>
      <c r="R137" s="35"/>
      <c r="S137" s="35"/>
      <c r="T137" s="38"/>
      <c r="U137" s="37"/>
      <c r="V137" s="63"/>
      <c r="W137" s="64"/>
      <c r="X137" s="35"/>
      <c r="Y137" s="35"/>
      <c r="Z137" s="39"/>
      <c r="AA137" s="34"/>
      <c r="AB137" s="35"/>
      <c r="AC137" s="29"/>
      <c r="AF137" s="41">
        <f t="shared" si="38"/>
        <v>0</v>
      </c>
    </row>
    <row r="138" spans="1:32" ht="24.75" customHeight="1">
      <c r="K138" s="37"/>
      <c r="L138" s="63"/>
      <c r="M138" s="64"/>
      <c r="N138" s="35"/>
      <c r="O138" s="35"/>
      <c r="P138" s="35"/>
      <c r="Q138" s="35"/>
      <c r="R138" s="35"/>
      <c r="S138" s="35"/>
      <c r="T138" s="38"/>
      <c r="U138" s="37"/>
      <c r="V138" s="63"/>
      <c r="W138" s="64"/>
      <c r="X138" s="35"/>
      <c r="Y138" s="35"/>
      <c r="Z138" s="39"/>
      <c r="AA138" s="34"/>
      <c r="AB138" s="35"/>
      <c r="AC138" s="29"/>
    </row>
    <row r="139" spans="1:32" ht="24.75" customHeight="1">
      <c r="K139" s="37"/>
      <c r="L139" s="63"/>
      <c r="M139" s="64"/>
      <c r="N139" s="35"/>
      <c r="O139" s="35"/>
      <c r="P139" s="35"/>
      <c r="Q139" s="35"/>
      <c r="R139" s="35"/>
      <c r="S139" s="35"/>
      <c r="T139" s="38"/>
      <c r="U139" s="37"/>
      <c r="V139" s="63"/>
      <c r="W139" s="64"/>
      <c r="X139" s="35"/>
      <c r="Y139" s="35"/>
      <c r="Z139" s="39"/>
      <c r="AA139" s="34"/>
      <c r="AB139" s="35"/>
      <c r="AC139" s="29"/>
    </row>
    <row r="140" spans="1:32" ht="24.75" customHeight="1">
      <c r="K140" s="37"/>
      <c r="L140" s="63"/>
      <c r="M140" s="64"/>
      <c r="N140" s="35"/>
      <c r="O140" s="35"/>
      <c r="P140" s="35"/>
      <c r="Q140" s="35"/>
      <c r="R140" s="35"/>
      <c r="S140" s="35"/>
      <c r="T140" s="38"/>
      <c r="U140" s="37"/>
      <c r="V140" s="63"/>
      <c r="W140" s="64"/>
      <c r="X140" s="35"/>
      <c r="Y140" s="35"/>
      <c r="Z140" s="39"/>
      <c r="AA140" s="34"/>
      <c r="AB140" s="35"/>
      <c r="AC140" s="29"/>
    </row>
    <row r="141" spans="1:32" ht="24.75" customHeight="1">
      <c r="K141" s="37"/>
      <c r="L141" s="63"/>
      <c r="M141" s="64"/>
      <c r="N141" s="35"/>
      <c r="O141" s="35"/>
      <c r="P141" s="35"/>
      <c r="Q141" s="35"/>
      <c r="R141" s="35"/>
      <c r="S141" s="35"/>
      <c r="T141" s="38"/>
      <c r="U141" s="37"/>
      <c r="V141" s="63"/>
      <c r="W141" s="64"/>
      <c r="X141" s="35"/>
      <c r="Y141" s="35"/>
      <c r="Z141" s="39"/>
      <c r="AA141" s="34"/>
      <c r="AB141" s="35"/>
      <c r="AC141" s="29"/>
    </row>
    <row r="142" spans="1:32" ht="24.75" customHeight="1">
      <c r="K142" s="37"/>
      <c r="L142" s="63"/>
      <c r="M142" s="64"/>
      <c r="N142" s="35"/>
      <c r="O142" s="35"/>
      <c r="P142" s="35"/>
      <c r="Q142" s="35"/>
      <c r="R142" s="35"/>
      <c r="S142" s="35"/>
      <c r="T142" s="38"/>
      <c r="U142" s="37"/>
      <c r="V142" s="63"/>
      <c r="W142" s="64"/>
      <c r="X142" s="35"/>
      <c r="Y142" s="35"/>
      <c r="Z142" s="39"/>
      <c r="AA142" s="34"/>
      <c r="AB142" s="35"/>
      <c r="AC142" s="29"/>
    </row>
    <row r="143" spans="1:32" ht="24.75" customHeight="1">
      <c r="K143" s="37"/>
      <c r="L143" s="63"/>
      <c r="M143" s="64"/>
      <c r="N143" s="35"/>
      <c r="O143" s="35"/>
      <c r="P143" s="35"/>
      <c r="Q143" s="35"/>
      <c r="R143" s="35"/>
      <c r="S143" s="35"/>
      <c r="T143" s="38"/>
      <c r="U143" s="37"/>
      <c r="V143" s="63"/>
      <c r="W143" s="64"/>
      <c r="X143" s="35"/>
      <c r="Y143" s="35"/>
      <c r="Z143" s="39"/>
      <c r="AA143" s="34"/>
      <c r="AB143" s="35"/>
      <c r="AC143" s="29"/>
    </row>
    <row r="144" spans="1:32" ht="24.75" customHeight="1">
      <c r="K144" s="37"/>
      <c r="L144" s="63"/>
      <c r="M144" s="64"/>
      <c r="N144" s="35"/>
      <c r="O144" s="35"/>
      <c r="P144" s="35"/>
      <c r="Q144" s="35"/>
      <c r="R144" s="35"/>
      <c r="S144" s="35"/>
      <c r="T144" s="38"/>
      <c r="U144" s="37"/>
      <c r="V144" s="63"/>
      <c r="W144" s="64"/>
      <c r="X144" s="35"/>
      <c r="Y144" s="35"/>
      <c r="Z144" s="39"/>
      <c r="AA144" s="34"/>
      <c r="AB144" s="35"/>
      <c r="AC144" s="29"/>
    </row>
    <row r="145" spans="11:29" ht="24.75" customHeight="1">
      <c r="K145" s="37"/>
      <c r="L145" s="63"/>
      <c r="M145" s="64"/>
      <c r="N145" s="35"/>
      <c r="O145" s="35"/>
      <c r="P145" s="35"/>
      <c r="Q145" s="35"/>
      <c r="R145" s="35"/>
      <c r="S145" s="35"/>
      <c r="T145" s="38"/>
      <c r="U145" s="37"/>
      <c r="V145" s="63"/>
      <c r="W145" s="64"/>
      <c r="X145" s="35"/>
      <c r="Y145" s="35"/>
      <c r="Z145" s="39"/>
      <c r="AA145" s="34"/>
      <c r="AB145" s="35"/>
      <c r="AC145" s="29"/>
    </row>
    <row r="146" spans="11:29" ht="24.75" customHeight="1">
      <c r="K146" s="37"/>
      <c r="L146" s="63"/>
      <c r="M146" s="64"/>
      <c r="N146" s="35"/>
      <c r="O146" s="35"/>
      <c r="P146" s="35"/>
      <c r="Q146" s="35"/>
      <c r="R146" s="35"/>
      <c r="S146" s="35"/>
      <c r="T146" s="38"/>
      <c r="U146" s="37"/>
      <c r="V146" s="63"/>
      <c r="W146" s="64"/>
      <c r="X146" s="35"/>
      <c r="Y146" s="35"/>
      <c r="Z146" s="39"/>
      <c r="AA146" s="34"/>
      <c r="AB146" s="35"/>
      <c r="AC146" s="29"/>
    </row>
    <row r="147" spans="11:29" ht="24.75" customHeight="1">
      <c r="K147" s="37"/>
      <c r="L147" s="63"/>
      <c r="M147" s="64"/>
      <c r="N147" s="35"/>
      <c r="O147" s="35"/>
      <c r="P147" s="35"/>
      <c r="Q147" s="35"/>
      <c r="R147" s="35"/>
      <c r="S147" s="35"/>
      <c r="T147" s="38"/>
      <c r="U147" s="37"/>
      <c r="V147" s="63"/>
      <c r="W147" s="64"/>
      <c r="X147" s="35"/>
      <c r="Y147" s="35"/>
      <c r="Z147" s="39"/>
      <c r="AA147" s="34"/>
      <c r="AB147" s="35"/>
      <c r="AC147" s="29"/>
    </row>
    <row r="148" spans="11:29" ht="24.75" customHeight="1">
      <c r="K148" s="37"/>
      <c r="L148" s="63"/>
      <c r="M148" s="64"/>
      <c r="N148" s="35"/>
      <c r="O148" s="35"/>
      <c r="P148" s="35"/>
      <c r="Q148" s="35"/>
      <c r="R148" s="35"/>
      <c r="S148" s="35"/>
      <c r="T148" s="38"/>
      <c r="U148" s="37"/>
      <c r="V148" s="63"/>
      <c r="W148" s="64"/>
      <c r="X148" s="35"/>
      <c r="Y148" s="35"/>
      <c r="Z148" s="39"/>
      <c r="AA148" s="34"/>
      <c r="AB148" s="35"/>
      <c r="AC148" s="29"/>
    </row>
    <row r="149" spans="11:29" ht="24.75" customHeight="1">
      <c r="K149" s="37"/>
      <c r="L149" s="63"/>
      <c r="M149" s="64"/>
      <c r="N149" s="35"/>
      <c r="O149" s="35"/>
      <c r="P149" s="35"/>
      <c r="Q149" s="35"/>
      <c r="R149" s="35"/>
      <c r="S149" s="35"/>
      <c r="T149" s="38"/>
      <c r="U149" s="37"/>
      <c r="V149" s="63"/>
      <c r="W149" s="64"/>
      <c r="X149" s="35"/>
      <c r="Y149" s="35"/>
      <c r="Z149" s="39"/>
      <c r="AA149" s="34"/>
      <c r="AB149" s="35"/>
      <c r="AC149" s="29"/>
    </row>
    <row r="150" spans="11:29" ht="24.75" customHeight="1">
      <c r="K150" s="37"/>
      <c r="L150" s="63"/>
      <c r="M150" s="64"/>
      <c r="N150" s="35"/>
      <c r="O150" s="35"/>
      <c r="P150" s="35"/>
      <c r="Q150" s="35"/>
      <c r="R150" s="35"/>
      <c r="S150" s="35"/>
      <c r="T150" s="38"/>
      <c r="U150" s="37"/>
      <c r="V150" s="63"/>
      <c r="W150" s="64"/>
      <c r="X150" s="35"/>
      <c r="Y150" s="35"/>
      <c r="Z150" s="39"/>
      <c r="AA150" s="34"/>
      <c r="AB150" s="35"/>
      <c r="AC150" s="29"/>
    </row>
    <row r="151" spans="11:29" ht="24.75" customHeight="1">
      <c r="K151" s="37"/>
      <c r="L151" s="63"/>
      <c r="M151" s="64"/>
      <c r="N151" s="35"/>
      <c r="O151" s="35"/>
      <c r="P151" s="35"/>
      <c r="Q151" s="35"/>
      <c r="R151" s="35"/>
      <c r="S151" s="35"/>
      <c r="T151" s="38"/>
      <c r="U151" s="37"/>
      <c r="V151" s="63"/>
      <c r="W151" s="64"/>
      <c r="X151" s="35"/>
      <c r="Y151" s="35"/>
      <c r="Z151" s="39"/>
      <c r="AA151" s="34"/>
      <c r="AB151" s="35"/>
      <c r="AC151" s="29"/>
    </row>
    <row r="152" spans="11:29" ht="24.75" customHeight="1">
      <c r="K152" s="37"/>
      <c r="L152" s="63"/>
      <c r="M152" s="64"/>
      <c r="N152" s="35"/>
      <c r="O152" s="35"/>
      <c r="P152" s="35"/>
      <c r="Q152" s="35"/>
      <c r="R152" s="35"/>
      <c r="S152" s="35"/>
      <c r="T152" s="38"/>
      <c r="U152" s="37"/>
      <c r="V152" s="63"/>
      <c r="W152" s="64"/>
      <c r="X152" s="35"/>
      <c r="Y152" s="35"/>
      <c r="Z152" s="39"/>
      <c r="AA152" s="34"/>
      <c r="AB152" s="35"/>
      <c r="AC152" s="29"/>
    </row>
    <row r="153" spans="11:29" ht="24.75" customHeight="1">
      <c r="K153" s="37"/>
      <c r="L153" s="63"/>
      <c r="M153" s="64"/>
      <c r="N153" s="35"/>
      <c r="O153" s="35"/>
      <c r="P153" s="35"/>
      <c r="Q153" s="35"/>
      <c r="R153" s="35"/>
      <c r="S153" s="35"/>
      <c r="T153" s="38"/>
      <c r="U153" s="37"/>
      <c r="V153" s="63"/>
      <c r="W153" s="64"/>
      <c r="X153" s="35"/>
      <c r="Y153" s="35"/>
      <c r="Z153" s="39"/>
      <c r="AA153" s="34"/>
      <c r="AB153" s="35"/>
      <c r="AC153" s="29"/>
    </row>
    <row r="154" spans="11:29" ht="24.75" customHeight="1">
      <c r="K154" s="37"/>
      <c r="L154" s="63"/>
      <c r="M154" s="64"/>
      <c r="N154" s="35"/>
      <c r="O154" s="35"/>
      <c r="P154" s="35"/>
      <c r="Q154" s="35"/>
      <c r="R154" s="35"/>
      <c r="S154" s="35"/>
      <c r="T154" s="38"/>
      <c r="U154" s="37"/>
      <c r="V154" s="63"/>
      <c r="W154" s="64"/>
      <c r="X154" s="35"/>
      <c r="Y154" s="35"/>
      <c r="Z154" s="39"/>
      <c r="AA154" s="34"/>
      <c r="AB154" s="35"/>
      <c r="AC154" s="29"/>
    </row>
    <row r="155" spans="11:29" ht="24.75" customHeight="1">
      <c r="K155" s="37"/>
      <c r="L155" s="63"/>
      <c r="M155" s="64"/>
      <c r="N155" s="35"/>
      <c r="O155" s="35"/>
      <c r="P155" s="35"/>
      <c r="Q155" s="35"/>
      <c r="R155" s="35"/>
      <c r="S155" s="35"/>
      <c r="T155" s="38"/>
      <c r="U155" s="37"/>
      <c r="V155" s="63"/>
      <c r="W155" s="64"/>
      <c r="X155" s="35"/>
      <c r="Y155" s="35"/>
      <c r="Z155" s="39"/>
      <c r="AA155" s="34"/>
      <c r="AB155" s="35"/>
      <c r="AC155" s="29"/>
    </row>
    <row r="156" spans="11:29" ht="24.75" customHeight="1">
      <c r="K156" s="37"/>
      <c r="L156" s="63"/>
      <c r="M156" s="64"/>
      <c r="N156" s="35"/>
      <c r="O156" s="35"/>
      <c r="P156" s="35"/>
      <c r="Q156" s="35"/>
      <c r="R156" s="35"/>
      <c r="S156" s="35"/>
      <c r="T156" s="38"/>
      <c r="U156" s="37"/>
      <c r="V156" s="63"/>
      <c r="W156" s="64"/>
      <c r="X156" s="35"/>
      <c r="Y156" s="35"/>
      <c r="Z156" s="39"/>
      <c r="AA156" s="34"/>
      <c r="AB156" s="35"/>
      <c r="AC156" s="29"/>
    </row>
    <row r="157" spans="11:29" ht="24.75" customHeight="1">
      <c r="K157" s="37"/>
      <c r="L157" s="63"/>
      <c r="M157" s="64"/>
      <c r="N157" s="35"/>
      <c r="O157" s="35"/>
      <c r="P157" s="35"/>
      <c r="Q157" s="35"/>
      <c r="R157" s="35"/>
      <c r="S157" s="35"/>
      <c r="T157" s="38"/>
      <c r="U157" s="37"/>
      <c r="V157" s="63"/>
      <c r="W157" s="64"/>
      <c r="X157" s="35"/>
      <c r="Y157" s="35"/>
      <c r="Z157" s="39"/>
      <c r="AA157" s="34"/>
      <c r="AB157" s="35"/>
      <c r="AC157" s="29"/>
    </row>
    <row r="158" spans="11:29" ht="24.75" customHeight="1">
      <c r="K158" s="37"/>
      <c r="L158" s="63"/>
      <c r="M158" s="64"/>
      <c r="N158" s="35"/>
      <c r="O158" s="35"/>
      <c r="P158" s="35"/>
      <c r="Q158" s="35"/>
      <c r="R158" s="35"/>
      <c r="S158" s="35"/>
      <c r="T158" s="38"/>
      <c r="U158" s="37"/>
      <c r="V158" s="63"/>
      <c r="W158" s="64"/>
      <c r="X158" s="35"/>
      <c r="Y158" s="35"/>
      <c r="Z158" s="39"/>
      <c r="AA158" s="34"/>
      <c r="AB158" s="35"/>
      <c r="AC158" s="29"/>
    </row>
    <row r="159" spans="11:29" ht="24.75" customHeight="1">
      <c r="K159" s="37"/>
      <c r="L159" s="63"/>
      <c r="M159" s="64"/>
      <c r="N159" s="35"/>
      <c r="O159" s="35"/>
      <c r="P159" s="35"/>
      <c r="Q159" s="35"/>
      <c r="R159" s="35"/>
      <c r="S159" s="35"/>
      <c r="T159" s="38"/>
      <c r="U159" s="37"/>
      <c r="V159" s="63"/>
      <c r="W159" s="64"/>
      <c r="X159" s="35"/>
      <c r="Y159" s="35"/>
      <c r="Z159" s="39"/>
      <c r="AA159" s="34"/>
      <c r="AB159" s="35"/>
      <c r="AC159" s="29"/>
    </row>
    <row r="160" spans="11:29" ht="24.75" customHeight="1">
      <c r="K160" s="37"/>
      <c r="L160" s="63"/>
      <c r="M160" s="64"/>
      <c r="N160" s="35"/>
      <c r="O160" s="35"/>
      <c r="P160" s="35"/>
      <c r="Q160" s="35"/>
      <c r="R160" s="35"/>
      <c r="S160" s="35"/>
      <c r="T160" s="38"/>
      <c r="U160" s="37"/>
      <c r="V160" s="63"/>
      <c r="W160" s="64"/>
      <c r="X160" s="35"/>
      <c r="Y160" s="35"/>
      <c r="Z160" s="39"/>
      <c r="AA160" s="34"/>
      <c r="AB160" s="35"/>
      <c r="AC160" s="29"/>
    </row>
    <row r="161" spans="11:29" ht="24.75" customHeight="1">
      <c r="K161" s="37"/>
      <c r="L161" s="63"/>
      <c r="M161" s="64"/>
      <c r="N161" s="35"/>
      <c r="O161" s="35"/>
      <c r="P161" s="35"/>
      <c r="Q161" s="35"/>
      <c r="R161" s="35"/>
      <c r="S161" s="35"/>
      <c r="T161" s="38"/>
      <c r="U161" s="37"/>
      <c r="V161" s="63"/>
      <c r="W161" s="64"/>
      <c r="X161" s="35"/>
      <c r="Y161" s="35"/>
      <c r="Z161" s="39"/>
      <c r="AA161" s="34"/>
      <c r="AB161" s="35"/>
      <c r="AC161" s="29"/>
    </row>
    <row r="162" spans="11:29" ht="24.75" customHeight="1">
      <c r="K162" s="37"/>
      <c r="L162" s="63"/>
      <c r="M162" s="64"/>
      <c r="N162" s="35"/>
      <c r="O162" s="35"/>
      <c r="P162" s="35"/>
      <c r="Q162" s="35"/>
      <c r="R162" s="35"/>
      <c r="S162" s="35"/>
      <c r="T162" s="38"/>
      <c r="U162" s="37"/>
      <c r="V162" s="63"/>
      <c r="W162" s="64"/>
      <c r="X162" s="35"/>
      <c r="Y162" s="35"/>
      <c r="Z162" s="39"/>
      <c r="AA162" s="34"/>
      <c r="AB162" s="35"/>
      <c r="AC162" s="29"/>
    </row>
    <row r="163" spans="11:29" ht="24.75" customHeight="1">
      <c r="K163" s="37"/>
      <c r="L163" s="63"/>
      <c r="M163" s="64"/>
      <c r="N163" s="35"/>
      <c r="O163" s="35"/>
      <c r="P163" s="35"/>
      <c r="Q163" s="35"/>
      <c r="R163" s="35"/>
      <c r="S163" s="35"/>
      <c r="T163" s="38"/>
      <c r="U163" s="37"/>
      <c r="V163" s="63"/>
      <c r="W163" s="64"/>
      <c r="X163" s="35"/>
      <c r="Y163" s="35"/>
      <c r="Z163" s="39"/>
      <c r="AA163" s="34"/>
      <c r="AB163" s="35"/>
      <c r="AC163" s="29"/>
    </row>
    <row r="164" spans="11:29" ht="24.75" customHeight="1">
      <c r="K164" s="37"/>
      <c r="L164" s="63"/>
      <c r="M164" s="64"/>
      <c r="N164" s="35"/>
      <c r="O164" s="35"/>
      <c r="P164" s="35"/>
      <c r="Q164" s="35"/>
      <c r="R164" s="35"/>
      <c r="S164" s="35"/>
      <c r="T164" s="38"/>
      <c r="U164" s="37"/>
      <c r="V164" s="63"/>
      <c r="W164" s="64"/>
      <c r="X164" s="35"/>
      <c r="Y164" s="35"/>
      <c r="Z164" s="39"/>
      <c r="AA164" s="34"/>
      <c r="AB164" s="35"/>
      <c r="AC164" s="29"/>
    </row>
    <row r="165" spans="11:29" ht="24.75" customHeight="1">
      <c r="K165" s="37"/>
      <c r="L165" s="63"/>
      <c r="M165" s="64"/>
      <c r="N165" s="35"/>
      <c r="O165" s="35"/>
      <c r="P165" s="35"/>
      <c r="Q165" s="35"/>
      <c r="R165" s="35"/>
      <c r="S165" s="35"/>
      <c r="T165" s="38"/>
      <c r="U165" s="37"/>
      <c r="V165" s="63"/>
      <c r="W165" s="64"/>
      <c r="X165" s="35"/>
      <c r="Y165" s="35"/>
      <c r="Z165" s="39"/>
      <c r="AA165" s="34"/>
      <c r="AB165" s="35"/>
      <c r="AC165" s="29"/>
    </row>
    <row r="166" spans="11:29" ht="24.75" customHeight="1">
      <c r="K166" s="37"/>
      <c r="L166" s="63"/>
      <c r="M166" s="64"/>
      <c r="N166" s="35"/>
      <c r="O166" s="35"/>
      <c r="P166" s="35"/>
      <c r="Q166" s="35"/>
      <c r="R166" s="35"/>
      <c r="S166" s="35"/>
      <c r="T166" s="38"/>
      <c r="U166" s="37"/>
      <c r="V166" s="63"/>
      <c r="W166" s="64"/>
      <c r="X166" s="35"/>
      <c r="Y166" s="35"/>
      <c r="Z166" s="39"/>
      <c r="AA166" s="34"/>
      <c r="AB166" s="35"/>
      <c r="AC166" s="29"/>
    </row>
    <row r="167" spans="11:29" ht="24.75" customHeight="1">
      <c r="K167" s="37"/>
      <c r="L167" s="63"/>
      <c r="M167" s="64"/>
      <c r="N167" s="35"/>
      <c r="O167" s="35"/>
      <c r="P167" s="35"/>
      <c r="Q167" s="35"/>
      <c r="R167" s="35"/>
      <c r="S167" s="35"/>
      <c r="T167" s="38"/>
      <c r="U167" s="37"/>
      <c r="V167" s="63"/>
      <c r="W167" s="64"/>
      <c r="X167" s="35"/>
      <c r="Y167" s="35"/>
      <c r="Z167" s="39"/>
      <c r="AA167" s="34"/>
      <c r="AB167" s="35"/>
      <c r="AC167" s="29"/>
    </row>
    <row r="168" spans="11:29" ht="24.75" customHeight="1">
      <c r="K168" s="37"/>
      <c r="L168" s="63"/>
      <c r="M168" s="64"/>
      <c r="N168" s="35"/>
      <c r="O168" s="35"/>
      <c r="P168" s="35"/>
      <c r="Q168" s="35"/>
      <c r="R168" s="35"/>
      <c r="S168" s="35"/>
      <c r="T168" s="38"/>
      <c r="U168" s="37"/>
      <c r="V168" s="63"/>
      <c r="W168" s="64"/>
      <c r="X168" s="35"/>
      <c r="Y168" s="35"/>
      <c r="Z168" s="39"/>
      <c r="AA168" s="34"/>
      <c r="AB168" s="35"/>
      <c r="AC168" s="29"/>
    </row>
    <row r="169" spans="11:29" ht="24.75" customHeight="1">
      <c r="K169" s="37"/>
      <c r="L169" s="63"/>
      <c r="M169" s="64"/>
      <c r="N169" s="35"/>
      <c r="O169" s="35"/>
      <c r="P169" s="35"/>
      <c r="Q169" s="35"/>
      <c r="R169" s="35"/>
      <c r="S169" s="35"/>
      <c r="T169" s="38"/>
      <c r="U169" s="37"/>
      <c r="V169" s="63"/>
      <c r="W169" s="64"/>
      <c r="X169" s="35"/>
      <c r="Y169" s="35"/>
      <c r="Z169" s="39"/>
      <c r="AA169" s="34"/>
      <c r="AB169" s="35"/>
      <c r="AC169" s="29"/>
    </row>
    <row r="170" spans="11:29" ht="24.75" customHeight="1">
      <c r="K170" s="37"/>
      <c r="L170" s="63"/>
      <c r="M170" s="64"/>
      <c r="N170" s="35"/>
      <c r="O170" s="35"/>
      <c r="P170" s="35"/>
      <c r="Q170" s="35"/>
      <c r="R170" s="35"/>
      <c r="S170" s="35"/>
      <c r="T170" s="38"/>
      <c r="U170" s="37"/>
      <c r="V170" s="63"/>
      <c r="W170" s="64"/>
      <c r="X170" s="35"/>
      <c r="Y170" s="35"/>
      <c r="Z170" s="39"/>
      <c r="AA170" s="34"/>
      <c r="AB170" s="35"/>
      <c r="AC170" s="29"/>
    </row>
    <row r="171" spans="11:29" ht="24.75" customHeight="1">
      <c r="K171" s="37"/>
      <c r="L171" s="63"/>
      <c r="M171" s="64"/>
      <c r="N171" s="35"/>
      <c r="O171" s="35"/>
      <c r="P171" s="35"/>
      <c r="Q171" s="35"/>
      <c r="R171" s="35"/>
      <c r="S171" s="35"/>
      <c r="T171" s="38"/>
      <c r="U171" s="37"/>
      <c r="V171" s="63"/>
      <c r="W171" s="64"/>
      <c r="X171" s="35"/>
      <c r="Y171" s="35"/>
      <c r="Z171" s="39"/>
      <c r="AA171" s="34"/>
      <c r="AB171" s="35"/>
      <c r="AC171" s="29"/>
    </row>
    <row r="172" spans="11:29" ht="24.75" customHeight="1">
      <c r="K172" s="37"/>
      <c r="L172" s="63"/>
      <c r="M172" s="64"/>
      <c r="N172" s="35"/>
      <c r="O172" s="35"/>
      <c r="P172" s="35"/>
      <c r="Q172" s="35"/>
      <c r="R172" s="35"/>
      <c r="S172" s="35"/>
      <c r="T172" s="38"/>
      <c r="U172" s="37"/>
      <c r="V172" s="63"/>
      <c r="W172" s="64"/>
      <c r="X172" s="35"/>
      <c r="Y172" s="35"/>
      <c r="Z172" s="39"/>
      <c r="AA172" s="34"/>
      <c r="AB172" s="35"/>
      <c r="AC172" s="29"/>
    </row>
    <row r="173" spans="11:29" ht="24.75" customHeight="1">
      <c r="K173" s="37"/>
      <c r="L173" s="63"/>
      <c r="M173" s="64"/>
      <c r="N173" s="35"/>
      <c r="O173" s="35"/>
      <c r="P173" s="35"/>
      <c r="Q173" s="35"/>
      <c r="R173" s="35"/>
      <c r="S173" s="35"/>
      <c r="T173" s="38"/>
      <c r="U173" s="37"/>
      <c r="V173" s="63"/>
      <c r="W173" s="64"/>
      <c r="X173" s="35"/>
      <c r="Y173" s="35"/>
      <c r="Z173" s="39"/>
      <c r="AA173" s="34"/>
      <c r="AB173" s="35"/>
      <c r="AC173" s="29"/>
    </row>
    <row r="174" spans="11:29" ht="24.75" customHeight="1">
      <c r="K174" s="37"/>
      <c r="L174" s="63"/>
      <c r="M174" s="64"/>
      <c r="N174" s="35"/>
      <c r="O174" s="35"/>
      <c r="P174" s="35"/>
      <c r="Q174" s="35"/>
      <c r="R174" s="35"/>
      <c r="S174" s="35"/>
      <c r="T174" s="38"/>
      <c r="U174" s="37"/>
      <c r="V174" s="63"/>
      <c r="W174" s="64"/>
      <c r="X174" s="35"/>
      <c r="Y174" s="35"/>
      <c r="Z174" s="39"/>
      <c r="AA174" s="34"/>
      <c r="AB174" s="35"/>
      <c r="AC174" s="29"/>
    </row>
    <row r="175" spans="11:29" ht="24.75" customHeight="1">
      <c r="K175" s="37"/>
      <c r="L175" s="63"/>
      <c r="M175" s="64"/>
      <c r="N175" s="35"/>
      <c r="O175" s="35"/>
      <c r="P175" s="35"/>
      <c r="Q175" s="35"/>
      <c r="R175" s="35"/>
      <c r="S175" s="35"/>
      <c r="T175" s="38"/>
      <c r="U175" s="37"/>
      <c r="V175" s="63"/>
      <c r="W175" s="64"/>
      <c r="X175" s="35"/>
      <c r="Y175" s="35"/>
      <c r="Z175" s="39"/>
      <c r="AA175" s="34"/>
      <c r="AB175" s="35"/>
      <c r="AC175" s="29"/>
    </row>
    <row r="176" spans="11:29" ht="24.75" customHeight="1">
      <c r="K176" s="37"/>
      <c r="L176" s="63"/>
      <c r="M176" s="64"/>
      <c r="N176" s="35"/>
      <c r="O176" s="35"/>
      <c r="P176" s="35"/>
      <c r="Q176" s="35"/>
      <c r="R176" s="35"/>
      <c r="S176" s="35"/>
      <c r="T176" s="38"/>
      <c r="U176" s="37"/>
      <c r="V176" s="63"/>
      <c r="W176" s="64"/>
      <c r="X176" s="35"/>
      <c r="Y176" s="35"/>
      <c r="Z176" s="39"/>
      <c r="AA176" s="34"/>
      <c r="AB176" s="35"/>
      <c r="AC176" s="29"/>
    </row>
    <row r="177" spans="11:29" ht="24.75" customHeight="1">
      <c r="K177" s="37"/>
      <c r="L177" s="63"/>
      <c r="M177" s="64"/>
      <c r="N177" s="35"/>
      <c r="O177" s="35"/>
      <c r="P177" s="35"/>
      <c r="Q177" s="35"/>
      <c r="R177" s="35"/>
      <c r="S177" s="35"/>
      <c r="T177" s="38"/>
      <c r="U177" s="37"/>
      <c r="V177" s="63"/>
      <c r="W177" s="64"/>
      <c r="X177" s="35"/>
      <c r="Y177" s="35"/>
      <c r="Z177" s="39"/>
      <c r="AA177" s="34"/>
      <c r="AB177" s="35"/>
      <c r="AC177" s="29"/>
    </row>
    <row r="178" spans="11:29" ht="24.75" customHeight="1">
      <c r="K178" s="37"/>
      <c r="L178" s="63"/>
      <c r="M178" s="64"/>
      <c r="N178" s="35"/>
      <c r="O178" s="35"/>
      <c r="P178" s="35"/>
      <c r="Q178" s="35"/>
      <c r="R178" s="35"/>
      <c r="S178" s="35"/>
      <c r="T178" s="38"/>
      <c r="U178" s="37"/>
      <c r="V178" s="63"/>
      <c r="W178" s="64"/>
      <c r="X178" s="35"/>
      <c r="Y178" s="35"/>
      <c r="Z178" s="39"/>
      <c r="AA178" s="34"/>
      <c r="AB178" s="35"/>
      <c r="AC178" s="29"/>
    </row>
    <row r="179" spans="11:29" ht="24.75" customHeight="1">
      <c r="K179" s="37"/>
      <c r="L179" s="63"/>
      <c r="M179" s="64"/>
      <c r="N179" s="35"/>
      <c r="O179" s="35"/>
      <c r="P179" s="35"/>
      <c r="Q179" s="35"/>
      <c r="R179" s="35"/>
      <c r="S179" s="35"/>
      <c r="T179" s="38"/>
      <c r="U179" s="37"/>
      <c r="V179" s="63"/>
      <c r="W179" s="64"/>
      <c r="X179" s="35"/>
      <c r="Y179" s="35"/>
      <c r="Z179" s="39"/>
      <c r="AA179" s="34"/>
      <c r="AB179" s="35"/>
      <c r="AC179" s="29"/>
    </row>
    <row r="180" spans="11:29" ht="24.75" customHeight="1">
      <c r="K180" s="37"/>
      <c r="L180" s="63"/>
      <c r="M180" s="64"/>
      <c r="N180" s="35"/>
      <c r="O180" s="35"/>
      <c r="P180" s="35"/>
      <c r="Q180" s="35"/>
      <c r="R180" s="35"/>
      <c r="S180" s="35"/>
      <c r="T180" s="38"/>
      <c r="U180" s="37"/>
      <c r="V180" s="63"/>
      <c r="W180" s="64"/>
      <c r="X180" s="35"/>
      <c r="Y180" s="35"/>
      <c r="Z180" s="39"/>
      <c r="AA180" s="34"/>
      <c r="AB180" s="35"/>
      <c r="AC180" s="29"/>
    </row>
    <row r="181" spans="11:29" ht="24.75" customHeight="1">
      <c r="K181" s="37"/>
      <c r="L181" s="63"/>
      <c r="M181" s="64"/>
      <c r="N181" s="35"/>
      <c r="O181" s="35"/>
      <c r="P181" s="35"/>
      <c r="Q181" s="35"/>
      <c r="R181" s="35"/>
      <c r="S181" s="35"/>
      <c r="T181" s="38"/>
      <c r="U181" s="37"/>
      <c r="V181" s="63"/>
      <c r="W181" s="64"/>
      <c r="X181" s="35"/>
      <c r="Y181" s="35"/>
      <c r="Z181" s="39"/>
      <c r="AA181" s="34"/>
      <c r="AB181" s="35"/>
      <c r="AC181" s="29"/>
    </row>
    <row r="182" spans="11:29" ht="24.75" customHeight="1">
      <c r="K182" s="37"/>
      <c r="L182" s="63"/>
      <c r="M182" s="64"/>
      <c r="N182" s="35"/>
      <c r="O182" s="35"/>
      <c r="P182" s="35"/>
      <c r="Q182" s="35"/>
      <c r="R182" s="35"/>
      <c r="S182" s="35"/>
      <c r="T182" s="38"/>
      <c r="U182" s="37"/>
      <c r="V182" s="63"/>
      <c r="W182" s="64"/>
      <c r="X182" s="35"/>
      <c r="Y182" s="35"/>
      <c r="Z182" s="39"/>
      <c r="AA182" s="34"/>
      <c r="AB182" s="35"/>
      <c r="AC182" s="29"/>
    </row>
    <row r="183" spans="11:29" ht="24.75" customHeight="1">
      <c r="K183" s="37"/>
      <c r="L183" s="63"/>
      <c r="M183" s="64"/>
      <c r="N183" s="35"/>
      <c r="O183" s="35"/>
      <c r="P183" s="35"/>
      <c r="Q183" s="35"/>
      <c r="R183" s="35"/>
      <c r="S183" s="35"/>
      <c r="T183" s="38"/>
      <c r="U183" s="37"/>
      <c r="V183" s="63"/>
      <c r="W183" s="64"/>
      <c r="X183" s="35"/>
      <c r="Y183" s="35"/>
      <c r="Z183" s="39"/>
      <c r="AA183" s="34"/>
      <c r="AB183" s="35"/>
      <c r="AC183" s="29"/>
    </row>
    <row r="184" spans="11:29" ht="24.75" customHeight="1">
      <c r="K184" s="37"/>
      <c r="L184" s="63"/>
      <c r="M184" s="64"/>
      <c r="N184" s="35"/>
      <c r="O184" s="35"/>
      <c r="P184" s="35"/>
      <c r="Q184" s="35"/>
      <c r="R184" s="35"/>
      <c r="S184" s="35"/>
      <c r="T184" s="38"/>
      <c r="U184" s="37"/>
      <c r="V184" s="63"/>
      <c r="W184" s="64"/>
      <c r="X184" s="35"/>
      <c r="Y184" s="35"/>
      <c r="Z184" s="39"/>
      <c r="AA184" s="34"/>
      <c r="AB184" s="35"/>
      <c r="AC184" s="29"/>
    </row>
    <row r="185" spans="11:29" ht="24.75" customHeight="1">
      <c r="K185" s="37"/>
      <c r="L185" s="63"/>
      <c r="M185" s="64"/>
      <c r="N185" s="35"/>
      <c r="O185" s="35"/>
      <c r="P185" s="35"/>
      <c r="Q185" s="35"/>
      <c r="R185" s="35"/>
      <c r="S185" s="35"/>
      <c r="T185" s="38"/>
      <c r="U185" s="37"/>
      <c r="V185" s="63"/>
      <c r="W185" s="64"/>
      <c r="X185" s="35"/>
      <c r="Y185" s="35"/>
      <c r="Z185" s="39"/>
      <c r="AA185" s="34"/>
      <c r="AB185" s="35"/>
      <c r="AC185" s="29"/>
    </row>
    <row r="186" spans="11:29" ht="24.75" customHeight="1">
      <c r="K186" s="37"/>
      <c r="L186" s="63"/>
      <c r="M186" s="64"/>
      <c r="N186" s="35"/>
      <c r="O186" s="35"/>
      <c r="P186" s="35"/>
      <c r="Q186" s="35"/>
      <c r="R186" s="35"/>
      <c r="S186" s="35"/>
      <c r="T186" s="38"/>
      <c r="U186" s="37"/>
      <c r="V186" s="63"/>
      <c r="W186" s="64"/>
      <c r="X186" s="35"/>
      <c r="Y186" s="35"/>
      <c r="Z186" s="39"/>
      <c r="AA186" s="34"/>
      <c r="AB186" s="35"/>
      <c r="AC186" s="29"/>
    </row>
    <row r="187" spans="11:29" ht="24.75" customHeight="1">
      <c r="K187" s="37"/>
      <c r="L187" s="63"/>
      <c r="M187" s="64"/>
      <c r="N187" s="35"/>
      <c r="O187" s="35"/>
      <c r="P187" s="35"/>
      <c r="Q187" s="35"/>
      <c r="R187" s="35"/>
      <c r="S187" s="35"/>
      <c r="T187" s="38"/>
      <c r="U187" s="37"/>
      <c r="V187" s="63"/>
      <c r="W187" s="64"/>
      <c r="X187" s="35"/>
      <c r="Y187" s="35"/>
      <c r="Z187" s="39"/>
      <c r="AA187" s="34"/>
      <c r="AB187" s="35"/>
      <c r="AC187" s="29"/>
    </row>
    <row r="188" spans="11:29" ht="24.75" customHeight="1">
      <c r="K188" s="37"/>
      <c r="L188" s="63"/>
      <c r="M188" s="64"/>
      <c r="N188" s="35"/>
      <c r="O188" s="35"/>
      <c r="P188" s="35"/>
      <c r="Q188" s="35"/>
      <c r="R188" s="35"/>
      <c r="S188" s="35"/>
      <c r="T188" s="38"/>
      <c r="U188" s="37"/>
      <c r="V188" s="63"/>
      <c r="W188" s="64"/>
      <c r="X188" s="35"/>
      <c r="Y188" s="35"/>
      <c r="Z188" s="39"/>
      <c r="AA188" s="34"/>
      <c r="AB188" s="35"/>
      <c r="AC188" s="29"/>
    </row>
    <row r="189" spans="11:29" ht="24.75" customHeight="1">
      <c r="K189" s="37"/>
      <c r="L189" s="63"/>
      <c r="M189" s="64"/>
      <c r="N189" s="35"/>
      <c r="O189" s="35"/>
      <c r="P189" s="35"/>
      <c r="Q189" s="35"/>
      <c r="R189" s="35"/>
      <c r="S189" s="35"/>
      <c r="T189" s="38"/>
      <c r="U189" s="37"/>
      <c r="V189" s="63"/>
      <c r="W189" s="64"/>
      <c r="X189" s="35"/>
      <c r="Y189" s="35"/>
      <c r="Z189" s="39"/>
      <c r="AA189" s="34"/>
      <c r="AB189" s="35"/>
      <c r="AC189" s="29"/>
    </row>
    <row r="190" spans="11:29" ht="24.75" customHeight="1">
      <c r="K190" s="37"/>
      <c r="L190" s="63"/>
      <c r="M190" s="64"/>
      <c r="N190" s="35"/>
      <c r="O190" s="35"/>
      <c r="P190" s="35"/>
      <c r="Q190" s="35"/>
      <c r="R190" s="35"/>
      <c r="S190" s="35"/>
      <c r="T190" s="38"/>
      <c r="U190" s="37"/>
      <c r="V190" s="63"/>
      <c r="W190" s="64"/>
      <c r="X190" s="35"/>
      <c r="Y190" s="35"/>
      <c r="Z190" s="39"/>
      <c r="AA190" s="34"/>
      <c r="AB190" s="35"/>
      <c r="AC190" s="29"/>
    </row>
    <row r="191" spans="11:29" ht="24.75" customHeight="1">
      <c r="K191" s="37"/>
      <c r="L191" s="63"/>
      <c r="M191" s="64"/>
      <c r="N191" s="35"/>
      <c r="O191" s="35"/>
      <c r="P191" s="35"/>
      <c r="Q191" s="35"/>
      <c r="R191" s="35"/>
      <c r="S191" s="35"/>
      <c r="T191" s="38"/>
      <c r="U191" s="37"/>
      <c r="V191" s="63"/>
      <c r="W191" s="64"/>
      <c r="X191" s="35"/>
      <c r="Y191" s="35"/>
      <c r="Z191" s="39"/>
      <c r="AA191" s="34"/>
      <c r="AB191" s="35"/>
      <c r="AC191" s="29"/>
    </row>
    <row r="192" spans="11:29" ht="24.75" customHeight="1">
      <c r="K192" s="37"/>
      <c r="L192" s="63"/>
      <c r="M192" s="64"/>
      <c r="N192" s="35"/>
      <c r="O192" s="35"/>
      <c r="P192" s="35"/>
      <c r="Q192" s="35"/>
      <c r="R192" s="35"/>
      <c r="S192" s="35"/>
      <c r="T192" s="38"/>
      <c r="U192" s="37"/>
      <c r="V192" s="63"/>
      <c r="W192" s="64"/>
      <c r="X192" s="35"/>
      <c r="Y192" s="35"/>
      <c r="Z192" s="39"/>
      <c r="AA192" s="34"/>
      <c r="AB192" s="35"/>
      <c r="AC192" s="29"/>
    </row>
    <row r="193" spans="11:29" ht="24.75" customHeight="1">
      <c r="K193" s="37"/>
      <c r="L193" s="63"/>
      <c r="M193" s="64"/>
      <c r="N193" s="35"/>
      <c r="O193" s="35"/>
      <c r="P193" s="35"/>
      <c r="Q193" s="35"/>
      <c r="R193" s="35"/>
      <c r="S193" s="35"/>
      <c r="T193" s="38"/>
      <c r="U193" s="37"/>
      <c r="V193" s="63"/>
      <c r="W193" s="64"/>
      <c r="X193" s="35"/>
      <c r="Y193" s="35"/>
      <c r="Z193" s="39"/>
      <c r="AA193" s="34"/>
      <c r="AB193" s="35"/>
      <c r="AC193" s="29"/>
    </row>
    <row r="194" spans="11:29" ht="24.75" customHeight="1">
      <c r="K194" s="37"/>
      <c r="L194" s="63"/>
      <c r="M194" s="64"/>
      <c r="N194" s="35"/>
      <c r="O194" s="35"/>
      <c r="P194" s="35"/>
      <c r="Q194" s="35"/>
      <c r="R194" s="35"/>
      <c r="S194" s="35"/>
      <c r="T194" s="38"/>
      <c r="U194" s="37"/>
      <c r="V194" s="63"/>
      <c r="W194" s="64"/>
      <c r="X194" s="35"/>
      <c r="Y194" s="35"/>
      <c r="Z194" s="39"/>
      <c r="AA194" s="34"/>
      <c r="AB194" s="35"/>
      <c r="AC194" s="29"/>
    </row>
    <row r="195" spans="11:29" ht="24.75" customHeight="1">
      <c r="K195" s="37"/>
      <c r="L195" s="63"/>
      <c r="M195" s="64"/>
      <c r="N195" s="35"/>
      <c r="O195" s="35"/>
      <c r="P195" s="35"/>
      <c r="Q195" s="35"/>
      <c r="R195" s="35"/>
      <c r="S195" s="35"/>
      <c r="T195" s="38"/>
      <c r="U195" s="37"/>
      <c r="V195" s="63"/>
      <c r="W195" s="64"/>
      <c r="X195" s="35"/>
      <c r="Y195" s="35"/>
      <c r="Z195" s="39"/>
      <c r="AA195" s="34"/>
      <c r="AB195" s="35"/>
      <c r="AC195" s="29"/>
    </row>
    <row r="196" spans="11:29" ht="24.75" customHeight="1">
      <c r="K196" s="37"/>
      <c r="L196" s="63"/>
      <c r="M196" s="64"/>
      <c r="N196" s="35"/>
      <c r="O196" s="35"/>
      <c r="P196" s="35"/>
      <c r="Q196" s="35"/>
      <c r="R196" s="35"/>
      <c r="S196" s="35"/>
      <c r="T196" s="38"/>
      <c r="U196" s="37"/>
      <c r="V196" s="63"/>
      <c r="W196" s="64"/>
      <c r="X196" s="35"/>
      <c r="Y196" s="35"/>
      <c r="Z196" s="39"/>
      <c r="AA196" s="34"/>
      <c r="AB196" s="35"/>
      <c r="AC196" s="29"/>
    </row>
    <row r="197" spans="11:29" ht="24.75" customHeight="1">
      <c r="K197" s="37"/>
      <c r="L197" s="63"/>
      <c r="M197" s="64"/>
      <c r="N197" s="35"/>
      <c r="O197" s="35"/>
      <c r="P197" s="35"/>
      <c r="Q197" s="35"/>
      <c r="R197" s="35"/>
      <c r="S197" s="35"/>
      <c r="T197" s="38"/>
      <c r="U197" s="37"/>
      <c r="V197" s="63"/>
      <c r="W197" s="64"/>
      <c r="X197" s="35"/>
      <c r="Y197" s="35"/>
      <c r="Z197" s="39"/>
      <c r="AA197" s="34"/>
      <c r="AB197" s="35"/>
      <c r="AC197" s="29"/>
    </row>
    <row r="198" spans="11:29" ht="24.75" customHeight="1">
      <c r="K198" s="37"/>
      <c r="L198" s="63"/>
      <c r="M198" s="64"/>
      <c r="N198" s="35"/>
      <c r="O198" s="35"/>
      <c r="P198" s="35"/>
      <c r="Q198" s="35"/>
      <c r="R198" s="35"/>
      <c r="S198" s="35"/>
      <c r="T198" s="38"/>
      <c r="U198" s="37"/>
      <c r="V198" s="63"/>
      <c r="W198" s="64"/>
      <c r="X198" s="35"/>
      <c r="Y198" s="35"/>
      <c r="Z198" s="39"/>
      <c r="AA198" s="34"/>
      <c r="AB198" s="35"/>
      <c r="AC198" s="29"/>
    </row>
    <row r="199" spans="11:29" ht="24.75" customHeight="1">
      <c r="K199" s="37"/>
      <c r="L199" s="63"/>
      <c r="M199" s="64"/>
      <c r="N199" s="35"/>
      <c r="O199" s="35"/>
      <c r="P199" s="35"/>
      <c r="Q199" s="35"/>
      <c r="R199" s="35"/>
      <c r="S199" s="35"/>
      <c r="T199" s="38"/>
      <c r="U199" s="37"/>
      <c r="V199" s="63"/>
      <c r="W199" s="64"/>
      <c r="X199" s="35"/>
      <c r="Y199" s="35"/>
      <c r="Z199" s="39"/>
      <c r="AA199" s="34"/>
      <c r="AB199" s="35"/>
      <c r="AC199" s="29"/>
    </row>
    <row r="200" spans="11:29" ht="24.75" customHeight="1">
      <c r="K200" s="37"/>
      <c r="L200" s="63"/>
      <c r="M200" s="64"/>
      <c r="N200" s="35"/>
      <c r="O200" s="35"/>
      <c r="P200" s="35"/>
      <c r="Q200" s="35"/>
      <c r="R200" s="35"/>
      <c r="S200" s="35"/>
      <c r="T200" s="38"/>
      <c r="U200" s="37"/>
      <c r="V200" s="63"/>
      <c r="W200" s="64"/>
      <c r="X200" s="35"/>
      <c r="Y200" s="35"/>
      <c r="Z200" s="39"/>
      <c r="AA200" s="34"/>
      <c r="AB200" s="35"/>
      <c r="AC200" s="29"/>
    </row>
    <row r="201" spans="11:29" ht="24.75" customHeight="1">
      <c r="K201" s="37"/>
      <c r="L201" s="63"/>
      <c r="M201" s="64"/>
      <c r="N201" s="35"/>
      <c r="O201" s="35"/>
      <c r="P201" s="35"/>
      <c r="Q201" s="35"/>
      <c r="R201" s="35"/>
      <c r="S201" s="35"/>
      <c r="T201" s="38"/>
      <c r="U201" s="37"/>
      <c r="V201" s="63"/>
      <c r="W201" s="64"/>
      <c r="X201" s="35"/>
      <c r="Y201" s="35"/>
      <c r="Z201" s="39"/>
      <c r="AA201" s="34"/>
      <c r="AB201" s="35"/>
      <c r="AC201" s="29"/>
    </row>
    <row r="202" spans="11:29" ht="24.75" customHeight="1">
      <c r="K202" s="37"/>
      <c r="L202" s="63"/>
      <c r="M202" s="64"/>
      <c r="N202" s="35"/>
      <c r="O202" s="35"/>
      <c r="P202" s="35"/>
      <c r="Q202" s="35"/>
      <c r="R202" s="35"/>
      <c r="S202" s="35"/>
      <c r="T202" s="38"/>
      <c r="U202" s="37"/>
      <c r="V202" s="63"/>
      <c r="W202" s="64"/>
      <c r="X202" s="35"/>
      <c r="Y202" s="35"/>
      <c r="Z202" s="39"/>
      <c r="AA202" s="34"/>
      <c r="AB202" s="35"/>
      <c r="AC202" s="29"/>
    </row>
    <row r="203" spans="11:29" ht="24.75" customHeight="1">
      <c r="K203" s="37"/>
      <c r="L203" s="63"/>
      <c r="M203" s="64"/>
      <c r="N203" s="35"/>
      <c r="O203" s="35"/>
      <c r="P203" s="35"/>
      <c r="Q203" s="35"/>
      <c r="R203" s="35"/>
      <c r="S203" s="35"/>
      <c r="T203" s="38"/>
      <c r="U203" s="37"/>
      <c r="V203" s="63"/>
      <c r="W203" s="64"/>
      <c r="X203" s="35"/>
      <c r="Y203" s="35"/>
      <c r="Z203" s="39"/>
      <c r="AA203" s="34"/>
      <c r="AB203" s="35"/>
      <c r="AC203" s="29"/>
    </row>
    <row r="204" spans="11:29" ht="24.75" customHeight="1">
      <c r="K204" s="37"/>
      <c r="L204" s="63"/>
      <c r="M204" s="64"/>
      <c r="N204" s="35"/>
      <c r="O204" s="35"/>
      <c r="P204" s="35"/>
      <c r="Q204" s="35"/>
      <c r="R204" s="35"/>
      <c r="S204" s="35"/>
      <c r="T204" s="38"/>
      <c r="U204" s="37"/>
      <c r="V204" s="63"/>
      <c r="W204" s="64"/>
      <c r="X204" s="35"/>
      <c r="Y204" s="35"/>
      <c r="Z204" s="39"/>
      <c r="AA204" s="34"/>
      <c r="AB204" s="35"/>
      <c r="AC204" s="29"/>
    </row>
    <row r="205" spans="11:29" ht="24.75" customHeight="1">
      <c r="K205" s="37"/>
      <c r="L205" s="63"/>
      <c r="M205" s="64"/>
      <c r="N205" s="35"/>
      <c r="O205" s="35"/>
      <c r="P205" s="35"/>
      <c r="Q205" s="35"/>
      <c r="R205" s="35"/>
      <c r="S205" s="35"/>
      <c r="T205" s="38"/>
      <c r="U205" s="37"/>
      <c r="V205" s="63"/>
      <c r="W205" s="64"/>
      <c r="X205" s="35"/>
      <c r="Y205" s="35"/>
      <c r="Z205" s="39"/>
      <c r="AA205" s="34"/>
      <c r="AB205" s="35"/>
      <c r="AC205" s="29"/>
    </row>
    <row r="206" spans="11:29" ht="24.75" customHeight="1">
      <c r="K206" s="37"/>
      <c r="L206" s="63"/>
      <c r="M206" s="64"/>
      <c r="N206" s="35"/>
      <c r="O206" s="35"/>
      <c r="P206" s="35"/>
      <c r="Q206" s="35"/>
      <c r="R206" s="35"/>
      <c r="S206" s="35"/>
      <c r="T206" s="38"/>
      <c r="U206" s="37"/>
      <c r="V206" s="63"/>
      <c r="W206" s="64"/>
      <c r="X206" s="35"/>
      <c r="Y206" s="35"/>
      <c r="Z206" s="39"/>
      <c r="AA206" s="34"/>
      <c r="AB206" s="35"/>
      <c r="AC206" s="29"/>
    </row>
    <row r="207" spans="11:29" ht="24.75" customHeight="1">
      <c r="K207" s="37"/>
      <c r="L207" s="63"/>
      <c r="M207" s="64"/>
      <c r="N207" s="35"/>
      <c r="O207" s="35"/>
      <c r="P207" s="35"/>
      <c r="Q207" s="35"/>
      <c r="R207" s="35"/>
      <c r="S207" s="35"/>
      <c r="T207" s="38"/>
      <c r="U207" s="37"/>
      <c r="V207" s="63"/>
      <c r="W207" s="64"/>
      <c r="X207" s="35"/>
      <c r="Y207" s="35"/>
      <c r="Z207" s="39"/>
      <c r="AA207" s="34"/>
      <c r="AB207" s="35"/>
      <c r="AC207" s="29"/>
    </row>
    <row r="208" spans="11:29" ht="24.75" customHeight="1">
      <c r="K208" s="37"/>
      <c r="L208" s="63"/>
      <c r="M208" s="64"/>
      <c r="N208" s="35"/>
      <c r="O208" s="35"/>
      <c r="P208" s="35"/>
      <c r="Q208" s="35"/>
      <c r="R208" s="35"/>
      <c r="S208" s="35"/>
      <c r="T208" s="38"/>
      <c r="U208" s="37"/>
      <c r="V208" s="63"/>
      <c r="W208" s="64"/>
      <c r="X208" s="35"/>
      <c r="Y208" s="35"/>
      <c r="Z208" s="39"/>
      <c r="AA208" s="34"/>
      <c r="AB208" s="35"/>
      <c r="AC208" s="29"/>
    </row>
    <row r="209" spans="11:29" ht="24.75" customHeight="1">
      <c r="K209" s="37"/>
      <c r="L209" s="63"/>
      <c r="M209" s="64"/>
      <c r="N209" s="35"/>
      <c r="O209" s="35"/>
      <c r="P209" s="35"/>
      <c r="Q209" s="35"/>
      <c r="R209" s="35"/>
      <c r="S209" s="35"/>
      <c r="T209" s="38"/>
      <c r="U209" s="37"/>
      <c r="V209" s="63"/>
      <c r="W209" s="64"/>
      <c r="X209" s="35"/>
      <c r="Y209" s="35"/>
      <c r="Z209" s="39"/>
      <c r="AA209" s="34"/>
      <c r="AB209" s="35"/>
      <c r="AC209" s="29"/>
    </row>
    <row r="210" spans="11:29" ht="24.75" customHeight="1">
      <c r="K210" s="37"/>
      <c r="L210" s="63"/>
      <c r="M210" s="64"/>
      <c r="N210" s="35"/>
      <c r="O210" s="35"/>
      <c r="P210" s="35"/>
      <c r="Q210" s="35"/>
      <c r="R210" s="35"/>
      <c r="S210" s="35"/>
      <c r="T210" s="38"/>
      <c r="U210" s="37"/>
      <c r="V210" s="63"/>
      <c r="W210" s="64"/>
      <c r="X210" s="35"/>
      <c r="Y210" s="35"/>
      <c r="Z210" s="39"/>
      <c r="AA210" s="34"/>
      <c r="AB210" s="35"/>
      <c r="AC210" s="29"/>
    </row>
    <row r="211" spans="11:29" ht="24.75" customHeight="1">
      <c r="K211" s="37"/>
      <c r="L211" s="63"/>
      <c r="M211" s="64"/>
      <c r="N211" s="35"/>
      <c r="O211" s="35"/>
      <c r="P211" s="35"/>
      <c r="Q211" s="35"/>
      <c r="R211" s="35"/>
      <c r="S211" s="35"/>
      <c r="T211" s="38"/>
      <c r="U211" s="37"/>
      <c r="V211" s="63"/>
      <c r="W211" s="64"/>
      <c r="X211" s="35"/>
      <c r="Y211" s="35"/>
      <c r="Z211" s="39"/>
      <c r="AA211" s="34"/>
      <c r="AB211" s="35"/>
      <c r="AC211" s="29"/>
    </row>
    <row r="212" spans="11:29" ht="24.75" customHeight="1">
      <c r="K212" s="37"/>
      <c r="L212" s="63"/>
      <c r="M212" s="64"/>
      <c r="N212" s="35"/>
      <c r="O212" s="35"/>
      <c r="P212" s="35"/>
      <c r="Q212" s="35"/>
      <c r="R212" s="35"/>
      <c r="S212" s="35"/>
      <c r="T212" s="38"/>
      <c r="U212" s="37"/>
      <c r="V212" s="63"/>
      <c r="W212" s="64"/>
      <c r="X212" s="35"/>
      <c r="Y212" s="35"/>
      <c r="Z212" s="39"/>
      <c r="AA212" s="34"/>
      <c r="AB212" s="35"/>
      <c r="AC212" s="29"/>
    </row>
    <row r="213" spans="11:29" ht="24.75" customHeight="1">
      <c r="K213" s="37"/>
      <c r="L213" s="63"/>
      <c r="M213" s="64"/>
      <c r="N213" s="35"/>
      <c r="O213" s="35"/>
      <c r="P213" s="35"/>
      <c r="Q213" s="35"/>
      <c r="R213" s="35"/>
      <c r="S213" s="35"/>
      <c r="T213" s="38"/>
      <c r="U213" s="37"/>
      <c r="V213" s="63"/>
      <c r="W213" s="64"/>
      <c r="X213" s="35"/>
      <c r="Y213" s="35"/>
      <c r="Z213" s="39"/>
      <c r="AA213" s="34"/>
      <c r="AB213" s="35"/>
      <c r="AC213" s="29"/>
    </row>
    <row r="214" spans="11:29" ht="24.75" customHeight="1">
      <c r="K214" s="37"/>
      <c r="L214" s="63"/>
      <c r="M214" s="64"/>
      <c r="N214" s="35"/>
      <c r="O214" s="35"/>
      <c r="P214" s="35"/>
      <c r="Q214" s="35"/>
      <c r="R214" s="35"/>
      <c r="S214" s="35"/>
      <c r="T214" s="38"/>
      <c r="U214" s="37"/>
      <c r="V214" s="63"/>
      <c r="W214" s="64"/>
      <c r="X214" s="35"/>
      <c r="Y214" s="35"/>
      <c r="Z214" s="39"/>
      <c r="AA214" s="34"/>
      <c r="AB214" s="35"/>
      <c r="AC214" s="29"/>
    </row>
    <row r="215" spans="11:29" ht="24.75" customHeight="1">
      <c r="K215" s="37"/>
      <c r="L215" s="63"/>
      <c r="M215" s="64"/>
      <c r="N215" s="35"/>
      <c r="O215" s="35"/>
      <c r="P215" s="35"/>
      <c r="Q215" s="35"/>
      <c r="R215" s="35"/>
      <c r="S215" s="35"/>
      <c r="T215" s="38"/>
      <c r="U215" s="37"/>
      <c r="V215" s="63"/>
      <c r="W215" s="64"/>
      <c r="X215" s="35"/>
      <c r="Y215" s="35"/>
      <c r="Z215" s="39"/>
      <c r="AA215" s="34"/>
      <c r="AB215" s="35"/>
      <c r="AC215" s="29"/>
    </row>
    <row r="216" spans="11:29" ht="24.75" customHeight="1">
      <c r="K216" s="37"/>
      <c r="L216" s="63"/>
      <c r="M216" s="64"/>
      <c r="N216" s="35"/>
      <c r="O216" s="35"/>
      <c r="P216" s="35"/>
      <c r="Q216" s="35"/>
      <c r="R216" s="35"/>
      <c r="S216" s="35"/>
      <c r="T216" s="38"/>
      <c r="U216" s="37"/>
      <c r="V216" s="63"/>
      <c r="W216" s="64"/>
      <c r="X216" s="35"/>
      <c r="Y216" s="35"/>
      <c r="Z216" s="39"/>
      <c r="AA216" s="34"/>
      <c r="AB216" s="35"/>
      <c r="AC216" s="30"/>
    </row>
    <row r="217" spans="11:29" ht="24.75" customHeight="1">
      <c r="K217" s="37"/>
      <c r="L217" s="63"/>
      <c r="M217" s="64"/>
      <c r="N217" s="35"/>
      <c r="O217" s="35"/>
      <c r="P217" s="35"/>
      <c r="Q217" s="35"/>
      <c r="R217" s="35"/>
      <c r="S217" s="35"/>
      <c r="T217" s="38"/>
      <c r="U217" s="37"/>
      <c r="V217" s="63"/>
      <c r="W217" s="64"/>
      <c r="X217" s="35"/>
      <c r="Y217" s="35"/>
      <c r="Z217" s="39"/>
      <c r="AA217" s="34"/>
      <c r="AB217" s="35"/>
      <c r="AC217" s="30"/>
    </row>
    <row r="218" spans="11:29" ht="24.75" customHeight="1">
      <c r="K218" s="37"/>
      <c r="L218" s="63"/>
      <c r="M218" s="64"/>
      <c r="N218" s="35"/>
      <c r="O218" s="35"/>
      <c r="P218" s="35"/>
      <c r="Q218" s="35"/>
      <c r="R218" s="35"/>
      <c r="S218" s="35"/>
      <c r="T218" s="38"/>
      <c r="U218" s="37"/>
      <c r="V218" s="63"/>
      <c r="W218" s="64"/>
      <c r="X218" s="35"/>
      <c r="Y218" s="35"/>
      <c r="Z218" s="39"/>
      <c r="AA218" s="34"/>
      <c r="AB218" s="35"/>
      <c r="AC218" s="30"/>
    </row>
    <row r="219" spans="11:29" ht="24.75" customHeight="1">
      <c r="K219" s="37"/>
      <c r="L219" s="63"/>
      <c r="M219" s="64"/>
      <c r="N219" s="35"/>
      <c r="O219" s="35"/>
      <c r="P219" s="35"/>
      <c r="Q219" s="35"/>
      <c r="R219" s="35"/>
      <c r="S219" s="35"/>
      <c r="T219" s="38"/>
      <c r="U219" s="37"/>
      <c r="V219" s="63"/>
      <c r="W219" s="64"/>
      <c r="X219" s="35"/>
      <c r="Y219" s="35"/>
      <c r="Z219" s="39"/>
      <c r="AA219" s="34"/>
      <c r="AB219" s="35"/>
      <c r="AC219" s="30"/>
    </row>
    <row r="220" spans="11:29" ht="24.75" customHeight="1">
      <c r="K220" s="37"/>
      <c r="L220" s="63"/>
      <c r="M220" s="64"/>
      <c r="N220" s="35"/>
      <c r="O220" s="35"/>
      <c r="P220" s="35"/>
      <c r="Q220" s="35"/>
      <c r="R220" s="35"/>
      <c r="S220" s="35"/>
      <c r="T220" s="38"/>
      <c r="U220" s="37"/>
      <c r="V220" s="63"/>
      <c r="W220" s="64"/>
      <c r="X220" s="35"/>
      <c r="Y220" s="35"/>
      <c r="Z220" s="39"/>
      <c r="AA220" s="34"/>
      <c r="AB220" s="35"/>
      <c r="AC220" s="30"/>
    </row>
    <row r="221" spans="11:29" ht="23.25" customHeight="1">
      <c r="K221" s="37"/>
      <c r="L221" s="63"/>
      <c r="M221" s="64"/>
      <c r="N221" s="35"/>
      <c r="O221" s="35"/>
      <c r="P221" s="35"/>
      <c r="Q221" s="35"/>
      <c r="R221" s="35"/>
      <c r="S221" s="35"/>
      <c r="T221" s="38"/>
      <c r="U221" s="37"/>
      <c r="V221" s="63"/>
      <c r="W221" s="64"/>
      <c r="X221" s="35"/>
      <c r="Y221" s="35"/>
      <c r="Z221" s="39"/>
      <c r="AA221" s="34"/>
      <c r="AB221" s="35"/>
      <c r="AC221" s="30"/>
    </row>
    <row r="222" spans="11:29" ht="23.25" customHeight="1">
      <c r="K222" s="37"/>
      <c r="L222" s="63"/>
      <c r="M222" s="64"/>
      <c r="N222" s="35"/>
      <c r="O222" s="35"/>
      <c r="P222" s="35"/>
      <c r="Q222" s="35"/>
      <c r="R222" s="35"/>
      <c r="S222" s="35"/>
      <c r="T222" s="38"/>
      <c r="U222" s="37"/>
      <c r="V222" s="63"/>
      <c r="W222" s="64"/>
      <c r="X222" s="35"/>
      <c r="Y222" s="35"/>
      <c r="Z222" s="39"/>
      <c r="AA222" s="34"/>
      <c r="AB222" s="35"/>
      <c r="AC222" s="30"/>
    </row>
    <row r="223" spans="11:29" ht="23.25" customHeight="1">
      <c r="K223" s="37"/>
      <c r="L223" s="63"/>
      <c r="M223" s="64"/>
      <c r="N223" s="35"/>
      <c r="O223" s="35"/>
      <c r="P223" s="35"/>
      <c r="Q223" s="35"/>
      <c r="R223" s="35"/>
      <c r="S223" s="35"/>
      <c r="T223" s="38"/>
      <c r="U223" s="37"/>
      <c r="V223" s="63"/>
      <c r="W223" s="64"/>
      <c r="X223" s="35"/>
      <c r="Y223" s="35"/>
      <c r="Z223" s="39"/>
      <c r="AA223" s="34"/>
      <c r="AB223" s="35"/>
      <c r="AC223" s="30"/>
    </row>
    <row r="224" spans="11:29" ht="23.25" customHeight="1">
      <c r="K224" s="37"/>
      <c r="L224" s="63"/>
      <c r="M224" s="64"/>
      <c r="N224" s="35"/>
      <c r="O224" s="35"/>
      <c r="P224" s="35"/>
      <c r="Q224" s="35"/>
      <c r="R224" s="35"/>
      <c r="S224" s="35"/>
      <c r="T224" s="38"/>
      <c r="U224" s="37"/>
      <c r="V224" s="63"/>
      <c r="W224" s="64"/>
      <c r="X224" s="35"/>
      <c r="Y224" s="35"/>
      <c r="Z224" s="39"/>
      <c r="AA224" s="34"/>
      <c r="AB224" s="35"/>
      <c r="AC224" s="4"/>
    </row>
    <row r="225" spans="11:29" ht="23.25" customHeight="1">
      <c r="K225" s="37"/>
      <c r="L225" s="63"/>
      <c r="M225" s="64"/>
      <c r="N225" s="35"/>
      <c r="O225" s="35"/>
      <c r="P225" s="35"/>
      <c r="Q225" s="35"/>
      <c r="R225" s="35"/>
      <c r="S225" s="35"/>
      <c r="T225" s="38"/>
      <c r="U225" s="37"/>
      <c r="V225" s="63"/>
      <c r="W225" s="64"/>
      <c r="X225" s="35"/>
      <c r="Y225" s="35"/>
      <c r="Z225" s="39"/>
      <c r="AA225" s="34"/>
      <c r="AB225" s="35"/>
      <c r="AC225" s="4"/>
    </row>
    <row r="226" spans="11:29" ht="23.25" customHeight="1">
      <c r="K226" s="37"/>
      <c r="L226" s="63"/>
      <c r="M226" s="64"/>
      <c r="N226" s="35"/>
      <c r="O226" s="35"/>
      <c r="P226" s="35"/>
      <c r="Q226" s="35"/>
      <c r="R226" s="35"/>
      <c r="S226" s="35"/>
      <c r="T226" s="38"/>
      <c r="U226" s="37"/>
      <c r="V226" s="63"/>
      <c r="W226" s="64"/>
      <c r="X226" s="35"/>
      <c r="Y226" s="35"/>
      <c r="Z226" s="39"/>
      <c r="AA226" s="34"/>
      <c r="AB226" s="35"/>
      <c r="AC226" s="4"/>
    </row>
    <row r="227" spans="11:29" ht="23.25" customHeight="1">
      <c r="K227" s="37"/>
      <c r="L227" s="63"/>
      <c r="M227" s="64"/>
      <c r="N227" s="35"/>
      <c r="O227" s="35"/>
      <c r="P227" s="35"/>
      <c r="Q227" s="35"/>
      <c r="R227" s="35"/>
      <c r="S227" s="35"/>
      <c r="T227" s="38"/>
      <c r="U227" s="37"/>
      <c r="V227" s="63"/>
      <c r="W227" s="64"/>
      <c r="X227" s="35"/>
      <c r="Y227" s="35"/>
      <c r="Z227" s="39"/>
      <c r="AA227" s="34"/>
      <c r="AB227" s="35"/>
      <c r="AC227" s="4"/>
    </row>
    <row r="228" spans="11:29" ht="23.25" customHeight="1">
      <c r="K228" s="37"/>
      <c r="L228" s="63"/>
      <c r="M228" s="64"/>
      <c r="N228" s="35"/>
      <c r="O228" s="35"/>
      <c r="P228" s="35"/>
      <c r="Q228" s="35"/>
      <c r="R228" s="35"/>
      <c r="S228" s="35"/>
      <c r="T228" s="38"/>
      <c r="U228" s="37"/>
      <c r="V228" s="63"/>
      <c r="W228" s="64"/>
      <c r="X228" s="35"/>
      <c r="Y228" s="35"/>
      <c r="Z228" s="39"/>
      <c r="AA228" s="34"/>
      <c r="AB228" s="35"/>
      <c r="AC228" s="4"/>
    </row>
    <row r="229" spans="11:29" ht="23.25" customHeight="1">
      <c r="K229" s="37"/>
      <c r="L229" s="63"/>
      <c r="M229" s="64"/>
      <c r="N229" s="35"/>
      <c r="O229" s="35"/>
      <c r="P229" s="35"/>
      <c r="Q229" s="35"/>
      <c r="R229" s="35"/>
      <c r="S229" s="35"/>
      <c r="T229" s="38"/>
      <c r="U229" s="37"/>
      <c r="V229" s="63"/>
      <c r="W229" s="64"/>
      <c r="X229" s="35"/>
      <c r="Y229" s="35"/>
      <c r="Z229" s="39"/>
      <c r="AA229" s="34"/>
      <c r="AB229" s="35"/>
      <c r="AC229" s="4"/>
    </row>
    <row r="230" spans="11:29" ht="23.25" customHeight="1">
      <c r="K230" s="37"/>
      <c r="L230" s="63"/>
      <c r="M230" s="64"/>
      <c r="N230" s="35"/>
      <c r="O230" s="35"/>
      <c r="P230" s="35"/>
      <c r="Q230" s="35"/>
      <c r="R230" s="35"/>
      <c r="S230" s="35"/>
      <c r="T230" s="38"/>
      <c r="U230" s="37"/>
      <c r="V230" s="63"/>
      <c r="W230" s="64"/>
      <c r="X230" s="35"/>
      <c r="Y230" s="35"/>
      <c r="Z230" s="39"/>
      <c r="AA230" s="34"/>
      <c r="AB230" s="35"/>
      <c r="AC230" s="4"/>
    </row>
    <row r="231" spans="11:29" ht="23.25" customHeight="1">
      <c r="K231" s="37"/>
      <c r="L231" s="63"/>
      <c r="M231" s="64"/>
      <c r="N231" s="35"/>
      <c r="O231" s="35"/>
      <c r="P231" s="35"/>
      <c r="Q231" s="35"/>
      <c r="R231" s="35"/>
      <c r="S231" s="35"/>
      <c r="T231" s="38"/>
      <c r="U231" s="37"/>
      <c r="V231" s="63"/>
      <c r="W231" s="64"/>
      <c r="X231" s="35"/>
      <c r="Y231" s="35"/>
      <c r="Z231" s="39"/>
      <c r="AA231" s="34"/>
      <c r="AB231" s="35"/>
      <c r="AC231" s="4"/>
    </row>
    <row r="232" spans="11:29" ht="21.75" customHeight="1">
      <c r="K232" s="37"/>
      <c r="L232" s="63"/>
      <c r="M232" s="64"/>
      <c r="N232" s="35"/>
      <c r="O232" s="35"/>
      <c r="P232" s="35"/>
      <c r="Q232" s="35"/>
      <c r="R232" s="35"/>
      <c r="S232" s="35"/>
      <c r="T232" s="38"/>
      <c r="U232" s="24"/>
      <c r="V232" s="31"/>
      <c r="W232" s="32"/>
      <c r="X232" s="21"/>
      <c r="Y232" s="21"/>
      <c r="Z232" s="26"/>
      <c r="AA232" s="20"/>
      <c r="AB232" s="21"/>
      <c r="AC232" s="4"/>
    </row>
    <row r="233" spans="11:29" ht="21.75" customHeight="1">
      <c r="K233" s="24"/>
      <c r="L233" s="61"/>
      <c r="M233" s="62"/>
      <c r="N233" s="21"/>
      <c r="O233" s="21"/>
      <c r="P233" s="21"/>
      <c r="Q233" s="26"/>
      <c r="R233" s="20"/>
      <c r="S233" s="21"/>
      <c r="T233" s="25"/>
      <c r="U233" s="24"/>
      <c r="V233" s="61"/>
      <c r="W233" s="62"/>
      <c r="X233" s="21"/>
      <c r="Y233" s="21"/>
      <c r="Z233" s="26"/>
      <c r="AA233" s="20"/>
      <c r="AB233" s="21"/>
      <c r="AC233" s="4"/>
    </row>
    <row r="234" spans="11:29" ht="21.75" customHeight="1"/>
  </sheetData>
  <mergeCells count="714">
    <mergeCell ref="A11:J11"/>
    <mergeCell ref="K11:T11"/>
    <mergeCell ref="U11:AD11"/>
    <mergeCell ref="V40:W40"/>
    <mergeCell ref="V41:W41"/>
    <mergeCell ref="B6:G6"/>
    <mergeCell ref="H6:J6"/>
    <mergeCell ref="A7:B7"/>
    <mergeCell ref="C7:E7"/>
    <mergeCell ref="F7:G7"/>
    <mergeCell ref="G14:H16"/>
    <mergeCell ref="I14:I16"/>
    <mergeCell ref="J14:J16"/>
    <mergeCell ref="AC14:AC17"/>
    <mergeCell ref="S16:S17"/>
    <mergeCell ref="AB16:AB17"/>
    <mergeCell ref="B17:C17"/>
    <mergeCell ref="G17:H17"/>
    <mergeCell ref="K14:K17"/>
    <mergeCell ref="L14:M17"/>
    <mergeCell ref="R14:R16"/>
    <mergeCell ref="S14:S15"/>
    <mergeCell ref="U14:U17"/>
    <mergeCell ref="V14:W17"/>
    <mergeCell ref="V231:W231"/>
    <mergeCell ref="A8:G8"/>
    <mergeCell ref="K8:Q8"/>
    <mergeCell ref="U8:Z8"/>
    <mergeCell ref="A9:B9"/>
    <mergeCell ref="K9:L9"/>
    <mergeCell ref="U9:V9"/>
    <mergeCell ref="K7:L7"/>
    <mergeCell ref="M7:O7"/>
    <mergeCell ref="P7:Q7"/>
    <mergeCell ref="U7:V7"/>
    <mergeCell ref="W7:Y7"/>
    <mergeCell ref="A12:C12"/>
    <mergeCell ref="D12:H12"/>
    <mergeCell ref="K12:M12"/>
    <mergeCell ref="N12:R12"/>
    <mergeCell ref="U12:W12"/>
    <mergeCell ref="X12:AA12"/>
    <mergeCell ref="A13:J13"/>
    <mergeCell ref="A14:A16"/>
    <mergeCell ref="B14:C16"/>
    <mergeCell ref="D14:D16"/>
    <mergeCell ref="E14:E16"/>
    <mergeCell ref="F14:F16"/>
    <mergeCell ref="B18:C18"/>
    <mergeCell ref="G18:H18"/>
    <mergeCell ref="L18:M18"/>
    <mergeCell ref="V18:W18"/>
    <mergeCell ref="G19:H19"/>
    <mergeCell ref="L19:M19"/>
    <mergeCell ref="V19:W19"/>
    <mergeCell ref="AB14:AB15"/>
    <mergeCell ref="B22:C22"/>
    <mergeCell ref="G22:H22"/>
    <mergeCell ref="L22:M22"/>
    <mergeCell ref="V22:W22"/>
    <mergeCell ref="B19:C19"/>
    <mergeCell ref="B23:C23"/>
    <mergeCell ref="G23:H23"/>
    <mergeCell ref="L23:M23"/>
    <mergeCell ref="V23:W23"/>
    <mergeCell ref="B20:C20"/>
    <mergeCell ref="G20:H20"/>
    <mergeCell ref="L20:M20"/>
    <mergeCell ref="V20:W20"/>
    <mergeCell ref="B21:C21"/>
    <mergeCell ref="G21:H21"/>
    <mergeCell ref="L21:M21"/>
    <mergeCell ref="V21:W21"/>
    <mergeCell ref="B26:C26"/>
    <mergeCell ref="G26:H26"/>
    <mergeCell ref="L26:M26"/>
    <mergeCell ref="V26:W26"/>
    <mergeCell ref="B27:C27"/>
    <mergeCell ref="G27:H27"/>
    <mergeCell ref="L27:M27"/>
    <mergeCell ref="V27:W27"/>
    <mergeCell ref="B24:C24"/>
    <mergeCell ref="G24:H24"/>
    <mergeCell ref="L24:M24"/>
    <mergeCell ref="V24:W24"/>
    <mergeCell ref="B25:C25"/>
    <mergeCell ref="G25:H25"/>
    <mergeCell ref="L25:M25"/>
    <mergeCell ref="V25:W25"/>
    <mergeCell ref="B30:C30"/>
    <mergeCell ref="G30:H30"/>
    <mergeCell ref="L30:M30"/>
    <mergeCell ref="V30:W30"/>
    <mergeCell ref="B31:C31"/>
    <mergeCell ref="G31:H31"/>
    <mergeCell ref="L31:M31"/>
    <mergeCell ref="V31:W31"/>
    <mergeCell ref="B28:C28"/>
    <mergeCell ref="G28:H28"/>
    <mergeCell ref="L28:M28"/>
    <mergeCell ref="V28:W28"/>
    <mergeCell ref="B29:C29"/>
    <mergeCell ref="G29:H29"/>
    <mergeCell ref="L29:M29"/>
    <mergeCell ref="V29:W29"/>
    <mergeCell ref="B34:C34"/>
    <mergeCell ref="G34:H34"/>
    <mergeCell ref="L34:M34"/>
    <mergeCell ref="B35:C35"/>
    <mergeCell ref="G35:H35"/>
    <mergeCell ref="L35:M35"/>
    <mergeCell ref="V35:W35"/>
    <mergeCell ref="B32:C32"/>
    <mergeCell ref="G32:H32"/>
    <mergeCell ref="L32:M32"/>
    <mergeCell ref="B33:C33"/>
    <mergeCell ref="G33:H33"/>
    <mergeCell ref="L33:M33"/>
    <mergeCell ref="U32:AC32"/>
    <mergeCell ref="V33:W33"/>
    <mergeCell ref="V34:W34"/>
    <mergeCell ref="B38:C38"/>
    <mergeCell ref="G38:H38"/>
    <mergeCell ref="L38:M38"/>
    <mergeCell ref="V38:W38"/>
    <mergeCell ref="B39:C39"/>
    <mergeCell ref="G39:H39"/>
    <mergeCell ref="L39:M39"/>
    <mergeCell ref="B36:C36"/>
    <mergeCell ref="G36:H36"/>
    <mergeCell ref="L36:M36"/>
    <mergeCell ref="V36:W36"/>
    <mergeCell ref="B37:C37"/>
    <mergeCell ref="G37:H37"/>
    <mergeCell ref="L37:M37"/>
    <mergeCell ref="V37:W37"/>
    <mergeCell ref="V39:W39"/>
    <mergeCell ref="B42:C42"/>
    <mergeCell ref="G42:H42"/>
    <mergeCell ref="L42:M42"/>
    <mergeCell ref="V42:W42"/>
    <mergeCell ref="B43:C43"/>
    <mergeCell ref="G43:H43"/>
    <mergeCell ref="L43:M43"/>
    <mergeCell ref="V43:W43"/>
    <mergeCell ref="B40:C40"/>
    <mergeCell ref="G40:H40"/>
    <mergeCell ref="L40:M40"/>
    <mergeCell ref="B41:C41"/>
    <mergeCell ref="G41:H41"/>
    <mergeCell ref="L41:M41"/>
    <mergeCell ref="G46:J46"/>
    <mergeCell ref="L46:M46"/>
    <mergeCell ref="V46:W46"/>
    <mergeCell ref="G47:H47"/>
    <mergeCell ref="L47:M47"/>
    <mergeCell ref="V47:W47"/>
    <mergeCell ref="B44:C44"/>
    <mergeCell ref="G44:H44"/>
    <mergeCell ref="L44:M44"/>
    <mergeCell ref="V44:W44"/>
    <mergeCell ref="B45:C45"/>
    <mergeCell ref="G45:H45"/>
    <mergeCell ref="L45:M45"/>
    <mergeCell ref="V45:W45"/>
    <mergeCell ref="B50:C50"/>
    <mergeCell ref="G50:H50"/>
    <mergeCell ref="L50:M50"/>
    <mergeCell ref="V50:W50"/>
    <mergeCell ref="B51:C51"/>
    <mergeCell ref="G51:H51"/>
    <mergeCell ref="L51:M51"/>
    <mergeCell ref="V51:W51"/>
    <mergeCell ref="B48:E48"/>
    <mergeCell ref="G48:J48"/>
    <mergeCell ref="L48:M48"/>
    <mergeCell ref="V48:W48"/>
    <mergeCell ref="B49:C49"/>
    <mergeCell ref="G49:H49"/>
    <mergeCell ref="L49:M49"/>
    <mergeCell ref="V49:W49"/>
    <mergeCell ref="B54:C54"/>
    <mergeCell ref="G54:H54"/>
    <mergeCell ref="L54:M54"/>
    <mergeCell ref="V54:W54"/>
    <mergeCell ref="B55:C55"/>
    <mergeCell ref="G55:H55"/>
    <mergeCell ref="L55:M55"/>
    <mergeCell ref="V55:W55"/>
    <mergeCell ref="B52:C52"/>
    <mergeCell ref="G52:H52"/>
    <mergeCell ref="L52:M52"/>
    <mergeCell ref="V52:W52"/>
    <mergeCell ref="B53:C53"/>
    <mergeCell ref="G53:H53"/>
    <mergeCell ref="L53:M53"/>
    <mergeCell ref="V53:W53"/>
    <mergeCell ref="B58:C58"/>
    <mergeCell ref="G58:H58"/>
    <mergeCell ref="L58:M58"/>
    <mergeCell ref="V58:W58"/>
    <mergeCell ref="B59:C59"/>
    <mergeCell ref="G59:H59"/>
    <mergeCell ref="L59:M59"/>
    <mergeCell ref="V59:W59"/>
    <mergeCell ref="B56:C56"/>
    <mergeCell ref="G56:H56"/>
    <mergeCell ref="L56:M56"/>
    <mergeCell ref="V56:W56"/>
    <mergeCell ref="B57:C57"/>
    <mergeCell ref="G57:H57"/>
    <mergeCell ref="L57:M57"/>
    <mergeCell ref="V57:W57"/>
    <mergeCell ref="B62:C62"/>
    <mergeCell ref="G62:H62"/>
    <mergeCell ref="L62:M62"/>
    <mergeCell ref="V62:W62"/>
    <mergeCell ref="B63:C63"/>
    <mergeCell ref="G63:H63"/>
    <mergeCell ref="L63:M63"/>
    <mergeCell ref="V63:W63"/>
    <mergeCell ref="B60:C60"/>
    <mergeCell ref="G60:H60"/>
    <mergeCell ref="L60:M60"/>
    <mergeCell ref="V60:W60"/>
    <mergeCell ref="B61:C61"/>
    <mergeCell ref="G61:H61"/>
    <mergeCell ref="L61:M61"/>
    <mergeCell ref="V61:W61"/>
    <mergeCell ref="B66:C66"/>
    <mergeCell ref="G66:H66"/>
    <mergeCell ref="L66:M66"/>
    <mergeCell ref="V66:W66"/>
    <mergeCell ref="B67:C67"/>
    <mergeCell ref="G67:H67"/>
    <mergeCell ref="L67:M67"/>
    <mergeCell ref="V67:W67"/>
    <mergeCell ref="B64:C64"/>
    <mergeCell ref="G64:H64"/>
    <mergeCell ref="L64:M64"/>
    <mergeCell ref="V64:W64"/>
    <mergeCell ref="B65:C65"/>
    <mergeCell ref="G65:H65"/>
    <mergeCell ref="L65:M65"/>
    <mergeCell ref="V65:W65"/>
    <mergeCell ref="B70:C70"/>
    <mergeCell ref="G70:H70"/>
    <mergeCell ref="L70:M70"/>
    <mergeCell ref="V70:W70"/>
    <mergeCell ref="B71:C71"/>
    <mergeCell ref="G71:H71"/>
    <mergeCell ref="L71:M71"/>
    <mergeCell ref="V71:W71"/>
    <mergeCell ref="B68:C68"/>
    <mergeCell ref="G68:H68"/>
    <mergeCell ref="L68:M68"/>
    <mergeCell ref="V68:W68"/>
    <mergeCell ref="B69:C69"/>
    <mergeCell ref="G69:H69"/>
    <mergeCell ref="L69:M69"/>
    <mergeCell ref="V69:W69"/>
    <mergeCell ref="B74:C74"/>
    <mergeCell ref="G74:H74"/>
    <mergeCell ref="L74:M74"/>
    <mergeCell ref="V74:W74"/>
    <mergeCell ref="B75:C75"/>
    <mergeCell ref="G75:H75"/>
    <mergeCell ref="L75:M75"/>
    <mergeCell ref="V75:W75"/>
    <mergeCell ref="B72:C72"/>
    <mergeCell ref="G72:H72"/>
    <mergeCell ref="L72:M72"/>
    <mergeCell ref="V72:W72"/>
    <mergeCell ref="B73:C73"/>
    <mergeCell ref="G73:H73"/>
    <mergeCell ref="L73:M73"/>
    <mergeCell ref="V73:W73"/>
    <mergeCell ref="B78:C78"/>
    <mergeCell ref="G78:H78"/>
    <mergeCell ref="L78:M78"/>
    <mergeCell ref="V78:W78"/>
    <mergeCell ref="B79:C79"/>
    <mergeCell ref="G79:H79"/>
    <mergeCell ref="L79:M79"/>
    <mergeCell ref="V79:W79"/>
    <mergeCell ref="B76:C76"/>
    <mergeCell ref="G76:H76"/>
    <mergeCell ref="L76:M76"/>
    <mergeCell ref="V76:W76"/>
    <mergeCell ref="B77:C77"/>
    <mergeCell ref="G77:H77"/>
    <mergeCell ref="L77:M77"/>
    <mergeCell ref="V77:W77"/>
    <mergeCell ref="B82:C82"/>
    <mergeCell ref="G82:H82"/>
    <mergeCell ref="L82:M82"/>
    <mergeCell ref="V82:W82"/>
    <mergeCell ref="B83:C83"/>
    <mergeCell ref="G83:H83"/>
    <mergeCell ref="L83:M83"/>
    <mergeCell ref="V83:W83"/>
    <mergeCell ref="B80:C80"/>
    <mergeCell ref="G80:H80"/>
    <mergeCell ref="L80:M80"/>
    <mergeCell ref="V80:W80"/>
    <mergeCell ref="B81:C81"/>
    <mergeCell ref="G81:H81"/>
    <mergeCell ref="L81:M81"/>
    <mergeCell ref="V81:W81"/>
    <mergeCell ref="B86:C86"/>
    <mergeCell ref="G86:H86"/>
    <mergeCell ref="L86:M86"/>
    <mergeCell ref="V86:W86"/>
    <mergeCell ref="B87:C87"/>
    <mergeCell ref="G87:H87"/>
    <mergeCell ref="L87:M87"/>
    <mergeCell ref="V87:W87"/>
    <mergeCell ref="B84:C84"/>
    <mergeCell ref="G84:H84"/>
    <mergeCell ref="L84:M84"/>
    <mergeCell ref="V84:W84"/>
    <mergeCell ref="B85:C85"/>
    <mergeCell ref="G85:H85"/>
    <mergeCell ref="L85:M85"/>
    <mergeCell ref="V85:W85"/>
    <mergeCell ref="G90:H90"/>
    <mergeCell ref="L90:M90"/>
    <mergeCell ref="V90:W90"/>
    <mergeCell ref="B91:E91"/>
    <mergeCell ref="G91:J91"/>
    <mergeCell ref="L91:M91"/>
    <mergeCell ref="V91:W91"/>
    <mergeCell ref="B88:C88"/>
    <mergeCell ref="G88:H88"/>
    <mergeCell ref="L88:M88"/>
    <mergeCell ref="V88:W88"/>
    <mergeCell ref="B89:E89"/>
    <mergeCell ref="G89:J89"/>
    <mergeCell ref="L89:M89"/>
    <mergeCell ref="V89:W89"/>
    <mergeCell ref="B94:C94"/>
    <mergeCell ref="G94:H94"/>
    <mergeCell ref="L94:M94"/>
    <mergeCell ref="V94:W94"/>
    <mergeCell ref="B95:C95"/>
    <mergeCell ref="G95:H95"/>
    <mergeCell ref="L95:M95"/>
    <mergeCell ref="V95:W95"/>
    <mergeCell ref="B92:C92"/>
    <mergeCell ref="G92:H92"/>
    <mergeCell ref="L92:M92"/>
    <mergeCell ref="V92:W92"/>
    <mergeCell ref="B93:C93"/>
    <mergeCell ref="G93:H93"/>
    <mergeCell ref="L93:M93"/>
    <mergeCell ref="V93:W93"/>
    <mergeCell ref="B98:C98"/>
    <mergeCell ref="G98:H98"/>
    <mergeCell ref="L98:M98"/>
    <mergeCell ref="V98:W98"/>
    <mergeCell ref="B99:C99"/>
    <mergeCell ref="G99:H99"/>
    <mergeCell ref="L99:M99"/>
    <mergeCell ref="V99:W99"/>
    <mergeCell ref="B96:C96"/>
    <mergeCell ref="G96:H96"/>
    <mergeCell ref="L96:M96"/>
    <mergeCell ref="V96:W96"/>
    <mergeCell ref="B97:C97"/>
    <mergeCell ref="G97:H97"/>
    <mergeCell ref="L97:M97"/>
    <mergeCell ref="V97:W97"/>
    <mergeCell ref="B102:C102"/>
    <mergeCell ref="G102:H102"/>
    <mergeCell ref="L102:M102"/>
    <mergeCell ref="V102:W102"/>
    <mergeCell ref="B103:C103"/>
    <mergeCell ref="G103:H103"/>
    <mergeCell ref="L103:M103"/>
    <mergeCell ref="V103:W103"/>
    <mergeCell ref="B100:C100"/>
    <mergeCell ref="G100:H100"/>
    <mergeCell ref="L100:M100"/>
    <mergeCell ref="V100:W100"/>
    <mergeCell ref="B101:C101"/>
    <mergeCell ref="G101:H101"/>
    <mergeCell ref="L101:M101"/>
    <mergeCell ref="V101:W101"/>
    <mergeCell ref="B106:C106"/>
    <mergeCell ref="G106:H106"/>
    <mergeCell ref="L106:M106"/>
    <mergeCell ref="V106:W106"/>
    <mergeCell ref="B107:C107"/>
    <mergeCell ref="G107:H107"/>
    <mergeCell ref="L107:M107"/>
    <mergeCell ref="V107:W107"/>
    <mergeCell ref="B104:C104"/>
    <mergeCell ref="G104:H104"/>
    <mergeCell ref="L104:M104"/>
    <mergeCell ref="V104:W104"/>
    <mergeCell ref="B105:C105"/>
    <mergeCell ref="G105:H105"/>
    <mergeCell ref="L105:M105"/>
    <mergeCell ref="V105:W105"/>
    <mergeCell ref="B110:C110"/>
    <mergeCell ref="G110:H110"/>
    <mergeCell ref="L110:M110"/>
    <mergeCell ref="V110:W110"/>
    <mergeCell ref="B111:C111"/>
    <mergeCell ref="G111:H111"/>
    <mergeCell ref="L111:M111"/>
    <mergeCell ref="V111:W111"/>
    <mergeCell ref="B108:C108"/>
    <mergeCell ref="G108:H108"/>
    <mergeCell ref="L108:M108"/>
    <mergeCell ref="V108:W108"/>
    <mergeCell ref="B109:C109"/>
    <mergeCell ref="G109:H109"/>
    <mergeCell ref="L109:M109"/>
    <mergeCell ref="V109:W109"/>
    <mergeCell ref="B114:C114"/>
    <mergeCell ref="G114:H114"/>
    <mergeCell ref="L114:M114"/>
    <mergeCell ref="V114:W114"/>
    <mergeCell ref="B115:C115"/>
    <mergeCell ref="G115:H115"/>
    <mergeCell ref="L115:M115"/>
    <mergeCell ref="V115:W115"/>
    <mergeCell ref="B112:C112"/>
    <mergeCell ref="G112:H112"/>
    <mergeCell ref="L112:M112"/>
    <mergeCell ref="V112:W112"/>
    <mergeCell ref="B113:C113"/>
    <mergeCell ref="G113:H113"/>
    <mergeCell ref="L113:M113"/>
    <mergeCell ref="V113:W113"/>
    <mergeCell ref="B118:C118"/>
    <mergeCell ref="G118:H118"/>
    <mergeCell ref="L118:M118"/>
    <mergeCell ref="V118:W118"/>
    <mergeCell ref="B119:C119"/>
    <mergeCell ref="G119:H119"/>
    <mergeCell ref="L119:M119"/>
    <mergeCell ref="V119:W119"/>
    <mergeCell ref="B116:C116"/>
    <mergeCell ref="G116:H116"/>
    <mergeCell ref="L116:M116"/>
    <mergeCell ref="V116:W116"/>
    <mergeCell ref="B117:C117"/>
    <mergeCell ref="G117:H117"/>
    <mergeCell ref="L117:M117"/>
    <mergeCell ref="V117:W117"/>
    <mergeCell ref="B122:C122"/>
    <mergeCell ref="G122:H122"/>
    <mergeCell ref="L122:M122"/>
    <mergeCell ref="V122:W122"/>
    <mergeCell ref="B123:C123"/>
    <mergeCell ref="G123:H123"/>
    <mergeCell ref="L123:M123"/>
    <mergeCell ref="V123:W123"/>
    <mergeCell ref="B120:C120"/>
    <mergeCell ref="G120:H120"/>
    <mergeCell ref="L120:M120"/>
    <mergeCell ref="V120:W120"/>
    <mergeCell ref="B121:C121"/>
    <mergeCell ref="G121:H121"/>
    <mergeCell ref="L121:M121"/>
    <mergeCell ref="V121:W121"/>
    <mergeCell ref="B126:C126"/>
    <mergeCell ref="G126:H126"/>
    <mergeCell ref="L126:M126"/>
    <mergeCell ref="V126:W126"/>
    <mergeCell ref="B127:C127"/>
    <mergeCell ref="G127:H127"/>
    <mergeCell ref="L127:M127"/>
    <mergeCell ref="V127:W127"/>
    <mergeCell ref="B124:C124"/>
    <mergeCell ref="G124:H124"/>
    <mergeCell ref="L124:M124"/>
    <mergeCell ref="V124:W124"/>
    <mergeCell ref="B125:C125"/>
    <mergeCell ref="G125:H125"/>
    <mergeCell ref="L125:M125"/>
    <mergeCell ref="V125:W125"/>
    <mergeCell ref="B130:C130"/>
    <mergeCell ref="G130:H130"/>
    <mergeCell ref="L130:M130"/>
    <mergeCell ref="V130:W130"/>
    <mergeCell ref="B131:C131"/>
    <mergeCell ref="G131:H131"/>
    <mergeCell ref="L131:M131"/>
    <mergeCell ref="V131:W131"/>
    <mergeCell ref="B128:C128"/>
    <mergeCell ref="G128:H128"/>
    <mergeCell ref="L128:M128"/>
    <mergeCell ref="V128:W128"/>
    <mergeCell ref="B129:C129"/>
    <mergeCell ref="G129:H129"/>
    <mergeCell ref="L129:M129"/>
    <mergeCell ref="V129:W129"/>
    <mergeCell ref="G134:H134"/>
    <mergeCell ref="L134:M134"/>
    <mergeCell ref="V134:W134"/>
    <mergeCell ref="B132:C132"/>
    <mergeCell ref="G132:H132"/>
    <mergeCell ref="L132:M132"/>
    <mergeCell ref="V132:W132"/>
    <mergeCell ref="B133:E133"/>
    <mergeCell ref="G133:J133"/>
    <mergeCell ref="L133:M133"/>
    <mergeCell ref="V133:W133"/>
    <mergeCell ref="B135:E135"/>
    <mergeCell ref="G135:J135"/>
    <mergeCell ref="L135:M135"/>
    <mergeCell ref="V135:W135"/>
    <mergeCell ref="L142:M142"/>
    <mergeCell ref="V142:W142"/>
    <mergeCell ref="L143:M143"/>
    <mergeCell ref="V143:W143"/>
    <mergeCell ref="L144:M144"/>
    <mergeCell ref="V144:W144"/>
    <mergeCell ref="L139:M139"/>
    <mergeCell ref="V139:W139"/>
    <mergeCell ref="L140:M140"/>
    <mergeCell ref="V140:W140"/>
    <mergeCell ref="L141:M141"/>
    <mergeCell ref="V141:W141"/>
    <mergeCell ref="L136:M136"/>
    <mergeCell ref="V136:W136"/>
    <mergeCell ref="L137:M137"/>
    <mergeCell ref="V137:W137"/>
    <mergeCell ref="L138:M138"/>
    <mergeCell ref="V138:W138"/>
    <mergeCell ref="L148:M148"/>
    <mergeCell ref="V148:W148"/>
    <mergeCell ref="L149:M149"/>
    <mergeCell ref="V149:W149"/>
    <mergeCell ref="L150:M150"/>
    <mergeCell ref="V150:W150"/>
    <mergeCell ref="L145:M145"/>
    <mergeCell ref="V145:W145"/>
    <mergeCell ref="L146:M146"/>
    <mergeCell ref="V146:W146"/>
    <mergeCell ref="L147:M147"/>
    <mergeCell ref="V147:W147"/>
    <mergeCell ref="L154:M154"/>
    <mergeCell ref="V154:W154"/>
    <mergeCell ref="L155:M155"/>
    <mergeCell ref="V155:W155"/>
    <mergeCell ref="L156:M156"/>
    <mergeCell ref="V156:W156"/>
    <mergeCell ref="L151:M151"/>
    <mergeCell ref="V151:W151"/>
    <mergeCell ref="L152:M152"/>
    <mergeCell ref="V152:W152"/>
    <mergeCell ref="L153:M153"/>
    <mergeCell ref="V153:W153"/>
    <mergeCell ref="L160:M160"/>
    <mergeCell ref="V160:W160"/>
    <mergeCell ref="L161:M161"/>
    <mergeCell ref="V161:W161"/>
    <mergeCell ref="L162:M162"/>
    <mergeCell ref="V162:W162"/>
    <mergeCell ref="L157:M157"/>
    <mergeCell ref="V157:W157"/>
    <mergeCell ref="L158:M158"/>
    <mergeCell ref="V158:W158"/>
    <mergeCell ref="L159:M159"/>
    <mergeCell ref="V159:W159"/>
    <mergeCell ref="L166:M166"/>
    <mergeCell ref="V166:W166"/>
    <mergeCell ref="L167:M167"/>
    <mergeCell ref="V167:W167"/>
    <mergeCell ref="L168:M168"/>
    <mergeCell ref="V168:W168"/>
    <mergeCell ref="L163:M163"/>
    <mergeCell ref="V163:W163"/>
    <mergeCell ref="L164:M164"/>
    <mergeCell ref="V164:W164"/>
    <mergeCell ref="L165:M165"/>
    <mergeCell ref="V165:W165"/>
    <mergeCell ref="L172:M172"/>
    <mergeCell ref="V172:W172"/>
    <mergeCell ref="L173:M173"/>
    <mergeCell ref="V173:W173"/>
    <mergeCell ref="L174:M174"/>
    <mergeCell ref="V174:W174"/>
    <mergeCell ref="L169:M169"/>
    <mergeCell ref="V169:W169"/>
    <mergeCell ref="L170:M170"/>
    <mergeCell ref="V170:W170"/>
    <mergeCell ref="L171:M171"/>
    <mergeCell ref="V171:W171"/>
    <mergeCell ref="L178:M178"/>
    <mergeCell ref="V178:W178"/>
    <mergeCell ref="L179:M179"/>
    <mergeCell ref="V179:W179"/>
    <mergeCell ref="L180:M180"/>
    <mergeCell ref="V180:W180"/>
    <mergeCell ref="L175:M175"/>
    <mergeCell ref="V175:W175"/>
    <mergeCell ref="L176:M176"/>
    <mergeCell ref="V176:W176"/>
    <mergeCell ref="L177:M177"/>
    <mergeCell ref="V177:W177"/>
    <mergeCell ref="L184:M184"/>
    <mergeCell ref="V184:W184"/>
    <mergeCell ref="L185:M185"/>
    <mergeCell ref="V185:W185"/>
    <mergeCell ref="L186:M186"/>
    <mergeCell ref="V186:W186"/>
    <mergeCell ref="L181:M181"/>
    <mergeCell ref="V181:W181"/>
    <mergeCell ref="L182:M182"/>
    <mergeCell ref="V182:W182"/>
    <mergeCell ref="L183:M183"/>
    <mergeCell ref="V183:W183"/>
    <mergeCell ref="L190:M190"/>
    <mergeCell ref="V190:W190"/>
    <mergeCell ref="L191:M191"/>
    <mergeCell ref="V191:W191"/>
    <mergeCell ref="L192:M192"/>
    <mergeCell ref="V192:W192"/>
    <mergeCell ref="L187:M187"/>
    <mergeCell ref="V187:W187"/>
    <mergeCell ref="L188:M188"/>
    <mergeCell ref="V188:W188"/>
    <mergeCell ref="L189:M189"/>
    <mergeCell ref="V189:W189"/>
    <mergeCell ref="L196:M196"/>
    <mergeCell ref="V196:W196"/>
    <mergeCell ref="L197:M197"/>
    <mergeCell ref="V197:W197"/>
    <mergeCell ref="L198:M198"/>
    <mergeCell ref="V198:W198"/>
    <mergeCell ref="L193:M193"/>
    <mergeCell ref="V193:W193"/>
    <mergeCell ref="L194:M194"/>
    <mergeCell ref="V194:W194"/>
    <mergeCell ref="L195:M195"/>
    <mergeCell ref="V195:W195"/>
    <mergeCell ref="L202:M202"/>
    <mergeCell ref="V202:W202"/>
    <mergeCell ref="L203:M203"/>
    <mergeCell ref="V203:W203"/>
    <mergeCell ref="L204:M204"/>
    <mergeCell ref="V204:W204"/>
    <mergeCell ref="L199:M199"/>
    <mergeCell ref="V199:W199"/>
    <mergeCell ref="L200:M200"/>
    <mergeCell ref="V200:W200"/>
    <mergeCell ref="L201:M201"/>
    <mergeCell ref="V201:W201"/>
    <mergeCell ref="L208:M208"/>
    <mergeCell ref="V208:W208"/>
    <mergeCell ref="L209:M209"/>
    <mergeCell ref="V209:W209"/>
    <mergeCell ref="L210:M210"/>
    <mergeCell ref="V210:W210"/>
    <mergeCell ref="L205:M205"/>
    <mergeCell ref="V205:W205"/>
    <mergeCell ref="L206:M206"/>
    <mergeCell ref="V206:W206"/>
    <mergeCell ref="L207:M207"/>
    <mergeCell ref="V207:W207"/>
    <mergeCell ref="L214:M214"/>
    <mergeCell ref="V214:W214"/>
    <mergeCell ref="L215:M215"/>
    <mergeCell ref="V215:W215"/>
    <mergeCell ref="L216:M216"/>
    <mergeCell ref="V216:W216"/>
    <mergeCell ref="L211:M211"/>
    <mergeCell ref="V211:W211"/>
    <mergeCell ref="L212:M212"/>
    <mergeCell ref="V212:W212"/>
    <mergeCell ref="L213:M213"/>
    <mergeCell ref="V213:W213"/>
    <mergeCell ref="V225:W225"/>
    <mergeCell ref="L220:M220"/>
    <mergeCell ref="V220:W220"/>
    <mergeCell ref="L221:M221"/>
    <mergeCell ref="V221:W221"/>
    <mergeCell ref="L222:M222"/>
    <mergeCell ref="V222:W222"/>
    <mergeCell ref="L217:M217"/>
    <mergeCell ref="V217:W217"/>
    <mergeCell ref="L218:M218"/>
    <mergeCell ref="V218:W218"/>
    <mergeCell ref="L219:M219"/>
    <mergeCell ref="V219:W219"/>
    <mergeCell ref="A1:J1"/>
    <mergeCell ref="A2:J2"/>
    <mergeCell ref="A3:J3"/>
    <mergeCell ref="AF14:AF17"/>
    <mergeCell ref="A5:J5"/>
    <mergeCell ref="L233:M233"/>
    <mergeCell ref="V233:W233"/>
    <mergeCell ref="L229:M229"/>
    <mergeCell ref="V229:W229"/>
    <mergeCell ref="L230:M230"/>
    <mergeCell ref="V230:W230"/>
    <mergeCell ref="L231:M231"/>
    <mergeCell ref="L232:M232"/>
    <mergeCell ref="L226:M226"/>
    <mergeCell ref="V226:W226"/>
    <mergeCell ref="L227:M227"/>
    <mergeCell ref="V227:W227"/>
    <mergeCell ref="L228:M228"/>
    <mergeCell ref="V228:W228"/>
    <mergeCell ref="L223:M223"/>
    <mergeCell ref="V223:W223"/>
    <mergeCell ref="L224:M224"/>
    <mergeCell ref="V224:W224"/>
    <mergeCell ref="L225:M225"/>
  </mergeCells>
  <printOptions horizontalCentered="1"/>
  <pageMargins left="0.70866141732283472" right="0.70866141732283472" top="0.35433070866141736" bottom="0.35433070866141736" header="0.31496062992125984" footer="0.31496062992125984"/>
  <pageSetup paperSize="9" scale="67" orientation="portrait" r:id="rId1"/>
  <headerFooter>
    <oddHeader xml:space="preserve">&amp;R&amp;P лист
</oddHeader>
    <oddFooter>&amp;L&amp;"-,курсив"За порядок отбора проб ответственность несёт заказчик</oddFooter>
  </headerFooter>
  <rowBreaks count="5" manualBreakCount="5">
    <brk id="48" max="16383" man="1"/>
    <brk id="91" max="16383" man="1"/>
    <brk id="135" max="16383" man="1"/>
    <brk id="179" max="29" man="1"/>
    <brk id="224" max="29" man="1"/>
  </rowBreaks>
  <colBreaks count="2" manualBreakCount="2">
    <brk id="10" max="1048575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2019-04-24T08:48:55Z</dcterms:modified>
</cp:coreProperties>
</file>