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600" activeTab="1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C14" i="2" l="1"/>
  <c r="B53" i="2" l="1"/>
  <c r="B54" i="2"/>
  <c r="B55" i="2"/>
  <c r="B56" i="2"/>
  <c r="B57" i="2"/>
  <c r="B58" i="2"/>
  <c r="B59" i="2"/>
  <c r="C59" i="2" s="1"/>
  <c r="B52" i="2"/>
  <c r="B77" i="2"/>
  <c r="C69" i="2"/>
  <c r="C70" i="2"/>
  <c r="C71" i="2"/>
  <c r="C72" i="2"/>
  <c r="C73" i="2"/>
  <c r="C74" i="2"/>
  <c r="C75" i="2"/>
  <c r="C76" i="2"/>
  <c r="C68" i="2"/>
  <c r="B70" i="2"/>
  <c r="B71" i="2"/>
  <c r="B72" i="2"/>
  <c r="B73" i="2"/>
  <c r="B74" i="2"/>
  <c r="B75" i="2"/>
  <c r="B76" i="2"/>
  <c r="B69" i="2"/>
  <c r="B68" i="2"/>
  <c r="A70" i="2"/>
  <c r="A71" i="2" s="1"/>
  <c r="A69" i="2"/>
  <c r="B64" i="2"/>
  <c r="C52" i="2"/>
  <c r="C53" i="2"/>
  <c r="C54" i="2"/>
  <c r="C55" i="2"/>
  <c r="C56" i="2"/>
  <c r="C57" i="2"/>
  <c r="C58" i="2"/>
  <c r="C51" i="2"/>
  <c r="B51" i="2"/>
  <c r="A52" i="2"/>
  <c r="A53" i="2" s="1"/>
  <c r="A54" i="2" s="1"/>
  <c r="C4" i="2"/>
  <c r="B47" i="2" s="1"/>
  <c r="L15" i="2"/>
  <c r="M15" i="2"/>
  <c r="N15" i="2"/>
  <c r="O15" i="2"/>
  <c r="K15" i="2"/>
  <c r="O14" i="2"/>
  <c r="N14" i="2"/>
  <c r="M14" i="2"/>
  <c r="L14" i="2"/>
  <c r="K14" i="2"/>
  <c r="B42" i="2"/>
  <c r="C42" i="2" s="1"/>
  <c r="F42" i="2" s="1"/>
  <c r="B41" i="2"/>
  <c r="C41" i="2" s="1"/>
  <c r="F41" i="2" s="1"/>
  <c r="B43" i="2" s="1"/>
  <c r="B71" i="1"/>
  <c r="D10" i="2"/>
  <c r="C10" i="2"/>
  <c r="B10" i="2"/>
  <c r="I62" i="1"/>
  <c r="E29" i="2"/>
  <c r="E30" i="2" s="1"/>
  <c r="E31" i="2" s="1"/>
  <c r="F28" i="2"/>
  <c r="G28" i="2" s="1"/>
  <c r="C28" i="2"/>
  <c r="B28" i="2"/>
  <c r="A29" i="2"/>
  <c r="A30" i="2" s="1"/>
  <c r="A31" i="2" s="1"/>
  <c r="A32" i="2" s="1"/>
  <c r="A33" i="2" s="1"/>
  <c r="A34" i="2" s="1"/>
  <c r="A35" i="2" s="1"/>
  <c r="A36" i="2" s="1"/>
  <c r="B36" i="2" s="1"/>
  <c r="C36" i="2" s="1"/>
  <c r="E15" i="2"/>
  <c r="F14" i="2"/>
  <c r="B14" i="2"/>
  <c r="F29" i="2" s="1"/>
  <c r="G29" i="2" s="1"/>
  <c r="A15" i="2"/>
  <c r="A16" i="2" s="1"/>
  <c r="A17" i="2" s="1"/>
  <c r="C6" i="1"/>
  <c r="B60" i="2" l="1"/>
  <c r="A72" i="2"/>
  <c r="A55" i="2"/>
  <c r="B29" i="2"/>
  <c r="C29" i="2" s="1"/>
  <c r="B30" i="2"/>
  <c r="C30" i="2" s="1"/>
  <c r="B33" i="2"/>
  <c r="C33" i="2" s="1"/>
  <c r="B34" i="2"/>
  <c r="C34" i="2" s="1"/>
  <c r="B32" i="2"/>
  <c r="C32" i="2" s="1"/>
  <c r="B31" i="2"/>
  <c r="C31" i="2" s="1"/>
  <c r="B35" i="2"/>
  <c r="C35" i="2" s="1"/>
  <c r="B37" i="2" s="1"/>
  <c r="F31" i="2"/>
  <c r="G31" i="2" s="1"/>
  <c r="E32" i="2"/>
  <c r="F30" i="2"/>
  <c r="G30" i="2" s="1"/>
  <c r="G14" i="2"/>
  <c r="H14" i="2" s="1"/>
  <c r="A18" i="2"/>
  <c r="A19" i="2" s="1"/>
  <c r="A20" i="2" s="1"/>
  <c r="A21" i="2" s="1"/>
  <c r="C21" i="2" s="1"/>
  <c r="D21" i="2" s="1"/>
  <c r="C17" i="2"/>
  <c r="D17" i="2" s="1"/>
  <c r="B17" i="2"/>
  <c r="C18" i="2"/>
  <c r="D18" i="2" s="1"/>
  <c r="C16" i="2"/>
  <c r="D16" i="2" s="1"/>
  <c r="B15" i="2"/>
  <c r="C15" i="2"/>
  <c r="D15" i="2" s="1"/>
  <c r="G15" i="2"/>
  <c r="H15" i="2" s="1"/>
  <c r="B19" i="2"/>
  <c r="C19" i="2"/>
  <c r="D19" i="2" s="1"/>
  <c r="F15" i="2"/>
  <c r="B16" i="2"/>
  <c r="D14" i="2"/>
  <c r="E16" i="2"/>
  <c r="M6" i="1"/>
  <c r="A73" i="2" l="1"/>
  <c r="A56" i="2"/>
  <c r="B18" i="2"/>
  <c r="B20" i="2"/>
  <c r="C20" i="2"/>
  <c r="D20" i="2" s="1"/>
  <c r="B21" i="2"/>
  <c r="B22" i="2"/>
  <c r="E33" i="2"/>
  <c r="F32" i="2"/>
  <c r="G32" i="2" s="1"/>
  <c r="G16" i="2"/>
  <c r="H16" i="2" s="1"/>
  <c r="F16" i="2"/>
  <c r="E17" i="2"/>
  <c r="B72" i="1"/>
  <c r="C72" i="1" s="1"/>
  <c r="F72" i="1" s="1"/>
  <c r="C71" i="1"/>
  <c r="F71" i="1" s="1"/>
  <c r="D67" i="1"/>
  <c r="H52" i="1"/>
  <c r="I48" i="1"/>
  <c r="C52" i="1"/>
  <c r="F53" i="1"/>
  <c r="F54" i="1" s="1"/>
  <c r="A54" i="1"/>
  <c r="A55" i="1" s="1"/>
  <c r="A56" i="1" s="1"/>
  <c r="A57" i="1" s="1"/>
  <c r="A58" i="1" s="1"/>
  <c r="A59" i="1" s="1"/>
  <c r="A53" i="1"/>
  <c r="D48" i="1"/>
  <c r="H33" i="1"/>
  <c r="F34" i="1"/>
  <c r="F35" i="1" s="1"/>
  <c r="F36" i="1" s="1"/>
  <c r="F37" i="1" s="1"/>
  <c r="F38" i="1" s="1"/>
  <c r="F39" i="1" s="1"/>
  <c r="F40" i="1" s="1"/>
  <c r="F41" i="1" s="1"/>
  <c r="G30" i="1"/>
  <c r="I29" i="1" s="1"/>
  <c r="G39" i="1" s="1"/>
  <c r="H39" i="1" s="1"/>
  <c r="K7" i="1"/>
  <c r="K8" i="1" s="1"/>
  <c r="K9" i="1" s="1"/>
  <c r="K10" i="1" s="1"/>
  <c r="K11" i="1" s="1"/>
  <c r="K12" i="1" s="1"/>
  <c r="K13" i="1" s="1"/>
  <c r="K14" i="1" s="1"/>
  <c r="N2" i="1"/>
  <c r="F7" i="1"/>
  <c r="A74" i="2" l="1"/>
  <c r="A57" i="2"/>
  <c r="E34" i="2"/>
  <c r="F33" i="2"/>
  <c r="G33" i="2" s="1"/>
  <c r="F17" i="2"/>
  <c r="G17" i="2"/>
  <c r="H17" i="2" s="1"/>
  <c r="E18" i="2"/>
  <c r="G53" i="1"/>
  <c r="H53" i="1" s="1"/>
  <c r="G41" i="1"/>
  <c r="H41" i="1" s="1"/>
  <c r="F55" i="1"/>
  <c r="G54" i="1"/>
  <c r="H54" i="1" s="1"/>
  <c r="G40" i="1"/>
  <c r="H40" i="1" s="1"/>
  <c r="G37" i="1"/>
  <c r="H37" i="1" s="1"/>
  <c r="A60" i="1"/>
  <c r="G38" i="1"/>
  <c r="H38" i="1" s="1"/>
  <c r="G36" i="1"/>
  <c r="H36" i="1" s="1"/>
  <c r="G35" i="1"/>
  <c r="H35" i="1" s="1"/>
  <c r="G34" i="1"/>
  <c r="H34" i="1" s="1"/>
  <c r="C74" i="1"/>
  <c r="C75" i="1" s="1"/>
  <c r="C76" i="1" s="1"/>
  <c r="C77" i="1" s="1"/>
  <c r="F8" i="1"/>
  <c r="A75" i="2" l="1"/>
  <c r="A58" i="2"/>
  <c r="F34" i="2"/>
  <c r="G34" i="2" s="1"/>
  <c r="E35" i="2"/>
  <c r="G18" i="2"/>
  <c r="H18" i="2" s="1"/>
  <c r="F18" i="2"/>
  <c r="E19" i="2"/>
  <c r="I43" i="1"/>
  <c r="I44" i="1" s="1"/>
  <c r="I45" i="1" s="1"/>
  <c r="I46" i="1" s="1"/>
  <c r="F56" i="1"/>
  <c r="G55" i="1"/>
  <c r="H55" i="1" s="1"/>
  <c r="F9" i="1"/>
  <c r="A76" i="2" l="1"/>
  <c r="A59" i="2"/>
  <c r="E36" i="2"/>
  <c r="F36" i="2" s="1"/>
  <c r="G36" i="2" s="1"/>
  <c r="F35" i="2"/>
  <c r="G35" i="2" s="1"/>
  <c r="G19" i="2"/>
  <c r="H19" i="2" s="1"/>
  <c r="F19" i="2"/>
  <c r="E20" i="2"/>
  <c r="F57" i="1"/>
  <c r="G56" i="1"/>
  <c r="H56" i="1" s="1"/>
  <c r="F10" i="1"/>
  <c r="F37" i="2" l="1"/>
  <c r="F20" i="2"/>
  <c r="G20" i="2"/>
  <c r="H20" i="2" s="1"/>
  <c r="E21" i="2"/>
  <c r="F58" i="1"/>
  <c r="G57" i="1"/>
  <c r="H57" i="1" s="1"/>
  <c r="F11" i="1"/>
  <c r="F21" i="2" l="1"/>
  <c r="G21" i="2"/>
  <c r="H21" i="2" s="1"/>
  <c r="E22" i="2"/>
  <c r="F59" i="1"/>
  <c r="G58" i="1"/>
  <c r="H58" i="1" s="1"/>
  <c r="F12" i="1"/>
  <c r="F22" i="2" l="1"/>
  <c r="G22" i="2"/>
  <c r="H22" i="2" s="1"/>
  <c r="E23" i="2"/>
  <c r="F60" i="1"/>
  <c r="G60" i="1" s="1"/>
  <c r="H60" i="1" s="1"/>
  <c r="I63" i="1" s="1"/>
  <c r="I64" i="1" s="1"/>
  <c r="I65" i="1" s="1"/>
  <c r="G59" i="1"/>
  <c r="H59" i="1" s="1"/>
  <c r="F13" i="1"/>
  <c r="G23" i="2" l="1"/>
  <c r="H23" i="2" s="1"/>
  <c r="F24" i="2" s="1"/>
  <c r="F23" i="2"/>
  <c r="F14" i="1"/>
  <c r="F15" i="1" l="1"/>
  <c r="I2" i="1"/>
  <c r="G14" i="1" s="1"/>
  <c r="A7" i="1"/>
  <c r="D2" i="1"/>
  <c r="D6" i="1" l="1"/>
  <c r="B53" i="1"/>
  <c r="C53" i="1" s="1"/>
  <c r="L7" i="1"/>
  <c r="M7" i="1" s="1"/>
  <c r="L11" i="1"/>
  <c r="M11" i="1" s="1"/>
  <c r="B57" i="1"/>
  <c r="C57" i="1" s="1"/>
  <c r="B56" i="1"/>
  <c r="C56" i="1" s="1"/>
  <c r="B59" i="1"/>
  <c r="C59" i="1" s="1"/>
  <c r="L10" i="1"/>
  <c r="M10" i="1" s="1"/>
  <c r="L13" i="1"/>
  <c r="M13" i="1" s="1"/>
  <c r="B58" i="1"/>
  <c r="C58" i="1" s="1"/>
  <c r="L12" i="1"/>
  <c r="M12" i="1" s="1"/>
  <c r="L8" i="1"/>
  <c r="M8" i="1" s="1"/>
  <c r="B55" i="1"/>
  <c r="C55" i="1" s="1"/>
  <c r="L14" i="1"/>
  <c r="M14" i="1" s="1"/>
  <c r="B54" i="1"/>
  <c r="C54" i="1" s="1"/>
  <c r="L9" i="1"/>
  <c r="M9" i="1" s="1"/>
  <c r="B60" i="1"/>
  <c r="C60" i="1" s="1"/>
  <c r="C7" i="1"/>
  <c r="D7" i="1" s="1"/>
  <c r="A8" i="1"/>
  <c r="H7" i="1"/>
  <c r="I7" i="1" s="1"/>
  <c r="H6" i="1"/>
  <c r="I6" i="1" s="1"/>
  <c r="G7" i="1"/>
  <c r="H8" i="1"/>
  <c r="I8" i="1" s="1"/>
  <c r="G8" i="1"/>
  <c r="G9" i="1"/>
  <c r="H9" i="1"/>
  <c r="I9" i="1" s="1"/>
  <c r="H10" i="1"/>
  <c r="I10" i="1" s="1"/>
  <c r="G10" i="1"/>
  <c r="H11" i="1"/>
  <c r="I11" i="1" s="1"/>
  <c r="G11" i="1"/>
  <c r="H12" i="1"/>
  <c r="I12" i="1" s="1"/>
  <c r="G12" i="1"/>
  <c r="H13" i="1"/>
  <c r="I13" i="1" s="1"/>
  <c r="G13" i="1"/>
  <c r="H14" i="1"/>
  <c r="I14" i="1" s="1"/>
  <c r="H15" i="1"/>
  <c r="I15" i="1" s="1"/>
  <c r="F16" i="1"/>
  <c r="G16" i="1" s="1"/>
  <c r="G15" i="1"/>
  <c r="B7" i="1"/>
  <c r="I19" i="1" l="1"/>
  <c r="I20" i="1" s="1"/>
  <c r="I21" i="1" s="1"/>
  <c r="I22" i="1" s="1"/>
  <c r="D62" i="1"/>
  <c r="D63" i="1" s="1"/>
  <c r="D64" i="1" s="1"/>
  <c r="D65" i="1" s="1"/>
  <c r="N16" i="1"/>
  <c r="N17" i="1" s="1"/>
  <c r="A9" i="1"/>
  <c r="C8" i="1"/>
  <c r="D8" i="1" s="1"/>
  <c r="B8" i="1"/>
  <c r="A10" i="1" l="1"/>
  <c r="C9" i="1"/>
  <c r="D9" i="1" s="1"/>
  <c r="B9" i="1"/>
  <c r="N18" i="1"/>
  <c r="N19" i="1" s="1"/>
  <c r="A11" i="1" l="1"/>
  <c r="C10" i="1"/>
  <c r="D10" i="1" s="1"/>
  <c r="B10" i="1"/>
  <c r="A12" i="1" l="1"/>
  <c r="C11" i="1"/>
  <c r="D11" i="1" s="1"/>
  <c r="B11" i="1"/>
  <c r="A13" i="1" l="1"/>
  <c r="C12" i="1"/>
  <c r="D12" i="1" s="1"/>
  <c r="B12" i="1"/>
  <c r="C13" i="1" l="1"/>
  <c r="A14" i="1"/>
  <c r="B14" i="1" s="1"/>
  <c r="B13" i="1"/>
  <c r="D13" i="1" l="1"/>
  <c r="D17" i="1" s="1"/>
  <c r="D18" i="1" s="1"/>
  <c r="D19" i="1" s="1"/>
  <c r="D20" i="1" s="1"/>
</calcChain>
</file>

<file path=xl/sharedStrings.xml><?xml version="1.0" encoding="utf-8"?>
<sst xmlns="http://schemas.openxmlformats.org/spreadsheetml/2006/main" count="181" uniqueCount="54">
  <si>
    <t>b=</t>
  </si>
  <si>
    <t>a=</t>
  </si>
  <si>
    <t>h=</t>
  </si>
  <si>
    <t>f(x)=</t>
  </si>
  <si>
    <t>n=</t>
  </si>
  <si>
    <t>x^2+x</t>
  </si>
  <si>
    <t>Зн.инт.</t>
  </si>
  <si>
    <t>i</t>
  </si>
  <si>
    <t>x</t>
  </si>
  <si>
    <t>x i+1/2</t>
  </si>
  <si>
    <t>y i+1/2</t>
  </si>
  <si>
    <t>Сумма</t>
  </si>
  <si>
    <t>Зн. инт.</t>
  </si>
  <si>
    <t>Абс.погр.</t>
  </si>
  <si>
    <t>Отн.погр.</t>
  </si>
  <si>
    <t>y</t>
  </si>
  <si>
    <t>cosx</t>
  </si>
  <si>
    <t>5^x+2</t>
  </si>
  <si>
    <t>ti</t>
  </si>
  <si>
    <t>Ai</t>
  </si>
  <si>
    <t>y*a[i]</t>
  </si>
  <si>
    <t>Погрешность</t>
  </si>
  <si>
    <t>Формула центральных прямоугольников</t>
  </si>
  <si>
    <t>Формула трапеций n=8</t>
  </si>
  <si>
    <t>Формула парабол n=8</t>
  </si>
  <si>
    <t>Формула Гаусса</t>
  </si>
  <si>
    <t>n=8</t>
  </si>
  <si>
    <t>n=10</t>
  </si>
  <si>
    <t>n=1</t>
  </si>
  <si>
    <t>n=2</t>
  </si>
  <si>
    <t>n=3</t>
  </si>
  <si>
    <t>n=4</t>
  </si>
  <si>
    <t>∆</t>
  </si>
  <si>
    <t>∂</t>
  </si>
  <si>
    <t>Интеграл 1</t>
  </si>
  <si>
    <t xml:space="preserve">Точное значение </t>
  </si>
  <si>
    <t>Нижний предел</t>
  </si>
  <si>
    <t>Верхний предел</t>
  </si>
  <si>
    <t>Интеграл 2</t>
  </si>
  <si>
    <t>№</t>
  </si>
  <si>
    <t>f(x)0</t>
  </si>
  <si>
    <t>x^5+1</t>
  </si>
  <si>
    <t>2sin(x)*cos(x)</t>
  </si>
  <si>
    <t>e^2x</t>
  </si>
  <si>
    <t>n</t>
  </si>
  <si>
    <t>h</t>
  </si>
  <si>
    <t>xi</t>
  </si>
  <si>
    <t xml:space="preserve"> x i+1/2</t>
  </si>
  <si>
    <t>Результат</t>
  </si>
  <si>
    <t>Формула трапеции</t>
  </si>
  <si>
    <t>yi</t>
  </si>
  <si>
    <t>Формула парабол</t>
  </si>
  <si>
    <t>Формула Гауcса</t>
  </si>
  <si>
    <t xml:space="preserve">Интеграл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</si>
</sst>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/>
    <xf numFmtId="2" fontId="0" fillId="0" borderId="0" xfId="1" applyNumberFormat="1" applyFont="1"/>
    <xf numFmtId="10" fontId="0" fillId="0" borderId="0" xfId="0" applyNumberFormat="1" applyBorder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6"/>
  <sheetViews>
    <sheetView topLeftCell="A64" zoomScaleNormal="100" workbookViewId="0">
      <selection activeCell="A93" sqref="A93:I96"/>
    </sheetView>
  </sheetViews>
  <sheetFormatPr defaultRowHeight="15" x14ac:dyDescent="0.25"/>
  <cols>
    <col min="9" max="9" width="12" bestFit="1" customWidth="1"/>
  </cols>
  <sheetData>
    <row r="2" spans="1:14" x14ac:dyDescent="0.25">
      <c r="A2" t="s">
        <v>1</v>
      </c>
      <c r="B2">
        <v>0</v>
      </c>
      <c r="C2" t="s">
        <v>2</v>
      </c>
      <c r="D2">
        <f>(B3-B2)/B4</f>
        <v>0.5</v>
      </c>
      <c r="F2" t="s">
        <v>1</v>
      </c>
      <c r="G2">
        <v>0</v>
      </c>
      <c r="H2" t="s">
        <v>2</v>
      </c>
      <c r="I2">
        <f>(G3-G2)/G4</f>
        <v>0.4</v>
      </c>
      <c r="K2" t="s">
        <v>1</v>
      </c>
      <c r="L2">
        <v>0</v>
      </c>
      <c r="M2" t="s">
        <v>2</v>
      </c>
      <c r="N2">
        <f>(L3-L2)/L4</f>
        <v>0.5</v>
      </c>
    </row>
    <row r="3" spans="1:14" x14ac:dyDescent="0.25">
      <c r="A3" t="s">
        <v>0</v>
      </c>
      <c r="B3">
        <v>4</v>
      </c>
      <c r="C3" t="s">
        <v>3</v>
      </c>
      <c r="D3" t="s">
        <v>5</v>
      </c>
      <c r="F3" t="s">
        <v>0</v>
      </c>
      <c r="G3">
        <v>4</v>
      </c>
      <c r="H3" t="s">
        <v>3</v>
      </c>
      <c r="I3" t="s">
        <v>5</v>
      </c>
      <c r="K3" t="s">
        <v>0</v>
      </c>
      <c r="L3">
        <v>4</v>
      </c>
      <c r="M3" t="s">
        <v>3</v>
      </c>
      <c r="N3" t="s">
        <v>5</v>
      </c>
    </row>
    <row r="4" spans="1:14" x14ac:dyDescent="0.25">
      <c r="A4" t="s">
        <v>4</v>
      </c>
      <c r="B4">
        <v>8</v>
      </c>
      <c r="C4" t="s">
        <v>6</v>
      </c>
      <c r="D4" s="1">
        <v>686.67</v>
      </c>
      <c r="F4" t="s">
        <v>4</v>
      </c>
      <c r="G4">
        <v>10</v>
      </c>
      <c r="H4" t="s">
        <v>6</v>
      </c>
      <c r="I4" s="1">
        <v>686.67</v>
      </c>
      <c r="K4" t="s">
        <v>4</v>
      </c>
      <c r="L4">
        <v>8</v>
      </c>
      <c r="M4" t="s">
        <v>6</v>
      </c>
      <c r="N4" s="1">
        <v>686.67</v>
      </c>
    </row>
    <row r="5" spans="1:14" x14ac:dyDescent="0.25">
      <c r="A5" t="s">
        <v>7</v>
      </c>
      <c r="B5" t="s">
        <v>8</v>
      </c>
      <c r="C5" t="s">
        <v>9</v>
      </c>
      <c r="D5" t="s">
        <v>10</v>
      </c>
      <c r="F5" t="s">
        <v>7</v>
      </c>
      <c r="G5" t="s">
        <v>8</v>
      </c>
      <c r="H5" t="s">
        <v>9</v>
      </c>
      <c r="I5" t="s">
        <v>10</v>
      </c>
      <c r="K5" t="s">
        <v>7</v>
      </c>
      <c r="L5" t="s">
        <v>8</v>
      </c>
      <c r="M5" t="s">
        <v>15</v>
      </c>
    </row>
    <row r="6" spans="1:14" x14ac:dyDescent="0.25">
      <c r="A6">
        <v>0</v>
      </c>
      <c r="B6">
        <v>0</v>
      </c>
      <c r="C6">
        <f t="shared" ref="C6:C13" si="0">$B$6+(A6+1/2)*$D$2</f>
        <v>0.25</v>
      </c>
      <c r="D6">
        <f>C6^5+1</f>
        <v>1.0009765625</v>
      </c>
      <c r="F6">
        <v>0</v>
      </c>
      <c r="G6">
        <v>0</v>
      </c>
      <c r="H6">
        <f t="shared" ref="H6:H15" si="1">$G$6+(F6+1/2)*$I$2</f>
        <v>0.2</v>
      </c>
      <c r="I6">
        <f t="shared" ref="I6:I15" si="2">H6^5+1</f>
        <v>1.0003200000000001</v>
      </c>
      <c r="K6">
        <v>0</v>
      </c>
      <c r="L6">
        <v>0</v>
      </c>
      <c r="M6">
        <f>L6^5+1</f>
        <v>1</v>
      </c>
    </row>
    <row r="7" spans="1:14" x14ac:dyDescent="0.25">
      <c r="A7">
        <f>A6+1</f>
        <v>1</v>
      </c>
      <c r="B7">
        <f t="shared" ref="B7:B14" si="3">$B$6+A7*$D$2</f>
        <v>0.5</v>
      </c>
      <c r="C7">
        <f t="shared" si="0"/>
        <v>0.75</v>
      </c>
      <c r="D7">
        <f t="shared" ref="D7:D13" si="4">C7^5+1</f>
        <v>1.2373046875</v>
      </c>
      <c r="F7">
        <f t="shared" ref="F7:F16" si="5">F6+1</f>
        <v>1</v>
      </c>
      <c r="G7">
        <f t="shared" ref="G7:G16" si="6">$G$6+F7*$I$2</f>
        <v>0.4</v>
      </c>
      <c r="H7">
        <f t="shared" si="1"/>
        <v>0.60000000000000009</v>
      </c>
      <c r="I7">
        <f t="shared" si="2"/>
        <v>1.0777600000000001</v>
      </c>
      <c r="K7">
        <f>K6+1</f>
        <v>1</v>
      </c>
      <c r="L7">
        <f t="shared" ref="L7:L14" si="7">$B$6+K7*$D$2</f>
        <v>0.5</v>
      </c>
      <c r="M7">
        <f t="shared" ref="M7:M14" si="8">L7^5+1</f>
        <v>1.03125</v>
      </c>
    </row>
    <row r="8" spans="1:14" x14ac:dyDescent="0.25">
      <c r="A8">
        <f t="shared" ref="A8:A14" si="9">A7+1</f>
        <v>2</v>
      </c>
      <c r="B8">
        <f t="shared" si="3"/>
        <v>1</v>
      </c>
      <c r="C8">
        <f t="shared" si="0"/>
        <v>1.25</v>
      </c>
      <c r="D8">
        <f t="shared" si="4"/>
        <v>4.0517578125</v>
      </c>
      <c r="F8">
        <f t="shared" si="5"/>
        <v>2</v>
      </c>
      <c r="G8">
        <f t="shared" si="6"/>
        <v>0.8</v>
      </c>
      <c r="H8">
        <f t="shared" si="1"/>
        <v>1</v>
      </c>
      <c r="I8">
        <f t="shared" si="2"/>
        <v>2</v>
      </c>
      <c r="K8">
        <f t="shared" ref="K8:K14" si="10">K7+1</f>
        <v>2</v>
      </c>
      <c r="L8">
        <f t="shared" si="7"/>
        <v>1</v>
      </c>
      <c r="M8">
        <f t="shared" si="8"/>
        <v>2</v>
      </c>
    </row>
    <row r="9" spans="1:14" x14ac:dyDescent="0.25">
      <c r="A9">
        <f t="shared" si="9"/>
        <v>3</v>
      </c>
      <c r="B9">
        <f t="shared" si="3"/>
        <v>1.5</v>
      </c>
      <c r="C9">
        <f t="shared" si="0"/>
        <v>1.75</v>
      </c>
      <c r="D9">
        <f t="shared" si="4"/>
        <v>17.4130859375</v>
      </c>
      <c r="F9">
        <f t="shared" si="5"/>
        <v>3</v>
      </c>
      <c r="G9">
        <f t="shared" si="6"/>
        <v>1.2000000000000002</v>
      </c>
      <c r="H9">
        <f t="shared" si="1"/>
        <v>1.4000000000000001</v>
      </c>
      <c r="I9">
        <f t="shared" si="2"/>
        <v>6.3782400000000026</v>
      </c>
      <c r="K9">
        <f t="shared" si="10"/>
        <v>3</v>
      </c>
      <c r="L9">
        <f t="shared" si="7"/>
        <v>1.5</v>
      </c>
      <c r="M9">
        <f t="shared" si="8"/>
        <v>8.59375</v>
      </c>
    </row>
    <row r="10" spans="1:14" x14ac:dyDescent="0.25">
      <c r="A10">
        <f t="shared" si="9"/>
        <v>4</v>
      </c>
      <c r="B10">
        <f t="shared" si="3"/>
        <v>2</v>
      </c>
      <c r="C10">
        <f t="shared" si="0"/>
        <v>2.25</v>
      </c>
      <c r="D10">
        <f t="shared" si="4"/>
        <v>58.6650390625</v>
      </c>
      <c r="F10">
        <f t="shared" si="5"/>
        <v>4</v>
      </c>
      <c r="G10">
        <f t="shared" si="6"/>
        <v>1.6</v>
      </c>
      <c r="H10">
        <f t="shared" si="1"/>
        <v>1.8</v>
      </c>
      <c r="I10">
        <f t="shared" si="2"/>
        <v>19.895680000000006</v>
      </c>
      <c r="K10">
        <f t="shared" si="10"/>
        <v>4</v>
      </c>
      <c r="L10">
        <f t="shared" si="7"/>
        <v>2</v>
      </c>
      <c r="M10">
        <f t="shared" si="8"/>
        <v>33</v>
      </c>
    </row>
    <row r="11" spans="1:14" x14ac:dyDescent="0.25">
      <c r="A11">
        <f t="shared" si="9"/>
        <v>5</v>
      </c>
      <c r="B11">
        <f t="shared" si="3"/>
        <v>2.5</v>
      </c>
      <c r="C11">
        <f t="shared" si="0"/>
        <v>2.75</v>
      </c>
      <c r="D11">
        <f t="shared" si="4"/>
        <v>158.2763671875</v>
      </c>
      <c r="F11">
        <f t="shared" si="5"/>
        <v>5</v>
      </c>
      <c r="G11">
        <f t="shared" si="6"/>
        <v>2</v>
      </c>
      <c r="H11">
        <f t="shared" si="1"/>
        <v>2.2000000000000002</v>
      </c>
      <c r="I11">
        <f t="shared" si="2"/>
        <v>52.536320000000018</v>
      </c>
      <c r="K11">
        <f t="shared" si="10"/>
        <v>5</v>
      </c>
      <c r="L11">
        <f t="shared" si="7"/>
        <v>2.5</v>
      </c>
      <c r="M11">
        <f t="shared" si="8"/>
        <v>98.65625</v>
      </c>
    </row>
    <row r="12" spans="1:14" x14ac:dyDescent="0.25">
      <c r="A12">
        <f t="shared" si="9"/>
        <v>6</v>
      </c>
      <c r="B12">
        <f t="shared" si="3"/>
        <v>3</v>
      </c>
      <c r="C12">
        <f t="shared" si="0"/>
        <v>3.25</v>
      </c>
      <c r="D12">
        <f t="shared" si="4"/>
        <v>363.5908203125</v>
      </c>
      <c r="F12">
        <f t="shared" si="5"/>
        <v>6</v>
      </c>
      <c r="G12">
        <f t="shared" si="6"/>
        <v>2.4000000000000004</v>
      </c>
      <c r="H12">
        <f t="shared" si="1"/>
        <v>2.6</v>
      </c>
      <c r="I12">
        <f t="shared" si="2"/>
        <v>119.81376000000003</v>
      </c>
      <c r="K12">
        <f t="shared" si="10"/>
        <v>6</v>
      </c>
      <c r="L12">
        <f t="shared" si="7"/>
        <v>3</v>
      </c>
      <c r="M12">
        <f t="shared" si="8"/>
        <v>244</v>
      </c>
    </row>
    <row r="13" spans="1:14" x14ac:dyDescent="0.25">
      <c r="A13">
        <f t="shared" si="9"/>
        <v>7</v>
      </c>
      <c r="B13">
        <f t="shared" si="3"/>
        <v>3.5</v>
      </c>
      <c r="C13">
        <f t="shared" si="0"/>
        <v>3.75</v>
      </c>
      <c r="D13">
        <f t="shared" si="4"/>
        <v>742.5771484375</v>
      </c>
      <c r="F13">
        <f t="shared" si="5"/>
        <v>7</v>
      </c>
      <c r="G13">
        <f t="shared" si="6"/>
        <v>2.8000000000000003</v>
      </c>
      <c r="H13">
        <f t="shared" si="1"/>
        <v>3</v>
      </c>
      <c r="I13">
        <f t="shared" si="2"/>
        <v>244</v>
      </c>
      <c r="K13">
        <f t="shared" si="10"/>
        <v>7</v>
      </c>
      <c r="L13">
        <f t="shared" si="7"/>
        <v>3.5</v>
      </c>
      <c r="M13">
        <f t="shared" si="8"/>
        <v>526.21875</v>
      </c>
    </row>
    <row r="14" spans="1:14" x14ac:dyDescent="0.25">
      <c r="A14">
        <f t="shared" si="9"/>
        <v>8</v>
      </c>
      <c r="B14">
        <f t="shared" si="3"/>
        <v>4</v>
      </c>
      <c r="F14">
        <f t="shared" si="5"/>
        <v>8</v>
      </c>
      <c r="G14">
        <f t="shared" si="6"/>
        <v>3.2</v>
      </c>
      <c r="H14">
        <f t="shared" si="1"/>
        <v>3.4000000000000004</v>
      </c>
      <c r="I14">
        <f t="shared" si="2"/>
        <v>455.35424000000023</v>
      </c>
      <c r="K14">
        <f t="shared" si="10"/>
        <v>8</v>
      </c>
      <c r="L14">
        <f t="shared" si="7"/>
        <v>4</v>
      </c>
      <c r="M14">
        <f t="shared" si="8"/>
        <v>1025</v>
      </c>
    </row>
    <row r="15" spans="1:14" x14ac:dyDescent="0.25">
      <c r="F15">
        <f t="shared" si="5"/>
        <v>9</v>
      </c>
      <c r="G15">
        <f t="shared" si="6"/>
        <v>3.6</v>
      </c>
      <c r="H15">
        <f t="shared" si="1"/>
        <v>3.8000000000000003</v>
      </c>
      <c r="I15">
        <f t="shared" si="2"/>
        <v>793.3516800000001</v>
      </c>
    </row>
    <row r="16" spans="1:14" x14ac:dyDescent="0.25">
      <c r="F16">
        <f t="shared" si="5"/>
        <v>10</v>
      </c>
      <c r="G16">
        <f t="shared" si="6"/>
        <v>4</v>
      </c>
      <c r="M16" t="s">
        <v>11</v>
      </c>
      <c r="N16">
        <f>(M6+M14)/2+SUM(M7:M13)</f>
        <v>1426.5</v>
      </c>
    </row>
    <row r="17" spans="3:14" x14ac:dyDescent="0.25">
      <c r="C17" t="s">
        <v>11</v>
      </c>
      <c r="D17">
        <f>SUM(D6:D13)</f>
        <v>1346.8125</v>
      </c>
      <c r="M17" t="s">
        <v>12</v>
      </c>
      <c r="N17">
        <f>N16*$N$2</f>
        <v>713.25</v>
      </c>
    </row>
    <row r="18" spans="3:14" x14ac:dyDescent="0.25">
      <c r="C18" t="s">
        <v>12</v>
      </c>
      <c r="D18">
        <f>$D$2*D17</f>
        <v>673.40625</v>
      </c>
      <c r="M18" t="s">
        <v>13</v>
      </c>
      <c r="N18">
        <f>ABS(N4-N17)</f>
        <v>26.580000000000041</v>
      </c>
    </row>
    <row r="19" spans="3:14" x14ac:dyDescent="0.25">
      <c r="C19" t="s">
        <v>13</v>
      </c>
      <c r="D19">
        <f>ABS(D4-D18)</f>
        <v>13.263749999999959</v>
      </c>
      <c r="H19" t="s">
        <v>11</v>
      </c>
      <c r="I19">
        <f>SUM(I6:I15)</f>
        <v>1695.4080000000004</v>
      </c>
      <c r="M19" t="s">
        <v>14</v>
      </c>
      <c r="N19" s="3">
        <f>N18/N4</f>
        <v>3.870854995849541E-2</v>
      </c>
    </row>
    <row r="20" spans="3:14" x14ac:dyDescent="0.25">
      <c r="C20" t="s">
        <v>14</v>
      </c>
      <c r="D20" s="2">
        <f>D19/D4</f>
        <v>1.9316047009480478E-2</v>
      </c>
      <c r="H20" t="s">
        <v>12</v>
      </c>
      <c r="I20">
        <f>I19*I2</f>
        <v>678.16320000000019</v>
      </c>
    </row>
    <row r="21" spans="3:14" x14ac:dyDescent="0.25">
      <c r="H21" t="s">
        <v>13</v>
      </c>
      <c r="I21">
        <f>ABS(I4-I20)</f>
        <v>8.506799999999771</v>
      </c>
    </row>
    <row r="22" spans="3:14" x14ac:dyDescent="0.25">
      <c r="H22" t="s">
        <v>14</v>
      </c>
      <c r="I22" s="3">
        <f>I21/I4</f>
        <v>1.238848355105039E-2</v>
      </c>
    </row>
    <row r="29" spans="3:14" x14ac:dyDescent="0.25">
      <c r="F29" t="s">
        <v>1</v>
      </c>
      <c r="G29">
        <v>0</v>
      </c>
      <c r="H29" t="s">
        <v>2</v>
      </c>
      <c r="I29">
        <f>(G30-G29)/G31</f>
        <v>0.39269908169872414</v>
      </c>
    </row>
    <row r="30" spans="3:14" x14ac:dyDescent="0.25">
      <c r="F30" t="s">
        <v>0</v>
      </c>
      <c r="G30">
        <f>PI()</f>
        <v>3.1415926535897931</v>
      </c>
      <c r="H30" t="s">
        <v>3</v>
      </c>
      <c r="I30" t="s">
        <v>16</v>
      </c>
    </row>
    <row r="31" spans="3:14" x14ac:dyDescent="0.25">
      <c r="F31" t="s">
        <v>4</v>
      </c>
      <c r="G31">
        <v>8</v>
      </c>
      <c r="H31" t="s">
        <v>6</v>
      </c>
      <c r="I31" s="1">
        <v>0</v>
      </c>
    </row>
    <row r="32" spans="3:14" x14ac:dyDescent="0.25">
      <c r="F32" t="s">
        <v>7</v>
      </c>
      <c r="G32" t="s">
        <v>8</v>
      </c>
      <c r="H32" t="s">
        <v>15</v>
      </c>
    </row>
    <row r="33" spans="1:9" x14ac:dyDescent="0.25">
      <c r="F33">
        <v>0</v>
      </c>
      <c r="G33">
        <v>0</v>
      </c>
      <c r="H33">
        <f>COS(G33)</f>
        <v>1</v>
      </c>
    </row>
    <row r="34" spans="1:9" x14ac:dyDescent="0.25">
      <c r="F34">
        <f>F33+1</f>
        <v>1</v>
      </c>
      <c r="G34">
        <f t="shared" ref="G34:G41" si="11">$G$33+F34*$I$29</f>
        <v>0.39269908169872414</v>
      </c>
      <c r="H34">
        <f>COS(G34)</f>
        <v>0.92387953251128674</v>
      </c>
    </row>
    <row r="35" spans="1:9" x14ac:dyDescent="0.25">
      <c r="F35">
        <f t="shared" ref="F35:F41" si="12">F34+1</f>
        <v>2</v>
      </c>
      <c r="G35">
        <f t="shared" si="11"/>
        <v>0.78539816339744828</v>
      </c>
      <c r="H35">
        <f t="shared" ref="H35:H41" si="13">COS(G35)</f>
        <v>0.70710678118654757</v>
      </c>
    </row>
    <row r="36" spans="1:9" x14ac:dyDescent="0.25">
      <c r="F36">
        <f t="shared" si="12"/>
        <v>3</v>
      </c>
      <c r="G36">
        <f t="shared" si="11"/>
        <v>1.1780972450961724</v>
      </c>
      <c r="H36">
        <f t="shared" si="13"/>
        <v>0.38268343236508984</v>
      </c>
    </row>
    <row r="37" spans="1:9" x14ac:dyDescent="0.25">
      <c r="F37">
        <f t="shared" si="12"/>
        <v>4</v>
      </c>
      <c r="G37">
        <f t="shared" si="11"/>
        <v>1.5707963267948966</v>
      </c>
      <c r="H37">
        <f t="shared" si="13"/>
        <v>6.1257422745431001E-17</v>
      </c>
    </row>
    <row r="38" spans="1:9" x14ac:dyDescent="0.25">
      <c r="F38">
        <f t="shared" si="12"/>
        <v>5</v>
      </c>
      <c r="G38">
        <f t="shared" si="11"/>
        <v>1.9634954084936207</v>
      </c>
      <c r="H38">
        <f t="shared" si="13"/>
        <v>-0.38268343236508973</v>
      </c>
    </row>
    <row r="39" spans="1:9" x14ac:dyDescent="0.25">
      <c r="F39">
        <f t="shared" si="12"/>
        <v>6</v>
      </c>
      <c r="G39">
        <f t="shared" si="11"/>
        <v>2.3561944901923448</v>
      </c>
      <c r="H39">
        <f t="shared" si="13"/>
        <v>-0.70710678118654746</v>
      </c>
    </row>
    <row r="40" spans="1:9" x14ac:dyDescent="0.25">
      <c r="F40">
        <f t="shared" si="12"/>
        <v>7</v>
      </c>
      <c r="G40">
        <f t="shared" si="11"/>
        <v>2.748893571891069</v>
      </c>
      <c r="H40">
        <f t="shared" si="13"/>
        <v>-0.92387953251128674</v>
      </c>
    </row>
    <row r="41" spans="1:9" x14ac:dyDescent="0.25">
      <c r="F41">
        <f t="shared" si="12"/>
        <v>8</v>
      </c>
      <c r="G41">
        <f t="shared" si="11"/>
        <v>3.1415926535897931</v>
      </c>
      <c r="H41">
        <f t="shared" si="13"/>
        <v>-1</v>
      </c>
    </row>
    <row r="43" spans="1:9" x14ac:dyDescent="0.25">
      <c r="H43" t="s">
        <v>11</v>
      </c>
      <c r="I43">
        <f>(H33+H41)/2+SUM(H34:H40)</f>
        <v>0</v>
      </c>
    </row>
    <row r="44" spans="1:9" x14ac:dyDescent="0.25">
      <c r="H44" t="s">
        <v>12</v>
      </c>
      <c r="I44">
        <f>I43*$I$29</f>
        <v>0</v>
      </c>
    </row>
    <row r="45" spans="1:9" x14ac:dyDescent="0.25">
      <c r="H45" t="s">
        <v>13</v>
      </c>
      <c r="I45">
        <f>ABS(I31-I44)</f>
        <v>0</v>
      </c>
    </row>
    <row r="46" spans="1:9" x14ac:dyDescent="0.25">
      <c r="H46" t="s">
        <v>14</v>
      </c>
      <c r="I46" s="3">
        <f>I45</f>
        <v>0</v>
      </c>
    </row>
    <row r="48" spans="1:9" x14ac:dyDescent="0.25">
      <c r="A48" t="s">
        <v>1</v>
      </c>
      <c r="B48">
        <v>0</v>
      </c>
      <c r="C48" t="s">
        <v>2</v>
      </c>
      <c r="D48">
        <f>(B49-B48)/B50</f>
        <v>0.375</v>
      </c>
      <c r="F48" t="s">
        <v>1</v>
      </c>
      <c r="G48">
        <v>0</v>
      </c>
      <c r="H48" t="s">
        <v>2</v>
      </c>
      <c r="I48">
        <f>(G49-G48)/G50</f>
        <v>0.125</v>
      </c>
    </row>
    <row r="49" spans="1:9" x14ac:dyDescent="0.25">
      <c r="A49" t="s">
        <v>0</v>
      </c>
      <c r="B49">
        <v>3</v>
      </c>
      <c r="C49" t="s">
        <v>3</v>
      </c>
      <c r="D49" t="s">
        <v>5</v>
      </c>
      <c r="F49" t="s">
        <v>0</v>
      </c>
      <c r="G49">
        <v>1</v>
      </c>
      <c r="H49" t="s">
        <v>3</v>
      </c>
      <c r="I49" t="s">
        <v>17</v>
      </c>
    </row>
    <row r="50" spans="1:9" x14ac:dyDescent="0.25">
      <c r="A50" t="s">
        <v>4</v>
      </c>
      <c r="B50">
        <v>8</v>
      </c>
      <c r="C50" t="s">
        <v>6</v>
      </c>
      <c r="D50" s="1">
        <v>13.5</v>
      </c>
      <c r="F50" t="s">
        <v>4</v>
      </c>
      <c r="G50">
        <v>8</v>
      </c>
      <c r="H50" t="s">
        <v>6</v>
      </c>
      <c r="I50" s="1">
        <v>4.4853397382400004</v>
      </c>
    </row>
    <row r="51" spans="1:9" x14ac:dyDescent="0.25">
      <c r="A51" t="s">
        <v>7</v>
      </c>
      <c r="B51" t="s">
        <v>8</v>
      </c>
      <c r="C51" t="s">
        <v>15</v>
      </c>
      <c r="F51" t="s">
        <v>7</v>
      </c>
      <c r="G51" t="s">
        <v>8</v>
      </c>
      <c r="H51" t="s">
        <v>15</v>
      </c>
    </row>
    <row r="52" spans="1:9" x14ac:dyDescent="0.25">
      <c r="A52">
        <v>0</v>
      </c>
      <c r="B52">
        <v>0</v>
      </c>
      <c r="C52">
        <f>B52^2+B52</f>
        <v>0</v>
      </c>
      <c r="F52">
        <v>0</v>
      </c>
      <c r="G52">
        <v>0</v>
      </c>
      <c r="H52">
        <f>5^G52+2</f>
        <v>3</v>
      </c>
    </row>
    <row r="53" spans="1:9" x14ac:dyDescent="0.25">
      <c r="A53">
        <f>A52+1</f>
        <v>1</v>
      </c>
      <c r="B53">
        <f t="shared" ref="B53:B60" si="14">$B$6+A53*$D$2</f>
        <v>0.5</v>
      </c>
      <c r="C53">
        <f t="shared" ref="C53:C60" si="15">B53^2+B53</f>
        <v>0.75</v>
      </c>
      <c r="F53">
        <f>F52+1</f>
        <v>1</v>
      </c>
      <c r="G53">
        <f t="shared" ref="G53:G60" si="16">$G$52+F53*$I$48</f>
        <v>0.125</v>
      </c>
      <c r="H53">
        <f t="shared" ref="H53:H59" si="17">5^G53+2</f>
        <v>3.2228445449938521</v>
      </c>
    </row>
    <row r="54" spans="1:9" x14ac:dyDescent="0.25">
      <c r="A54">
        <f t="shared" ref="A54:A59" si="18">A53+1</f>
        <v>2</v>
      </c>
      <c r="B54">
        <f t="shared" si="14"/>
        <v>1</v>
      </c>
      <c r="C54">
        <f t="shared" si="15"/>
        <v>2</v>
      </c>
      <c r="F54">
        <f t="shared" ref="F54:F59" si="19">F53+1</f>
        <v>2</v>
      </c>
      <c r="G54">
        <f t="shared" si="16"/>
        <v>0.25</v>
      </c>
      <c r="H54">
        <f t="shared" si="17"/>
        <v>3.4953487812212205</v>
      </c>
    </row>
    <row r="55" spans="1:9" x14ac:dyDescent="0.25">
      <c r="A55">
        <f t="shared" si="18"/>
        <v>3</v>
      </c>
      <c r="B55">
        <f t="shared" si="14"/>
        <v>1.5</v>
      </c>
      <c r="C55">
        <f t="shared" si="15"/>
        <v>3.75</v>
      </c>
      <c r="F55">
        <f t="shared" si="19"/>
        <v>3</v>
      </c>
      <c r="G55">
        <f t="shared" si="16"/>
        <v>0.375</v>
      </c>
      <c r="H55">
        <f t="shared" si="17"/>
        <v>3.8285790999795744</v>
      </c>
    </row>
    <row r="56" spans="1:9" x14ac:dyDescent="0.25">
      <c r="A56">
        <f t="shared" si="18"/>
        <v>4</v>
      </c>
      <c r="B56">
        <f t="shared" si="14"/>
        <v>2</v>
      </c>
      <c r="C56">
        <f t="shared" si="15"/>
        <v>6</v>
      </c>
      <c r="F56">
        <f t="shared" si="19"/>
        <v>4</v>
      </c>
      <c r="G56">
        <f t="shared" si="16"/>
        <v>0.5</v>
      </c>
      <c r="H56">
        <f t="shared" si="17"/>
        <v>4.2360679774997898</v>
      </c>
    </row>
    <row r="57" spans="1:9" x14ac:dyDescent="0.25">
      <c r="A57">
        <f t="shared" si="18"/>
        <v>5</v>
      </c>
      <c r="B57">
        <f t="shared" si="14"/>
        <v>2.5</v>
      </c>
      <c r="C57">
        <f t="shared" si="15"/>
        <v>8.75</v>
      </c>
      <c r="F57">
        <f t="shared" si="19"/>
        <v>5</v>
      </c>
      <c r="G57">
        <f t="shared" si="16"/>
        <v>0.625</v>
      </c>
      <c r="H57">
        <f t="shared" si="17"/>
        <v>4.7343635285210528</v>
      </c>
    </row>
    <row r="58" spans="1:9" x14ac:dyDescent="0.25">
      <c r="A58">
        <f t="shared" si="18"/>
        <v>6</v>
      </c>
      <c r="B58">
        <f t="shared" si="14"/>
        <v>3</v>
      </c>
      <c r="C58">
        <f t="shared" si="15"/>
        <v>12</v>
      </c>
      <c r="F58">
        <f t="shared" si="19"/>
        <v>6</v>
      </c>
      <c r="G58">
        <f t="shared" si="16"/>
        <v>0.75</v>
      </c>
      <c r="H58">
        <f t="shared" si="17"/>
        <v>5.3437015248821096</v>
      </c>
    </row>
    <row r="59" spans="1:9" x14ac:dyDescent="0.25">
      <c r="A59">
        <f t="shared" si="18"/>
        <v>7</v>
      </c>
      <c r="B59">
        <f t="shared" si="14"/>
        <v>3.5</v>
      </c>
      <c r="C59">
        <f t="shared" si="15"/>
        <v>15.75</v>
      </c>
      <c r="F59">
        <f t="shared" si="19"/>
        <v>7</v>
      </c>
      <c r="G59">
        <f t="shared" si="16"/>
        <v>0.875</v>
      </c>
      <c r="H59">
        <f t="shared" si="17"/>
        <v>6.0888271697897123</v>
      </c>
    </row>
    <row r="60" spans="1:9" x14ac:dyDescent="0.25">
      <c r="A60">
        <f>A59+1</f>
        <v>8</v>
      </c>
      <c r="B60">
        <f t="shared" si="14"/>
        <v>4</v>
      </c>
      <c r="C60">
        <f t="shared" si="15"/>
        <v>20</v>
      </c>
      <c r="F60">
        <f>F59+1</f>
        <v>8</v>
      </c>
      <c r="G60">
        <f t="shared" si="16"/>
        <v>1</v>
      </c>
      <c r="H60">
        <f>5^G60+2</f>
        <v>7</v>
      </c>
    </row>
    <row r="62" spans="1:9" x14ac:dyDescent="0.25">
      <c r="C62" t="s">
        <v>11</v>
      </c>
      <c r="D62">
        <f>C52+C60+4*SUM(C53,C55,C57,C59)+2*SUM(C54,C56,C58)</f>
        <v>176</v>
      </c>
      <c r="H62" t="s">
        <v>11</v>
      </c>
      <c r="I62">
        <f>H52+H60+4*SUM(H53,H55,H57,H59)+2*SUM(H54,H56,H58)</f>
        <v>107.64869394034301</v>
      </c>
    </row>
    <row r="63" spans="1:9" x14ac:dyDescent="0.25">
      <c r="C63" t="s">
        <v>12</v>
      </c>
      <c r="D63">
        <f>D62*D48/3</f>
        <v>22</v>
      </c>
      <c r="H63" t="s">
        <v>12</v>
      </c>
      <c r="I63">
        <f>I62*I48/3</f>
        <v>4.485362247514292</v>
      </c>
    </row>
    <row r="64" spans="1:9" x14ac:dyDescent="0.25">
      <c r="C64" t="s">
        <v>13</v>
      </c>
      <c r="D64">
        <f>ABS(D50-D63)</f>
        <v>8.5</v>
      </c>
      <c r="H64" t="s">
        <v>13</v>
      </c>
      <c r="I64">
        <f>ABS(I50-I63)</f>
        <v>2.2509274291593329E-5</v>
      </c>
    </row>
    <row r="65" spans="1:9" x14ac:dyDescent="0.25">
      <c r="C65" t="s">
        <v>14</v>
      </c>
      <c r="D65" s="3">
        <f>D64/D50</f>
        <v>0.62962962962962965</v>
      </c>
      <c r="H65" t="s">
        <v>14</v>
      </c>
      <c r="I65" s="3">
        <f>I64/I50</f>
        <v>5.0184101105406405E-6</v>
      </c>
    </row>
    <row r="67" spans="1:9" x14ac:dyDescent="0.25">
      <c r="A67" s="4"/>
      <c r="B67" s="5">
        <v>0</v>
      </c>
      <c r="C67" s="4" t="s">
        <v>2</v>
      </c>
      <c r="D67" s="5">
        <f>(B68-B67)/B69</f>
        <v>1.5</v>
      </c>
    </row>
    <row r="68" spans="1:9" x14ac:dyDescent="0.25">
      <c r="A68" s="4" t="s">
        <v>0</v>
      </c>
      <c r="B68" s="5">
        <v>3</v>
      </c>
      <c r="C68" s="4" t="s">
        <v>3</v>
      </c>
      <c r="D68" s="5" t="s">
        <v>5</v>
      </c>
    </row>
    <row r="69" spans="1:9" x14ac:dyDescent="0.25">
      <c r="A69" s="4" t="s">
        <v>4</v>
      </c>
      <c r="B69" s="5">
        <v>2</v>
      </c>
      <c r="C69" s="4" t="s">
        <v>12</v>
      </c>
      <c r="D69" s="6">
        <v>13.5</v>
      </c>
    </row>
    <row r="70" spans="1:9" x14ac:dyDescent="0.25">
      <c r="A70" t="s">
        <v>7</v>
      </c>
      <c r="B70" t="s">
        <v>8</v>
      </c>
      <c r="C70" t="s">
        <v>15</v>
      </c>
      <c r="D70" t="s">
        <v>18</v>
      </c>
      <c r="E70" t="s">
        <v>19</v>
      </c>
      <c r="F70" t="s">
        <v>20</v>
      </c>
    </row>
    <row r="71" spans="1:9" x14ac:dyDescent="0.25">
      <c r="A71">
        <v>0</v>
      </c>
      <c r="B71">
        <f>(B68+B67)/2+(B68-B67)*D71/2</f>
        <v>0.63397459620000007</v>
      </c>
      <c r="C71">
        <f>B71^2+2*B71*1</f>
        <v>1.6698729810269533</v>
      </c>
      <c r="D71">
        <v>-0.57735026919999999</v>
      </c>
      <c r="E71">
        <v>1</v>
      </c>
      <c r="F71">
        <f>C71*E71</f>
        <v>1.6698729810269533</v>
      </c>
    </row>
    <row r="72" spans="1:9" x14ac:dyDescent="0.25">
      <c r="A72">
        <v>1</v>
      </c>
      <c r="B72">
        <f>(B68+B67)/2+(B68-B67)*D72/2</f>
        <v>2.3660254038000001</v>
      </c>
      <c r="C72">
        <f t="shared" ref="C72" si="20">B72^2+2*B72*1</f>
        <v>10.330127019026953</v>
      </c>
      <c r="D72">
        <v>0.57735026919999999</v>
      </c>
      <c r="E72">
        <v>1</v>
      </c>
      <c r="F72">
        <f>C72*E72</f>
        <v>10.330127019026953</v>
      </c>
    </row>
    <row r="74" spans="1:9" x14ac:dyDescent="0.25">
      <c r="A74" s="7"/>
      <c r="B74" t="s">
        <v>11</v>
      </c>
      <c r="C74">
        <f>SUM(F71:F72)</f>
        <v>12.000000000053907</v>
      </c>
      <c r="D74" s="7"/>
    </row>
    <row r="75" spans="1:9" x14ac:dyDescent="0.25">
      <c r="A75" s="7"/>
      <c r="B75" t="s">
        <v>12</v>
      </c>
      <c r="C75">
        <f>(B68-B67)/2*C74</f>
        <v>18.00000000008086</v>
      </c>
      <c r="D75" s="7"/>
    </row>
    <row r="76" spans="1:9" x14ac:dyDescent="0.25">
      <c r="A76" s="7"/>
      <c r="B76" t="s">
        <v>13</v>
      </c>
      <c r="C76" s="8">
        <f>ABS(D69-C75)</f>
        <v>4.5000000000808598</v>
      </c>
      <c r="D76" s="7"/>
    </row>
    <row r="77" spans="1:9" x14ac:dyDescent="0.25">
      <c r="A77" s="7"/>
      <c r="B77" t="s">
        <v>14</v>
      </c>
      <c r="C77" s="9">
        <f>C76/D69</f>
        <v>0.33333333333932297</v>
      </c>
      <c r="D77" s="9"/>
    </row>
    <row r="93" spans="1:9" x14ac:dyDescent="0.25">
      <c r="A93" s="36" t="s">
        <v>21</v>
      </c>
      <c r="B93" s="38" t="s">
        <v>22</v>
      </c>
      <c r="C93" s="39"/>
      <c r="D93" s="36" t="s">
        <v>23</v>
      </c>
      <c r="E93" s="36" t="s">
        <v>24</v>
      </c>
      <c r="F93" s="40" t="s">
        <v>25</v>
      </c>
      <c r="G93" s="41"/>
      <c r="H93" s="41"/>
      <c r="I93" s="42"/>
    </row>
    <row r="94" spans="1:9" x14ac:dyDescent="0.25">
      <c r="A94" s="37"/>
      <c r="B94" s="10" t="s">
        <v>26</v>
      </c>
      <c r="C94" s="10" t="s">
        <v>27</v>
      </c>
      <c r="D94" s="37"/>
      <c r="E94" s="37"/>
      <c r="F94" s="10" t="s">
        <v>28</v>
      </c>
      <c r="G94" s="10" t="s">
        <v>29</v>
      </c>
      <c r="H94" s="10" t="s">
        <v>30</v>
      </c>
      <c r="I94" s="10" t="s">
        <v>31</v>
      </c>
    </row>
    <row r="95" spans="1:9" x14ac:dyDescent="0.25">
      <c r="A95" s="11" t="s">
        <v>32</v>
      </c>
      <c r="B95">
        <v>35.90625</v>
      </c>
      <c r="C95" s="10">
        <v>2.2599999999999999E-2</v>
      </c>
      <c r="D95" s="10">
        <v>7.0313000000000001E-2</v>
      </c>
      <c r="E95" s="10">
        <v>0</v>
      </c>
      <c r="F95" s="10"/>
      <c r="G95" s="10">
        <v>4.5</v>
      </c>
      <c r="H95" s="10"/>
      <c r="I95" s="10"/>
    </row>
    <row r="96" spans="1:9" x14ac:dyDescent="0.25">
      <c r="A96" s="11" t="s">
        <v>33</v>
      </c>
      <c r="B96" s="12">
        <v>2.5999999999999999E-3</v>
      </c>
      <c r="C96" s="12">
        <v>1.6999999999999999E-3</v>
      </c>
      <c r="D96" s="12">
        <v>5.1999999999999998E-3</v>
      </c>
      <c r="E96" s="12">
        <v>0</v>
      </c>
      <c r="F96" s="10"/>
      <c r="G96" s="12">
        <v>0.33329999999999999</v>
      </c>
      <c r="H96" s="10"/>
      <c r="I96" s="10"/>
    </row>
  </sheetData>
  <mergeCells count="5">
    <mergeCell ref="A93:A94"/>
    <mergeCell ref="B93:C93"/>
    <mergeCell ref="D93:D94"/>
    <mergeCell ref="E93:E94"/>
    <mergeCell ref="F93:I9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topLeftCell="A28" zoomScale="85" zoomScaleNormal="85" workbookViewId="0">
      <selection activeCell="A45" sqref="A45:C45"/>
    </sheetView>
  </sheetViews>
  <sheetFormatPr defaultRowHeight="15" x14ac:dyDescent="0.25"/>
  <cols>
    <col min="1" max="1" width="19.28515625" customWidth="1"/>
    <col min="2" max="2" width="11.5703125" customWidth="1"/>
    <col min="3" max="3" width="14.28515625" customWidth="1"/>
    <col min="4" max="4" width="10.140625" customWidth="1"/>
    <col min="5" max="5" width="12.28515625" customWidth="1"/>
    <col min="6" max="6" width="8.7109375" customWidth="1"/>
    <col min="7" max="7" width="9.140625" customWidth="1"/>
    <col min="10" max="10" width="12.140625" customWidth="1"/>
    <col min="11" max="11" width="13" customWidth="1"/>
    <col min="16" max="16" width="9.5703125" customWidth="1"/>
  </cols>
  <sheetData>
    <row r="1" spans="1:15" x14ac:dyDescent="0.25">
      <c r="A1" s="17" t="s">
        <v>39</v>
      </c>
      <c r="B1" s="18">
        <v>1</v>
      </c>
      <c r="C1" s="18">
        <v>2</v>
      </c>
      <c r="D1" s="19">
        <v>3</v>
      </c>
    </row>
    <row r="2" spans="1:15" x14ac:dyDescent="0.25">
      <c r="A2" s="20" t="s">
        <v>40</v>
      </c>
      <c r="B2" s="16" t="s">
        <v>41</v>
      </c>
      <c r="C2" s="16" t="s">
        <v>42</v>
      </c>
      <c r="D2" s="21" t="s">
        <v>43</v>
      </c>
      <c r="E2" s="13"/>
    </row>
    <row r="3" spans="1:15" x14ac:dyDescent="0.25">
      <c r="A3" s="20" t="s">
        <v>36</v>
      </c>
      <c r="B3" s="16">
        <v>0</v>
      </c>
      <c r="C3" s="16">
        <v>0</v>
      </c>
      <c r="D3" s="21">
        <v>2</v>
      </c>
      <c r="E3" s="13"/>
    </row>
    <row r="4" spans="1:15" x14ac:dyDescent="0.25">
      <c r="A4" s="20" t="s">
        <v>37</v>
      </c>
      <c r="B4" s="16">
        <v>4</v>
      </c>
      <c r="C4" s="16">
        <f>PI()/2</f>
        <v>1.5707963267948966</v>
      </c>
      <c r="D4" s="21">
        <v>3</v>
      </c>
      <c r="E4" s="13"/>
    </row>
    <row r="5" spans="1:15" ht="15.75" thickBot="1" x14ac:dyDescent="0.3">
      <c r="A5" s="22" t="s">
        <v>35</v>
      </c>
      <c r="B5" s="23">
        <v>686.66600000000005</v>
      </c>
      <c r="C5" s="23">
        <v>1</v>
      </c>
      <c r="D5" s="24">
        <v>174.42</v>
      </c>
      <c r="E5" s="13"/>
    </row>
    <row r="8" spans="1:15" ht="19.5" thickBot="1" x14ac:dyDescent="0.3">
      <c r="A8" s="43" t="s">
        <v>34</v>
      </c>
      <c r="B8" s="44"/>
      <c r="C8" s="44"/>
      <c r="D8" s="44"/>
      <c r="E8" s="44"/>
      <c r="F8" s="44"/>
      <c r="G8" s="44"/>
      <c r="H8" s="44"/>
    </row>
    <row r="9" spans="1:15" x14ac:dyDescent="0.25">
      <c r="A9" s="31" t="s">
        <v>44</v>
      </c>
      <c r="B9" s="27">
        <v>8</v>
      </c>
      <c r="C9" s="28">
        <v>10</v>
      </c>
      <c r="D9" s="28">
        <v>2</v>
      </c>
    </row>
    <row r="10" spans="1:15" ht="15.75" thickBot="1" x14ac:dyDescent="0.3">
      <c r="A10" s="22" t="s">
        <v>45</v>
      </c>
      <c r="B10" s="29">
        <f>(B4-B3)/B9</f>
        <v>0.5</v>
      </c>
      <c r="C10" s="30">
        <f>($B$4-$B$3)/C9</f>
        <v>0.4</v>
      </c>
      <c r="D10" s="30">
        <f>($B$4-$B$3)/D9</f>
        <v>2</v>
      </c>
    </row>
    <row r="12" spans="1:15" ht="30" customHeight="1" x14ac:dyDescent="0.25">
      <c r="A12" s="46" t="s">
        <v>22</v>
      </c>
      <c r="B12" s="46"/>
      <c r="C12" s="46"/>
      <c r="D12" s="46"/>
      <c r="E12" s="46"/>
      <c r="F12" s="46"/>
      <c r="G12" s="46"/>
      <c r="H12" s="46"/>
      <c r="J12" s="36" t="s">
        <v>21</v>
      </c>
      <c r="K12" s="38" t="s">
        <v>22</v>
      </c>
      <c r="L12" s="39"/>
      <c r="M12" s="36" t="s">
        <v>23</v>
      </c>
      <c r="N12" s="36" t="s">
        <v>24</v>
      </c>
      <c r="O12" s="35" t="s">
        <v>25</v>
      </c>
    </row>
    <row r="13" spans="1:15" x14ac:dyDescent="0.25">
      <c r="A13" s="15" t="s">
        <v>26</v>
      </c>
      <c r="B13" s="15" t="s">
        <v>46</v>
      </c>
      <c r="C13" s="15" t="s">
        <v>47</v>
      </c>
      <c r="D13" s="15" t="s">
        <v>10</v>
      </c>
      <c r="E13" s="15" t="s">
        <v>27</v>
      </c>
      <c r="F13" s="15" t="s">
        <v>46</v>
      </c>
      <c r="G13" s="15" t="s">
        <v>47</v>
      </c>
      <c r="H13" s="15" t="s">
        <v>10</v>
      </c>
      <c r="J13" s="37"/>
      <c r="K13" s="10" t="s">
        <v>26</v>
      </c>
      <c r="L13" s="10" t="s">
        <v>27</v>
      </c>
      <c r="M13" s="37"/>
      <c r="N13" s="37"/>
      <c r="O13" s="10" t="s">
        <v>29</v>
      </c>
    </row>
    <row r="14" spans="1:15" x14ac:dyDescent="0.25">
      <c r="A14" s="15">
        <v>0</v>
      </c>
      <c r="B14" s="25">
        <f>B3</f>
        <v>0</v>
      </c>
      <c r="C14" s="25">
        <f>$B$14+(A14+0.5)*$B$10</f>
        <v>0.25</v>
      </c>
      <c r="D14" s="25">
        <f>C14^5+1</f>
        <v>1.0009765625</v>
      </c>
      <c r="E14" s="15">
        <v>0</v>
      </c>
      <c r="F14" s="25">
        <f>F3</f>
        <v>0</v>
      </c>
      <c r="G14" s="25">
        <f t="shared" ref="G14:G23" si="0">$F$14+(E14+0.5)*$C$10</f>
        <v>0.2</v>
      </c>
      <c r="H14" s="25">
        <f>G14^5+1</f>
        <v>1.0003200000000001</v>
      </c>
      <c r="J14" s="11" t="s">
        <v>32</v>
      </c>
      <c r="K14" s="25">
        <f>ABS($B$5-B22)</f>
        <v>13.259750000000054</v>
      </c>
      <c r="L14" s="25">
        <f>ABS($B$5-F24)</f>
        <v>8.5027999999998656</v>
      </c>
      <c r="M14" s="25">
        <f>ABS($B$5-B37)</f>
        <v>26.583999999999946</v>
      </c>
      <c r="N14" s="25">
        <f>ABS($B$5-F37)</f>
        <v>0.33399999999994634</v>
      </c>
      <c r="O14" s="25">
        <f>ABS($B$5-B43)</f>
        <v>56.888222201777694</v>
      </c>
    </row>
    <row r="15" spans="1:15" x14ac:dyDescent="0.25">
      <c r="A15" s="15">
        <f t="shared" ref="A15:A21" si="1">A14+1</f>
        <v>1</v>
      </c>
      <c r="B15" s="25">
        <f t="shared" ref="B15:B21" si="2">$B$14+A15*$B$10</f>
        <v>0.5</v>
      </c>
      <c r="C15" s="25">
        <f t="shared" ref="C14:C21" si="3">$B$14+(A15+0.5)*$B$10</f>
        <v>0.75</v>
      </c>
      <c r="D15" s="25">
        <f t="shared" ref="D15:D21" si="4">C15^5+1</f>
        <v>1.2373046875</v>
      </c>
      <c r="E15" s="15">
        <f>E14+1</f>
        <v>1</v>
      </c>
      <c r="F15" s="25">
        <f t="shared" ref="F15:F23" si="5">$E$14+E15*$C$10</f>
        <v>0.4</v>
      </c>
      <c r="G15" s="25">
        <f t="shared" si="0"/>
        <v>0.60000000000000009</v>
      </c>
      <c r="H15" s="25">
        <f t="shared" ref="H15:H23" si="6">G15^5+1</f>
        <v>1.0777600000000001</v>
      </c>
      <c r="J15" s="11" t="s">
        <v>33</v>
      </c>
      <c r="K15" s="12">
        <f>K14/$B$5</f>
        <v>1.9310334281878019E-2</v>
      </c>
      <c r="L15" s="12">
        <f t="shared" ref="L15:O15" si="7">L14/$B$5</f>
        <v>1.2382730468670161E-2</v>
      </c>
      <c r="M15" s="12">
        <f t="shared" si="7"/>
        <v>3.8714600693787002E-2</v>
      </c>
      <c r="N15" s="12">
        <f t="shared" si="7"/>
        <v>4.8640823923122204E-4</v>
      </c>
      <c r="O15" s="12">
        <f t="shared" si="7"/>
        <v>8.2847005970555831E-2</v>
      </c>
    </row>
    <row r="16" spans="1:15" x14ac:dyDescent="0.25">
      <c r="A16" s="15">
        <f t="shared" si="1"/>
        <v>2</v>
      </c>
      <c r="B16" s="25">
        <f t="shared" si="2"/>
        <v>1</v>
      </c>
      <c r="C16" s="25">
        <f t="shared" si="3"/>
        <v>1.25</v>
      </c>
      <c r="D16" s="25">
        <f t="shared" si="4"/>
        <v>4.0517578125</v>
      </c>
      <c r="E16" s="15">
        <f t="shared" ref="E16:E22" si="8">E15+1</f>
        <v>2</v>
      </c>
      <c r="F16" s="25">
        <f t="shared" si="5"/>
        <v>0.8</v>
      </c>
      <c r="G16" s="25">
        <f t="shared" si="0"/>
        <v>1</v>
      </c>
      <c r="H16" s="25">
        <f t="shared" si="6"/>
        <v>2</v>
      </c>
    </row>
    <row r="17" spans="1:8" x14ac:dyDescent="0.25">
      <c r="A17" s="15">
        <f t="shared" si="1"/>
        <v>3</v>
      </c>
      <c r="B17" s="25">
        <f t="shared" si="2"/>
        <v>1.5</v>
      </c>
      <c r="C17" s="25">
        <f t="shared" si="3"/>
        <v>1.75</v>
      </c>
      <c r="D17" s="25">
        <f t="shared" si="4"/>
        <v>17.4130859375</v>
      </c>
      <c r="E17" s="15">
        <f t="shared" si="8"/>
        <v>3</v>
      </c>
      <c r="F17" s="25">
        <f t="shared" si="5"/>
        <v>1.2000000000000002</v>
      </c>
      <c r="G17" s="25">
        <f t="shared" si="0"/>
        <v>1.4000000000000001</v>
      </c>
      <c r="H17" s="25">
        <f t="shared" si="6"/>
        <v>6.3782400000000026</v>
      </c>
    </row>
    <row r="18" spans="1:8" x14ac:dyDescent="0.25">
      <c r="A18" s="15">
        <f t="shared" si="1"/>
        <v>4</v>
      </c>
      <c r="B18" s="25">
        <f t="shared" si="2"/>
        <v>2</v>
      </c>
      <c r="C18" s="25">
        <f t="shared" si="3"/>
        <v>2.25</v>
      </c>
      <c r="D18" s="25">
        <f t="shared" si="4"/>
        <v>58.6650390625</v>
      </c>
      <c r="E18" s="15">
        <f t="shared" si="8"/>
        <v>4</v>
      </c>
      <c r="F18" s="25">
        <f t="shared" si="5"/>
        <v>1.6</v>
      </c>
      <c r="G18" s="25">
        <f t="shared" si="0"/>
        <v>1.8</v>
      </c>
      <c r="H18" s="25">
        <f t="shared" si="6"/>
        <v>19.895680000000006</v>
      </c>
    </row>
    <row r="19" spans="1:8" x14ac:dyDescent="0.25">
      <c r="A19" s="15">
        <f t="shared" si="1"/>
        <v>5</v>
      </c>
      <c r="B19" s="25">
        <f t="shared" si="2"/>
        <v>2.5</v>
      </c>
      <c r="C19" s="25">
        <f t="shared" si="3"/>
        <v>2.75</v>
      </c>
      <c r="D19" s="25">
        <f t="shared" si="4"/>
        <v>158.2763671875</v>
      </c>
      <c r="E19" s="15">
        <f t="shared" si="8"/>
        <v>5</v>
      </c>
      <c r="F19" s="25">
        <f t="shared" si="5"/>
        <v>2</v>
      </c>
      <c r="G19" s="25">
        <f t="shared" si="0"/>
        <v>2.2000000000000002</v>
      </c>
      <c r="H19" s="25">
        <f t="shared" si="6"/>
        <v>52.536320000000018</v>
      </c>
    </row>
    <row r="20" spans="1:8" x14ac:dyDescent="0.25">
      <c r="A20" s="15">
        <f t="shared" si="1"/>
        <v>6</v>
      </c>
      <c r="B20" s="25">
        <f t="shared" si="2"/>
        <v>3</v>
      </c>
      <c r="C20" s="25">
        <f t="shared" si="3"/>
        <v>3.25</v>
      </c>
      <c r="D20" s="25">
        <f t="shared" si="4"/>
        <v>363.5908203125</v>
      </c>
      <c r="E20" s="15">
        <f t="shared" si="8"/>
        <v>6</v>
      </c>
      <c r="F20" s="25">
        <f t="shared" si="5"/>
        <v>2.4000000000000004</v>
      </c>
      <c r="G20" s="25">
        <f t="shared" si="0"/>
        <v>2.6</v>
      </c>
      <c r="H20" s="25">
        <f t="shared" si="6"/>
        <v>119.81376000000003</v>
      </c>
    </row>
    <row r="21" spans="1:8" x14ac:dyDescent="0.25">
      <c r="A21" s="15">
        <f t="shared" si="1"/>
        <v>7</v>
      </c>
      <c r="B21" s="25">
        <f t="shared" si="2"/>
        <v>3.5</v>
      </c>
      <c r="C21" s="25">
        <f t="shared" si="3"/>
        <v>3.75</v>
      </c>
      <c r="D21" s="25">
        <f t="shared" si="4"/>
        <v>742.5771484375</v>
      </c>
      <c r="E21" s="15">
        <f t="shared" si="8"/>
        <v>7</v>
      </c>
      <c r="F21" s="25">
        <f t="shared" si="5"/>
        <v>2.8000000000000003</v>
      </c>
      <c r="G21" s="25">
        <f t="shared" si="0"/>
        <v>3</v>
      </c>
      <c r="H21" s="25">
        <f t="shared" si="6"/>
        <v>244</v>
      </c>
    </row>
    <row r="22" spans="1:8" x14ac:dyDescent="0.25">
      <c r="A22" s="15" t="s">
        <v>48</v>
      </c>
      <c r="B22" s="47">
        <f>B10*(SUM(D14:D22))</f>
        <v>673.40625</v>
      </c>
      <c r="C22" s="48"/>
      <c r="D22" s="49"/>
      <c r="E22" s="15">
        <f t="shared" si="8"/>
        <v>8</v>
      </c>
      <c r="F22" s="25">
        <f t="shared" si="5"/>
        <v>3.2</v>
      </c>
      <c r="G22" s="25">
        <f t="shared" si="0"/>
        <v>3.4000000000000004</v>
      </c>
      <c r="H22" s="25">
        <f t="shared" si="6"/>
        <v>455.35424000000023</v>
      </c>
    </row>
    <row r="23" spans="1:8" x14ac:dyDescent="0.25">
      <c r="C23" s="7"/>
      <c r="D23" s="7"/>
      <c r="E23" s="15">
        <f>E22+1</f>
        <v>9</v>
      </c>
      <c r="F23" s="25">
        <f t="shared" si="5"/>
        <v>3.6</v>
      </c>
      <c r="G23" s="32">
        <f t="shared" si="0"/>
        <v>3.8000000000000003</v>
      </c>
      <c r="H23" s="32">
        <f t="shared" si="6"/>
        <v>793.3516800000001</v>
      </c>
    </row>
    <row r="24" spans="1:8" x14ac:dyDescent="0.25">
      <c r="A24" s="26"/>
      <c r="B24" s="7"/>
      <c r="C24" s="7"/>
      <c r="D24" s="7"/>
      <c r="E24" s="15" t="s">
        <v>48</v>
      </c>
      <c r="F24" s="47">
        <f>C10*(SUM(H14:H23))</f>
        <v>678.16320000000019</v>
      </c>
      <c r="G24" s="48"/>
      <c r="H24" s="49"/>
    </row>
    <row r="26" spans="1:8" x14ac:dyDescent="0.25">
      <c r="A26" s="47" t="s">
        <v>49</v>
      </c>
      <c r="B26" s="48"/>
      <c r="C26" s="49"/>
      <c r="D26" s="14"/>
      <c r="E26" s="47" t="s">
        <v>51</v>
      </c>
      <c r="F26" s="48"/>
      <c r="G26" s="49"/>
    </row>
    <row r="27" spans="1:8" x14ac:dyDescent="0.25">
      <c r="A27" s="15" t="s">
        <v>26</v>
      </c>
      <c r="B27" s="15" t="s">
        <v>46</v>
      </c>
      <c r="C27" s="15" t="s">
        <v>50</v>
      </c>
      <c r="E27" s="15" t="s">
        <v>26</v>
      </c>
      <c r="F27" s="15" t="s">
        <v>46</v>
      </c>
      <c r="G27" s="15" t="s">
        <v>50</v>
      </c>
    </row>
    <row r="28" spans="1:8" x14ac:dyDescent="0.25">
      <c r="A28" s="15">
        <v>0</v>
      </c>
      <c r="B28" s="25">
        <f>B3</f>
        <v>0</v>
      </c>
      <c r="C28" s="25">
        <f>B28^5+1</f>
        <v>1</v>
      </c>
      <c r="E28" s="15">
        <v>0</v>
      </c>
      <c r="F28" s="25">
        <f>F3</f>
        <v>0</v>
      </c>
      <c r="G28" s="25">
        <f>F28^5+1</f>
        <v>1</v>
      </c>
    </row>
    <row r="29" spans="1:8" x14ac:dyDescent="0.25">
      <c r="A29" s="15">
        <f>A28+1</f>
        <v>1</v>
      </c>
      <c r="B29" s="25">
        <f t="shared" ref="B29:B36" si="9">$B$14+A29*$B$10</f>
        <v>0.5</v>
      </c>
      <c r="C29" s="25">
        <f t="shared" ref="C29:C36" si="10">B29^5+1</f>
        <v>1.03125</v>
      </c>
      <c r="E29" s="15">
        <f>E28+1</f>
        <v>1</v>
      </c>
      <c r="F29" s="25">
        <f t="shared" ref="F29:F36" si="11">$B$14+E29*$B$10</f>
        <v>0.5</v>
      </c>
      <c r="G29" s="25">
        <f t="shared" ref="G29:G36" si="12">F29^5+1</f>
        <v>1.03125</v>
      </c>
    </row>
    <row r="30" spans="1:8" x14ac:dyDescent="0.25">
      <c r="A30" s="15">
        <f t="shared" ref="A30:A35" si="13">A29+1</f>
        <v>2</v>
      </c>
      <c r="B30" s="25">
        <f t="shared" si="9"/>
        <v>1</v>
      </c>
      <c r="C30" s="25">
        <f t="shared" si="10"/>
        <v>2</v>
      </c>
      <c r="E30" s="15">
        <f t="shared" ref="E30:E36" si="14">E29+1</f>
        <v>2</v>
      </c>
      <c r="F30" s="25">
        <f t="shared" si="11"/>
        <v>1</v>
      </c>
      <c r="G30" s="25">
        <f t="shared" si="12"/>
        <v>2</v>
      </c>
    </row>
    <row r="31" spans="1:8" x14ac:dyDescent="0.25">
      <c r="A31" s="15">
        <f t="shared" si="13"/>
        <v>3</v>
      </c>
      <c r="B31" s="25">
        <f t="shared" si="9"/>
        <v>1.5</v>
      </c>
      <c r="C31" s="25">
        <f t="shared" si="10"/>
        <v>8.59375</v>
      </c>
      <c r="E31" s="15">
        <f t="shared" si="14"/>
        <v>3</v>
      </c>
      <c r="F31" s="25">
        <f t="shared" si="11"/>
        <v>1.5</v>
      </c>
      <c r="G31" s="25">
        <f t="shared" si="12"/>
        <v>8.59375</v>
      </c>
    </row>
    <row r="32" spans="1:8" x14ac:dyDescent="0.25">
      <c r="A32" s="15">
        <f t="shared" si="13"/>
        <v>4</v>
      </c>
      <c r="B32" s="25">
        <f t="shared" si="9"/>
        <v>2</v>
      </c>
      <c r="C32" s="25">
        <f t="shared" si="10"/>
        <v>33</v>
      </c>
      <c r="E32" s="15">
        <f t="shared" si="14"/>
        <v>4</v>
      </c>
      <c r="F32" s="25">
        <f t="shared" si="11"/>
        <v>2</v>
      </c>
      <c r="G32" s="25">
        <f t="shared" si="12"/>
        <v>33</v>
      </c>
    </row>
    <row r="33" spans="1:9" x14ac:dyDescent="0.25">
      <c r="A33" s="15">
        <f t="shared" si="13"/>
        <v>5</v>
      </c>
      <c r="B33" s="25">
        <f t="shared" si="9"/>
        <v>2.5</v>
      </c>
      <c r="C33" s="25">
        <f t="shared" si="10"/>
        <v>98.65625</v>
      </c>
      <c r="E33" s="15">
        <f t="shared" si="14"/>
        <v>5</v>
      </c>
      <c r="F33" s="25">
        <f t="shared" si="11"/>
        <v>2.5</v>
      </c>
      <c r="G33" s="25">
        <f t="shared" si="12"/>
        <v>98.65625</v>
      </c>
    </row>
    <row r="34" spans="1:9" x14ac:dyDescent="0.25">
      <c r="A34" s="15">
        <f t="shared" si="13"/>
        <v>6</v>
      </c>
      <c r="B34" s="25">
        <f t="shared" si="9"/>
        <v>3</v>
      </c>
      <c r="C34" s="25">
        <f t="shared" si="10"/>
        <v>244</v>
      </c>
      <c r="E34" s="15">
        <f t="shared" si="14"/>
        <v>6</v>
      </c>
      <c r="F34" s="25">
        <f t="shared" si="11"/>
        <v>3</v>
      </c>
      <c r="G34" s="25">
        <f t="shared" si="12"/>
        <v>244</v>
      </c>
    </row>
    <row r="35" spans="1:9" x14ac:dyDescent="0.25">
      <c r="A35" s="15">
        <f t="shared" si="13"/>
        <v>7</v>
      </c>
      <c r="B35" s="25">
        <f t="shared" si="9"/>
        <v>3.5</v>
      </c>
      <c r="C35" s="25">
        <f t="shared" si="10"/>
        <v>526.21875</v>
      </c>
      <c r="E35" s="15">
        <f t="shared" si="14"/>
        <v>7</v>
      </c>
      <c r="F35" s="25">
        <f t="shared" si="11"/>
        <v>3.5</v>
      </c>
      <c r="G35" s="25">
        <f t="shared" si="12"/>
        <v>526.21875</v>
      </c>
    </row>
    <row r="36" spans="1:9" x14ac:dyDescent="0.25">
      <c r="A36" s="15">
        <f t="shared" ref="A36" si="15">A35+1</f>
        <v>8</v>
      </c>
      <c r="B36" s="25">
        <f t="shared" si="9"/>
        <v>4</v>
      </c>
      <c r="C36" s="25">
        <f t="shared" si="10"/>
        <v>1025</v>
      </c>
      <c r="E36" s="15">
        <f t="shared" si="14"/>
        <v>8</v>
      </c>
      <c r="F36" s="25">
        <f t="shared" si="11"/>
        <v>4</v>
      </c>
      <c r="G36" s="25">
        <f t="shared" si="12"/>
        <v>1025</v>
      </c>
    </row>
    <row r="37" spans="1:9" x14ac:dyDescent="0.25">
      <c r="A37" s="25" t="s">
        <v>48</v>
      </c>
      <c r="B37" s="47">
        <f>B10*(((C28+C36)/2)+SUM(C29:C35))</f>
        <v>713.25</v>
      </c>
      <c r="C37" s="49"/>
      <c r="E37" s="25" t="s">
        <v>48</v>
      </c>
      <c r="F37" s="47">
        <f>B10/3*(G28+G36+4*(G29+G31+G33+G35)+2*(G30+G32+G34))</f>
        <v>687</v>
      </c>
      <c r="G37" s="49"/>
    </row>
    <row r="39" spans="1:9" x14ac:dyDescent="0.25">
      <c r="A39" s="45" t="s">
        <v>52</v>
      </c>
      <c r="B39" s="45"/>
      <c r="C39" s="45"/>
      <c r="D39" s="45"/>
      <c r="E39" s="45"/>
      <c r="F39" s="45"/>
    </row>
    <row r="40" spans="1:9" x14ac:dyDescent="0.25">
      <c r="A40" s="25" t="s">
        <v>29</v>
      </c>
      <c r="B40" s="25" t="s">
        <v>8</v>
      </c>
      <c r="C40" s="25" t="s">
        <v>15</v>
      </c>
      <c r="D40" s="25" t="s">
        <v>18</v>
      </c>
      <c r="E40" s="25" t="s">
        <v>19</v>
      </c>
      <c r="F40" s="25" t="s">
        <v>20</v>
      </c>
    </row>
    <row r="41" spans="1:9" x14ac:dyDescent="0.25">
      <c r="A41" s="25">
        <v>0</v>
      </c>
      <c r="B41" s="25">
        <f>($B$4+$B$3)/2+($B$4-$B$3)*D41/2</f>
        <v>0.84529946160000002</v>
      </c>
      <c r="C41" s="25">
        <f>B41^5+1</f>
        <v>1.431571703372605</v>
      </c>
      <c r="D41" s="25">
        <v>-0.57735026919999999</v>
      </c>
      <c r="E41" s="25">
        <v>1</v>
      </c>
      <c r="F41" s="25">
        <f>E41*C41</f>
        <v>1.431571703372605</v>
      </c>
    </row>
    <row r="42" spans="1:9" x14ac:dyDescent="0.25">
      <c r="A42" s="25">
        <v>1</v>
      </c>
      <c r="B42" s="25">
        <f>($B$4+$B$3)/2+($B$4-$B$3)*D42/2</f>
        <v>3.1547005384000002</v>
      </c>
      <c r="C42" s="25">
        <f>B42^5+1</f>
        <v>313.4573171957386</v>
      </c>
      <c r="D42" s="25">
        <v>0.57735026919999999</v>
      </c>
      <c r="E42" s="25">
        <v>1</v>
      </c>
      <c r="F42" s="25">
        <f>E42*C42</f>
        <v>313.4573171957386</v>
      </c>
    </row>
    <row r="43" spans="1:9" x14ac:dyDescent="0.25">
      <c r="A43" s="25" t="s">
        <v>48</v>
      </c>
      <c r="B43" s="47">
        <f>((B4-B3)/2)*(F41+F42)</f>
        <v>629.77777779822236</v>
      </c>
      <c r="C43" s="48"/>
      <c r="D43" s="48"/>
      <c r="E43" s="48"/>
      <c r="F43" s="49"/>
    </row>
    <row r="45" spans="1:9" ht="15" customHeight="1" thickBot="1" x14ac:dyDescent="0.35">
      <c r="A45" s="50" t="s">
        <v>38</v>
      </c>
      <c r="B45" s="50"/>
      <c r="C45" s="50"/>
      <c r="H45" s="33"/>
      <c r="I45" s="33"/>
    </row>
    <row r="46" spans="1:9" x14ac:dyDescent="0.25">
      <c r="A46" s="31" t="s">
        <v>44</v>
      </c>
      <c r="B46" s="27">
        <v>8</v>
      </c>
      <c r="H46" s="34"/>
      <c r="I46" s="34"/>
    </row>
    <row r="47" spans="1:9" ht="15.75" thickBot="1" x14ac:dyDescent="0.3">
      <c r="A47" s="22" t="s">
        <v>45</v>
      </c>
      <c r="B47" s="29">
        <f>(C4-C3)/B46</f>
        <v>0.19634954084936207</v>
      </c>
      <c r="H47" s="34"/>
      <c r="I47" s="34"/>
    </row>
    <row r="48" spans="1:9" x14ac:dyDescent="0.25">
      <c r="H48" s="34"/>
      <c r="I48" s="34"/>
    </row>
    <row r="49" spans="1:9" x14ac:dyDescent="0.25">
      <c r="A49" s="47" t="s">
        <v>49</v>
      </c>
      <c r="B49" s="48"/>
      <c r="C49" s="49"/>
      <c r="H49" s="7"/>
      <c r="I49" s="7"/>
    </row>
    <row r="50" spans="1:9" x14ac:dyDescent="0.25">
      <c r="A50" s="15" t="s">
        <v>26</v>
      </c>
      <c r="B50" s="15" t="s">
        <v>46</v>
      </c>
      <c r="C50" s="15" t="s">
        <v>50</v>
      </c>
    </row>
    <row r="51" spans="1:9" x14ac:dyDescent="0.25">
      <c r="A51" s="15">
        <v>0</v>
      </c>
      <c r="B51" s="25">
        <f>C3</f>
        <v>0</v>
      </c>
      <c r="C51" s="25">
        <f>2*SIN(B51)+COS(B51)</f>
        <v>1</v>
      </c>
    </row>
    <row r="52" spans="1:9" x14ac:dyDescent="0.25">
      <c r="A52" s="15">
        <f>A51+1</f>
        <v>1</v>
      </c>
      <c r="B52" s="25">
        <f>$B$51+A52*$B$47</f>
        <v>0.19634954084936207</v>
      </c>
      <c r="C52" s="25">
        <f t="shared" ref="C52:C59" si="16">2*SIN(B52)+COS(B52)</f>
        <v>1.3709659244354868</v>
      </c>
    </row>
    <row r="53" spans="1:9" x14ac:dyDescent="0.25">
      <c r="A53" s="15">
        <f t="shared" ref="A53:A59" si="17">A52+1</f>
        <v>2</v>
      </c>
      <c r="B53" s="25">
        <f t="shared" ref="B53:B59" si="18">$B$51+A53*$B$47</f>
        <v>0.39269908169872414</v>
      </c>
      <c r="C53" s="25">
        <f t="shared" si="16"/>
        <v>1.6892463972414662</v>
      </c>
    </row>
    <row r="54" spans="1:9" x14ac:dyDescent="0.25">
      <c r="A54" s="15">
        <f t="shared" si="17"/>
        <v>3</v>
      </c>
      <c r="B54" s="25">
        <f t="shared" si="18"/>
        <v>0.58904862254808621</v>
      </c>
      <c r="C54" s="25">
        <f t="shared" si="16"/>
        <v>1.9426100783417497</v>
      </c>
    </row>
    <row r="55" spans="1:9" x14ac:dyDescent="0.25">
      <c r="A55" s="15">
        <f t="shared" si="17"/>
        <v>4</v>
      </c>
      <c r="B55" s="25">
        <f t="shared" si="18"/>
        <v>0.78539816339744828</v>
      </c>
      <c r="C55" s="25">
        <f t="shared" si="16"/>
        <v>2.1213203435596424</v>
      </c>
    </row>
    <row r="56" spans="1:9" x14ac:dyDescent="0.25">
      <c r="A56" s="15">
        <f t="shared" si="17"/>
        <v>5</v>
      </c>
      <c r="B56" s="25">
        <f t="shared" si="18"/>
        <v>0.98174770424681035</v>
      </c>
      <c r="C56" s="25">
        <f t="shared" si="16"/>
        <v>2.2185094576246929</v>
      </c>
    </row>
    <row r="57" spans="1:9" x14ac:dyDescent="0.25">
      <c r="A57" s="15">
        <f t="shared" si="17"/>
        <v>6</v>
      </c>
      <c r="B57" s="25">
        <f t="shared" si="18"/>
        <v>1.1780972450961724</v>
      </c>
      <c r="C57" s="25">
        <f t="shared" si="16"/>
        <v>2.2304424973876635</v>
      </c>
    </row>
    <row r="58" spans="1:9" x14ac:dyDescent="0.25">
      <c r="A58" s="15">
        <f t="shared" si="17"/>
        <v>7</v>
      </c>
      <c r="B58" s="25">
        <f t="shared" si="18"/>
        <v>1.3744467859455345</v>
      </c>
      <c r="C58" s="25">
        <f t="shared" si="16"/>
        <v>2.1566608828225893</v>
      </c>
    </row>
    <row r="59" spans="1:9" x14ac:dyDescent="0.25">
      <c r="A59" s="15">
        <f t="shared" si="17"/>
        <v>8</v>
      </c>
      <c r="B59" s="25">
        <f t="shared" si="18"/>
        <v>1.5707963267948966</v>
      </c>
      <c r="C59" s="25">
        <f t="shared" si="16"/>
        <v>2</v>
      </c>
    </row>
    <row r="60" spans="1:9" x14ac:dyDescent="0.25">
      <c r="A60" s="25" t="s">
        <v>48</v>
      </c>
      <c r="B60" s="47">
        <f>B47*(((C51+C59)/2)+SUM(C52:C58))</f>
        <v>2.9903555156585089</v>
      </c>
      <c r="C60" s="49"/>
    </row>
    <row r="62" spans="1:9" ht="19.5" thickBot="1" x14ac:dyDescent="0.35">
      <c r="A62" s="50" t="s">
        <v>53</v>
      </c>
      <c r="B62" s="50"/>
      <c r="C62" s="50"/>
    </row>
    <row r="63" spans="1:9" x14ac:dyDescent="0.25">
      <c r="A63" s="31" t="s">
        <v>44</v>
      </c>
      <c r="B63" s="27">
        <v>8</v>
      </c>
    </row>
    <row r="64" spans="1:9" ht="15.75" thickBot="1" x14ac:dyDescent="0.3">
      <c r="A64" s="22" t="s">
        <v>45</v>
      </c>
      <c r="B64" s="29">
        <f>(D4-D3)/B63</f>
        <v>0.125</v>
      </c>
    </row>
    <row r="66" spans="1:3" x14ac:dyDescent="0.25">
      <c r="A66" s="47" t="s">
        <v>51</v>
      </c>
      <c r="B66" s="48"/>
      <c r="C66" s="49"/>
    </row>
    <row r="67" spans="1:3" x14ac:dyDescent="0.25">
      <c r="A67" s="15" t="s">
        <v>26</v>
      </c>
      <c r="B67" s="15" t="s">
        <v>46</v>
      </c>
      <c r="C67" s="15" t="s">
        <v>50</v>
      </c>
    </row>
    <row r="68" spans="1:3" x14ac:dyDescent="0.25">
      <c r="A68" s="15">
        <v>0</v>
      </c>
      <c r="B68" s="25">
        <f>D3</f>
        <v>2</v>
      </c>
      <c r="C68" s="25">
        <f>EXP(2*B68)</f>
        <v>54.598150033144236</v>
      </c>
    </row>
    <row r="69" spans="1:3" x14ac:dyDescent="0.25">
      <c r="A69" s="15">
        <f>A68+1</f>
        <v>1</v>
      </c>
      <c r="B69" s="25">
        <f>$B$68+A69*$B$64</f>
        <v>2.125</v>
      </c>
      <c r="C69" s="25">
        <f t="shared" ref="C69:C76" si="19">EXP(2*B69)</f>
        <v>70.105412346687856</v>
      </c>
    </row>
    <row r="70" spans="1:3" x14ac:dyDescent="0.25">
      <c r="A70" s="15">
        <f t="shared" ref="A70:A76" si="20">A69+1</f>
        <v>2</v>
      </c>
      <c r="B70" s="25">
        <f t="shared" ref="B70:B76" si="21">$B$68+A70*$B$64</f>
        <v>2.25</v>
      </c>
      <c r="C70" s="25">
        <f t="shared" si="19"/>
        <v>90.017131300521811</v>
      </c>
    </row>
    <row r="71" spans="1:3" x14ac:dyDescent="0.25">
      <c r="A71" s="15">
        <f t="shared" si="20"/>
        <v>3</v>
      </c>
      <c r="B71" s="25">
        <f t="shared" si="21"/>
        <v>2.375</v>
      </c>
      <c r="C71" s="25">
        <f t="shared" si="19"/>
        <v>115.58428452718766</v>
      </c>
    </row>
    <row r="72" spans="1:3" x14ac:dyDescent="0.25">
      <c r="A72" s="15">
        <f t="shared" si="20"/>
        <v>4</v>
      </c>
      <c r="B72" s="25">
        <f t="shared" si="21"/>
        <v>2.5</v>
      </c>
      <c r="C72" s="25">
        <f t="shared" si="19"/>
        <v>148.4131591025766</v>
      </c>
    </row>
    <row r="73" spans="1:3" x14ac:dyDescent="0.25">
      <c r="A73" s="15">
        <f t="shared" si="20"/>
        <v>5</v>
      </c>
      <c r="B73" s="25">
        <f t="shared" si="21"/>
        <v>2.625</v>
      </c>
      <c r="C73" s="25">
        <f t="shared" si="19"/>
        <v>190.56626845862999</v>
      </c>
    </row>
    <row r="74" spans="1:3" x14ac:dyDescent="0.25">
      <c r="A74" s="15">
        <f t="shared" si="20"/>
        <v>6</v>
      </c>
      <c r="B74" s="25">
        <f t="shared" si="21"/>
        <v>2.75</v>
      </c>
      <c r="C74" s="25">
        <f t="shared" si="19"/>
        <v>244.69193226422038</v>
      </c>
    </row>
    <row r="75" spans="1:3" x14ac:dyDescent="0.25">
      <c r="A75" s="15">
        <f t="shared" si="20"/>
        <v>7</v>
      </c>
      <c r="B75" s="25">
        <f t="shared" si="21"/>
        <v>2.875</v>
      </c>
      <c r="C75" s="25">
        <f t="shared" si="19"/>
        <v>314.19066028569421</v>
      </c>
    </row>
    <row r="76" spans="1:3" x14ac:dyDescent="0.25">
      <c r="A76" s="15">
        <f t="shared" si="20"/>
        <v>8</v>
      </c>
      <c r="B76" s="25">
        <f t="shared" si="21"/>
        <v>3</v>
      </c>
      <c r="C76" s="25">
        <f t="shared" si="19"/>
        <v>403.42879349273511</v>
      </c>
    </row>
    <row r="77" spans="1:3" x14ac:dyDescent="0.25">
      <c r="A77" s="25" t="s">
        <v>48</v>
      </c>
      <c r="B77" s="47">
        <f>B64/3*(C68+C76+4*(C69+C71+C73+C75)+2*(C70+C72+C74))</f>
        <v>174.41907880555482</v>
      </c>
      <c r="C77" s="49"/>
    </row>
  </sheetData>
  <mergeCells count="20">
    <mergeCell ref="B60:C60"/>
    <mergeCell ref="A66:C66"/>
    <mergeCell ref="B77:C77"/>
    <mergeCell ref="N12:N13"/>
    <mergeCell ref="M12:M13"/>
    <mergeCell ref="K12:L12"/>
    <mergeCell ref="J12:J13"/>
    <mergeCell ref="A49:C49"/>
    <mergeCell ref="B43:F43"/>
    <mergeCell ref="B37:C37"/>
    <mergeCell ref="E26:G26"/>
    <mergeCell ref="F37:G37"/>
    <mergeCell ref="A45:C45"/>
    <mergeCell ref="A62:C62"/>
    <mergeCell ref="A8:H8"/>
    <mergeCell ref="A39:F39"/>
    <mergeCell ref="A12:H12"/>
    <mergeCell ref="F24:H24"/>
    <mergeCell ref="B22:D22"/>
    <mergeCell ref="A26:C2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2018-10-27T23:05:42Z</dcterms:modified>
</cp:coreProperties>
</file>