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en/Code/tohmatsu-securities-management-api/fixtures/excel/"/>
    </mc:Choice>
  </mc:AlternateContent>
  <xr:revisionPtr revIDLastSave="0" documentId="13_ncr:1_{E3702158-383E-5E4C-8A28-09470A583DD2}" xr6:coauthVersionLast="47" xr6:coauthVersionMax="47" xr10:uidLastSave="{00000000-0000-0000-0000-000000000000}"/>
  <bookViews>
    <workbookView xWindow="0" yWindow="500" windowWidth="15960" windowHeight="16080" xr2:uid="{00000000-000D-0000-FFFF-FFFF00000000}"/>
  </bookViews>
  <sheets>
    <sheet name="Sheet1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11" i="2" l="1"/>
  <c r="BJ11" i="2"/>
  <c r="AY11" i="2"/>
  <c r="AX11" i="2"/>
  <c r="AN11" i="2"/>
  <c r="AH11" i="2"/>
  <c r="AE11" i="2"/>
  <c r="AD11" i="2"/>
  <c r="T11" i="2"/>
  <c r="AO11" i="2" s="1"/>
  <c r="BH11" i="2" s="1"/>
  <c r="BN11" i="2" s="1"/>
  <c r="S11" i="2"/>
  <c r="U11" i="2" s="1"/>
  <c r="C11" i="2"/>
  <c r="BM10" i="2"/>
  <c r="BJ10" i="2"/>
  <c r="AY10" i="2"/>
  <c r="AX10" i="2"/>
  <c r="AO10" i="2"/>
  <c r="BH10" i="2" s="1"/>
  <c r="BN10" i="2" s="1"/>
  <c r="AN10" i="2"/>
  <c r="AH10" i="2"/>
  <c r="AE10" i="2"/>
  <c r="AD10" i="2"/>
  <c r="T10" i="2"/>
  <c r="S10" i="2"/>
  <c r="U10" i="2" s="1"/>
  <c r="C10" i="2"/>
  <c r="BM9" i="2"/>
  <c r="BJ9" i="2"/>
  <c r="AY9" i="2"/>
  <c r="AX9" i="2"/>
  <c r="AO9" i="2"/>
  <c r="BH9" i="2" s="1"/>
  <c r="BN9" i="2" s="1"/>
  <c r="AN9" i="2"/>
  <c r="AH9" i="2"/>
  <c r="AE9" i="2"/>
  <c r="AD9" i="2"/>
  <c r="T9" i="2"/>
  <c r="S9" i="2"/>
  <c r="U9" i="2" s="1"/>
  <c r="C9" i="2"/>
  <c r="BM8" i="2"/>
  <c r="BJ8" i="2"/>
  <c r="AY8" i="2"/>
  <c r="AX8" i="2"/>
  <c r="AO8" i="2"/>
  <c r="BH8" i="2" s="1"/>
  <c r="BN8" i="2" s="1"/>
  <c r="AN8" i="2"/>
  <c r="AH8" i="2"/>
  <c r="AE8" i="2"/>
  <c r="AD8" i="2"/>
  <c r="T8" i="2"/>
  <c r="S8" i="2"/>
  <c r="U8" i="2" s="1"/>
  <c r="C8" i="2"/>
  <c r="BM7" i="2"/>
  <c r="BJ7" i="2"/>
  <c r="BH7" i="2"/>
  <c r="BN7" i="2" s="1"/>
  <c r="AY7" i="2"/>
  <c r="AX7" i="2"/>
  <c r="AO7" i="2"/>
  <c r="AN7" i="2"/>
  <c r="AH7" i="2"/>
  <c r="AE7" i="2"/>
  <c r="AD7" i="2"/>
  <c r="U7" i="2"/>
  <c r="T7" i="2"/>
  <c r="S7" i="2"/>
  <c r="C7" i="2"/>
  <c r="BM6" i="2"/>
  <c r="BJ6" i="2"/>
  <c r="C6" i="2"/>
</calcChain>
</file>

<file path=xl/sharedStrings.xml><?xml version="1.0" encoding="utf-8"?>
<sst xmlns="http://schemas.openxmlformats.org/spreadsheetml/2006/main" count="190" uniqueCount="106">
  <si>
    <t>ファンド</t>
  </si>
  <si>
    <t>会社コード</t>
  </si>
  <si>
    <t>会社名称</t>
  </si>
  <si>
    <t>CODE</t>
  </si>
  <si>
    <t>銘柄</t>
  </si>
  <si>
    <t>会社</t>
  </si>
  <si>
    <t>管理部署</t>
  </si>
  <si>
    <t>2020/12/31</t>
  </si>
  <si>
    <t>過去減損情報（減損が発生したら更新）※別表五（一）留保一覧と一致を確認</t>
  </si>
  <si>
    <t>減損判断</t>
  </si>
  <si>
    <t>減損計上</t>
  </si>
  <si>
    <t>出資時情報</t>
  </si>
  <si>
    <t>ラウンド情報</t>
  </si>
  <si>
    <t>Q首簿価</t>
  </si>
  <si>
    <t>当期決算評価情報</t>
  </si>
  <si>
    <t>為替評価</t>
  </si>
  <si>
    <t>決算処理後検証用</t>
  </si>
  <si>
    <t>備考</t>
  </si>
  <si>
    <t>勘定科目コード</t>
  </si>
  <si>
    <t>勘定科目名称</t>
  </si>
  <si>
    <t>決算期</t>
  </si>
  <si>
    <t>株数</t>
  </si>
  <si>
    <t>R出資ラウンド</t>
  </si>
  <si>
    <t>投資通貨名称</t>
  </si>
  <si>
    <t>投資通貨</t>
  </si>
  <si>
    <t>円貨</t>
  </si>
  <si>
    <t>平均簿価単価（投資通貨）</t>
  </si>
  <si>
    <t>過去減損</t>
  </si>
  <si>
    <t>減損計上期</t>
  </si>
  <si>
    <t>減損後の合併有無</t>
  </si>
  <si>
    <t>（注）</t>
  </si>
  <si>
    <t xml:space="preserve">    減損金額</t>
  </si>
  <si>
    <t>ラウンド日付</t>
  </si>
  <si>
    <t>ラウンド単価</t>
  </si>
  <si>
    <t>ラウンド実質価額（取得時通貨）</t>
  </si>
  <si>
    <t>ラウンド発生Series</t>
  </si>
  <si>
    <t>期末日</t>
  </si>
  <si>
    <t>外貨減損累計額</t>
  </si>
  <si>
    <t>邦貨減損累計額</t>
  </si>
  <si>
    <t>Q首簿価（外貨）※為替影響を除く</t>
  </si>
  <si>
    <t>Q首簿価（邦貨）※為替影響を除く</t>
  </si>
  <si>
    <t>原始取得日</t>
  </si>
  <si>
    <t>すべて</t>
  </si>
  <si>
    <t>原始取得orラウンドからの経過日数</t>
  </si>
  <si>
    <t>最新決算書</t>
  </si>
  <si>
    <t>FS上純資産（円貨）</t>
  </si>
  <si>
    <t>FS上純資産（外貨）</t>
  </si>
  <si>
    <t>発行済株式数</t>
  </si>
  <si>
    <t>FS上Ｑ末簿価（円貨）</t>
  </si>
  <si>
    <t>FS上Ｑ末簿価（外貨）</t>
  </si>
  <si>
    <t>参照元データ</t>
  </si>
  <si>
    <t>判定結果</t>
  </si>
  <si>
    <t>減損後簿価（円貨）</t>
  </si>
  <si>
    <t>減損後簿価（外貨）</t>
  </si>
  <si>
    <t>減損計上理論値</t>
  </si>
  <si>
    <t>当期間減損計上額</t>
  </si>
  <si>
    <t>為替評価対象</t>
  </si>
  <si>
    <t>決算時レート</t>
  </si>
  <si>
    <t>邦貨簿価</t>
  </si>
  <si>
    <t>外貨簿価</t>
  </si>
  <si>
    <t>邦貨時価</t>
  </si>
  <si>
    <t>為替評価計上額</t>
  </si>
  <si>
    <t>→うち</t>
  </si>
  <si>
    <t>税務簿価（残高）</t>
  </si>
  <si>
    <t>会計上簿価</t>
  </si>
  <si>
    <t>税務積立金</t>
  </si>
  <si>
    <t>無税減損金額分</t>
  </si>
  <si>
    <t>有税減損金額分</t>
  </si>
  <si>
    <t>RIP2号投資計</t>
  </si>
  <si>
    <t>001</t>
  </si>
  <si>
    <t>KKRGIP0001</t>
  </si>
  <si>
    <t>PT. Alternative Media Group</t>
  </si>
  <si>
    <t>KK RGIP</t>
  </si>
  <si>
    <t>MSSBU グロ販</t>
  </si>
  <si>
    <t>02</t>
  </si>
  <si>
    <t>投資有価証券・株式〔非公開〕</t>
  </si>
  <si>
    <t>12月期</t>
  </si>
  <si>
    <t>Common</t>
  </si>
  <si>
    <t>IDR</t>
  </si>
  <si>
    <t>あり</t>
  </si>
  <si>
    <t>2019/12/31</t>
  </si>
  <si>
    <t>12</t>
  </si>
  <si>
    <t>2011/12/13</t>
  </si>
  <si>
    <t>367日</t>
  </si>
  <si>
    <t>2018/9/30</t>
  </si>
  <si>
    <t>KKRGIP0003</t>
  </si>
  <si>
    <t>Adwo Holdings Limited</t>
  </si>
  <si>
    <t>R&amp;D</t>
  </si>
  <si>
    <t>USD</t>
  </si>
  <si>
    <t>なし</t>
  </si>
  <si>
    <t>2012/9/19</t>
  </si>
  <si>
    <t>3026日</t>
  </si>
  <si>
    <t>2018/12/31</t>
  </si>
  <si>
    <t>KKRGIP0004</t>
  </si>
  <si>
    <t>Direct with Hotels Inc.</t>
  </si>
  <si>
    <t>2012/12/21</t>
  </si>
  <si>
    <t>2933日</t>
  </si>
  <si>
    <t>kKRGIP0007</t>
  </si>
  <si>
    <t>Anphabe Joint Stock Company</t>
  </si>
  <si>
    <t>VND</t>
  </si>
  <si>
    <t>2013/3/26</t>
  </si>
  <si>
    <t>2838日</t>
  </si>
  <si>
    <t>KKRGIP0008</t>
  </si>
  <si>
    <t>Vietnam Price Joint Stock Company</t>
  </si>
  <si>
    <t>2013/7/30</t>
  </si>
  <si>
    <t>2712日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</si>
</sst>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&quot;-&quot;#,##0"/>
    <numFmt numFmtId="165" formatCode="#,##0.00;&quot;-&quot;#,##0.00"/>
    <numFmt numFmtId="166" formatCode="0.00000;&quot;-&quot;0.00000"/>
    <numFmt numFmtId="167" formatCode="#,##0.0000;&quot;-&quot;#,##0.0000"/>
  </numFmts>
  <fonts count="2" x14ac:knownFonts="1">
    <font>
      <sz val="9"/>
      <color indexed="8"/>
      <name val="Meiryo UI"/>
    </font>
    <font>
      <sz val="9"/>
      <color indexed="12"/>
      <name val="Meiryo UI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7"/>
        <bgColor auto="1"/>
      </patternFill>
    </fill>
  </fills>
  <borders count="23"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3"/>
      </right>
      <top/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/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5"/>
      </right>
      <top/>
      <bottom style="thin">
        <color indexed="16"/>
      </bottom>
      <diagonal/>
    </border>
    <border>
      <left/>
      <right style="thin">
        <color indexed="13"/>
      </right>
      <top/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7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164" fontId="0" fillId="5" borderId="21" xfId="0" applyNumberFormat="1" applyFont="1" applyFill="1" applyBorder="1" applyAlignment="1"/>
    <xf numFmtId="49" fontId="0" fillId="5" borderId="22" xfId="0" applyNumberFormat="1" applyFont="1" applyFill="1" applyBorder="1" applyAlignment="1">
      <alignment horizontal="left"/>
    </xf>
    <xf numFmtId="49" fontId="0" fillId="5" borderId="22" xfId="0" applyNumberFormat="1" applyFont="1" applyFill="1" applyBorder="1" applyAlignment="1"/>
    <xf numFmtId="164" fontId="0" fillId="5" borderId="22" xfId="0" applyNumberFormat="1" applyFont="1" applyFill="1" applyBorder="1" applyAlignment="1"/>
    <xf numFmtId="165" fontId="0" fillId="5" borderId="22" xfId="0" applyNumberFormat="1" applyFont="1" applyFill="1" applyBorder="1" applyAlignment="1"/>
    <xf numFmtId="0" fontId="0" fillId="5" borderId="22" xfId="0" applyFont="1" applyFill="1" applyBorder="1" applyAlignment="1"/>
    <xf numFmtId="166" fontId="0" fillId="5" borderId="22" xfId="0" applyNumberFormat="1" applyFont="1" applyFill="1" applyBorder="1" applyAlignment="1"/>
    <xf numFmtId="164" fontId="0" fillId="2" borderId="21" xfId="0" applyNumberFormat="1" applyFont="1" applyFill="1" applyBorder="1" applyAlignment="1"/>
    <xf numFmtId="49" fontId="0" fillId="2" borderId="22" xfId="0" applyNumberFormat="1" applyFont="1" applyFill="1" applyBorder="1" applyAlignment="1">
      <alignment horizontal="left"/>
    </xf>
    <xf numFmtId="49" fontId="0" fillId="2" borderId="22" xfId="0" applyNumberFormat="1" applyFont="1" applyFill="1" applyBorder="1" applyAlignment="1"/>
    <xf numFmtId="164" fontId="0" fillId="2" borderId="22" xfId="0" applyNumberFormat="1" applyFont="1" applyFill="1" applyBorder="1" applyAlignment="1"/>
    <xf numFmtId="167" fontId="0" fillId="2" borderId="22" xfId="0" applyNumberFormat="1" applyFont="1" applyFill="1" applyBorder="1" applyAlignment="1"/>
    <xf numFmtId="165" fontId="0" fillId="2" borderId="22" xfId="0" applyNumberFormat="1" applyFont="1" applyFill="1" applyBorder="1" applyAlignment="1"/>
    <xf numFmtId="166" fontId="0" fillId="2" borderId="22" xfId="0" applyNumberFormat="1" applyFont="1" applyFill="1" applyBorder="1" applyAlignment="1"/>
    <xf numFmtId="49" fontId="1" fillId="3" borderId="8" xfId="0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vertical="top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0" fontId="0" fillId="2" borderId="17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49" fontId="1" fillId="3" borderId="10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6D5DBB"/>
      <rgbColor rgb="FF808080"/>
      <rgbColor rgb="FF969696"/>
      <rgbColor rgb="FF7FFFD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1"/>
  <sheetViews>
    <sheetView showGridLines="0" tabSelected="1" topLeftCell="G1" workbookViewId="0">
      <selection activeCell="K9" sqref="K9"/>
    </sheetView>
  </sheetViews>
  <sheetFormatPr baseColWidth="10" defaultColWidth="8.6640625" defaultRowHeight="15" customHeight="1" x14ac:dyDescent="0.2"/>
  <cols>
    <col min="1" max="1" width="6.6640625" style="1" customWidth="1"/>
    <col min="2" max="3" width="8.1640625" style="1" customWidth="1"/>
    <col min="4" max="4" width="8.5" style="1" customWidth="1"/>
    <col min="5" max="5" width="24" style="1" customWidth="1"/>
    <col min="6" max="6" width="26.83203125" style="1" customWidth="1"/>
    <col min="7" max="7" width="13" style="1" customWidth="1"/>
    <col min="8" max="8" width="8.6640625" style="1" customWidth="1"/>
    <col min="9" max="9" width="14.83203125" style="1" customWidth="1"/>
    <col min="10" max="10" width="24.1640625" style="1" customWidth="1"/>
    <col min="11" max="11" width="8.6640625" style="1" customWidth="1"/>
    <col min="12" max="12" width="16.6640625" style="1" customWidth="1"/>
    <col min="13" max="13" width="14.83203125" style="1" customWidth="1"/>
    <col min="14" max="14" width="17.1640625" style="1" customWidth="1"/>
    <col min="15" max="15" width="9.6640625" style="1" customWidth="1"/>
    <col min="16" max="16" width="8.6640625" style="1" customWidth="1"/>
    <col min="17" max="17" width="10.6640625" style="1" customWidth="1"/>
    <col min="18" max="18" width="13.1640625" style="1" customWidth="1"/>
    <col min="19" max="19" width="15.1640625" style="1" customWidth="1"/>
    <col min="20" max="20" width="17.1640625" style="1" customWidth="1"/>
    <col min="21" max="21" width="13.83203125" style="1" customWidth="1"/>
    <col min="22" max="22" width="10.83203125" style="1" customWidth="1"/>
    <col min="23" max="23" width="8.6640625" style="1" customWidth="1"/>
    <col min="24" max="24" width="9.6640625" style="1" customWidth="1"/>
    <col min="25" max="25" width="10.6640625" style="1" customWidth="1"/>
    <col min="26" max="27" width="7.5" style="1" customWidth="1"/>
    <col min="28" max="28" width="10" style="1" customWidth="1"/>
    <col min="29" max="29" width="14.1640625" style="1" customWidth="1"/>
    <col min="30" max="30" width="13.6640625" style="1" customWidth="1"/>
    <col min="31" max="31" width="8.6640625" style="1" customWidth="1"/>
    <col min="32" max="32" width="12" style="1" customWidth="1"/>
    <col min="33" max="34" width="8.6640625" style="1" customWidth="1"/>
    <col min="35" max="35" width="11" style="1" customWidth="1"/>
    <col min="36" max="38" width="8.6640625" style="1" customWidth="1"/>
    <col min="39" max="39" width="11.83203125" style="1" customWidth="1"/>
    <col min="40" max="40" width="13.6640625" style="1" customWidth="1"/>
    <col min="41" max="41" width="12.6640625" style="1" customWidth="1"/>
    <col min="42" max="42" width="10.5" style="1" customWidth="1"/>
    <col min="43" max="43" width="12.6640625" style="1" customWidth="1"/>
    <col min="44" max="50" width="8.6640625" style="1" customWidth="1"/>
    <col min="51" max="51" width="17.1640625" style="1" customWidth="1"/>
    <col min="52" max="54" width="8.6640625" style="1" customWidth="1"/>
    <col min="55" max="55" width="18.5" style="1" customWidth="1"/>
    <col min="56" max="56" width="16.6640625" style="1" customWidth="1"/>
    <col min="57" max="57" width="16.5" style="1" customWidth="1"/>
    <col min="58" max="65" width="8.6640625" style="1" customWidth="1"/>
    <col min="66" max="66" width="12.6640625" style="1" customWidth="1"/>
    <col min="67" max="67" width="8.6640625" style="1" customWidth="1"/>
    <col min="68" max="68" width="17.6640625" style="1" customWidth="1"/>
    <col min="69" max="70" width="8.6640625" style="1" customWidth="1"/>
    <col min="71" max="16384" width="8.6640625" style="1"/>
  </cols>
  <sheetData>
    <row r="1" spans="1:69" ht="18" customHeight="1" x14ac:dyDescent="0.2">
      <c r="A1" s="21" t="s">
        <v>0</v>
      </c>
      <c r="B1" s="30"/>
      <c r="C1" s="30"/>
      <c r="D1" s="30"/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/>
      <c r="W1" s="31"/>
      <c r="X1" s="31"/>
      <c r="Y1" s="31"/>
      <c r="Z1" s="31"/>
      <c r="AA1" s="31"/>
      <c r="AB1" s="31"/>
      <c r="AC1" s="31"/>
      <c r="AD1" s="31"/>
      <c r="AE1" s="31"/>
      <c r="AF1" s="30"/>
      <c r="AG1" s="31"/>
      <c r="AH1" s="31"/>
      <c r="AI1" s="31"/>
      <c r="AJ1" s="30"/>
      <c r="AK1" s="30"/>
      <c r="AL1" s="30"/>
      <c r="AM1" s="30"/>
      <c r="AN1" s="30"/>
      <c r="AO1" s="30"/>
      <c r="AP1" s="30"/>
      <c r="AQ1" s="31"/>
      <c r="AR1" s="31"/>
      <c r="AS1" s="31"/>
      <c r="AT1" s="31"/>
      <c r="AU1" s="31"/>
      <c r="AV1" s="31"/>
      <c r="AW1" s="31"/>
      <c r="AX1" s="31"/>
      <c r="AY1" s="31"/>
      <c r="AZ1" s="30"/>
      <c r="BA1" s="31"/>
      <c r="BB1" s="30"/>
      <c r="BC1" s="31"/>
      <c r="BD1" s="31"/>
      <c r="BE1" s="31"/>
      <c r="BF1" s="30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2"/>
    </row>
    <row r="2" spans="1:69" ht="18" customHeight="1" x14ac:dyDescent="0.2">
      <c r="A2" s="2"/>
      <c r="B2" s="20" t="s">
        <v>1</v>
      </c>
      <c r="C2" s="18" t="s">
        <v>1</v>
      </c>
      <c r="D2" s="18" t="s">
        <v>2</v>
      </c>
      <c r="E2" s="20" t="s">
        <v>3</v>
      </c>
      <c r="F2" s="20" t="s">
        <v>4</v>
      </c>
      <c r="G2" s="18" t="s">
        <v>5</v>
      </c>
      <c r="H2" s="18" t="s">
        <v>6</v>
      </c>
      <c r="I2" s="21" t="s">
        <v>7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  <c r="V2" s="35" t="s">
        <v>8</v>
      </c>
      <c r="W2" s="33"/>
      <c r="X2" s="33"/>
      <c r="Y2" s="33"/>
      <c r="Z2" s="33"/>
      <c r="AA2" s="33"/>
      <c r="AB2" s="33"/>
      <c r="AC2" s="33"/>
      <c r="AD2" s="33"/>
      <c r="AE2" s="34"/>
      <c r="AF2" s="21" t="s">
        <v>7</v>
      </c>
      <c r="AG2" s="33"/>
      <c r="AH2" s="33"/>
      <c r="AI2" s="34"/>
      <c r="AJ2" s="2"/>
      <c r="AK2" s="2"/>
      <c r="AL2" s="2"/>
      <c r="AM2" s="2"/>
      <c r="AN2" s="2"/>
      <c r="AO2" s="2"/>
      <c r="AP2" s="21" t="s">
        <v>7</v>
      </c>
      <c r="AQ2" s="33"/>
      <c r="AR2" s="33"/>
      <c r="AS2" s="33"/>
      <c r="AT2" s="33"/>
      <c r="AU2" s="33"/>
      <c r="AV2" s="33"/>
      <c r="AW2" s="33"/>
      <c r="AX2" s="33"/>
      <c r="AY2" s="34"/>
      <c r="AZ2" s="35" t="s">
        <v>9</v>
      </c>
      <c r="BA2" s="34"/>
      <c r="BB2" s="35" t="s">
        <v>10</v>
      </c>
      <c r="BC2" s="33"/>
      <c r="BD2" s="33"/>
      <c r="BE2" s="34"/>
      <c r="BF2" s="21" t="s">
        <v>7</v>
      </c>
      <c r="BG2" s="33"/>
      <c r="BH2" s="33"/>
      <c r="BI2" s="33"/>
      <c r="BJ2" s="33"/>
      <c r="BK2" s="33"/>
      <c r="BL2" s="33"/>
      <c r="BM2" s="33"/>
      <c r="BN2" s="33"/>
      <c r="BO2" s="33"/>
      <c r="BP2" s="22"/>
      <c r="BQ2" s="36"/>
    </row>
    <row r="3" spans="1:69" ht="18" customHeight="1" x14ac:dyDescent="0.2">
      <c r="A3" s="2"/>
      <c r="B3" s="29"/>
      <c r="C3" s="33"/>
      <c r="D3" s="33"/>
      <c r="E3" s="33"/>
      <c r="F3" s="33"/>
      <c r="G3" s="33"/>
      <c r="H3" s="34"/>
      <c r="I3" s="21" t="s">
        <v>11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33"/>
      <c r="AB3" s="33"/>
      <c r="AC3" s="33"/>
      <c r="AD3" s="33"/>
      <c r="AE3" s="34"/>
      <c r="AF3" s="21" t="s">
        <v>12</v>
      </c>
      <c r="AG3" s="22"/>
      <c r="AH3" s="22"/>
      <c r="AI3" s="23"/>
      <c r="AJ3" s="2"/>
      <c r="AK3" s="2"/>
      <c r="AL3" s="2"/>
      <c r="AM3" s="2"/>
      <c r="AN3" s="21" t="s">
        <v>13</v>
      </c>
      <c r="AO3" s="28"/>
      <c r="AP3" s="21" t="s">
        <v>14</v>
      </c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3"/>
      <c r="BF3" s="21" t="s">
        <v>15</v>
      </c>
      <c r="BG3" s="22"/>
      <c r="BH3" s="22"/>
      <c r="BI3" s="22"/>
      <c r="BJ3" s="22"/>
      <c r="BK3" s="22"/>
      <c r="BL3" s="22"/>
      <c r="BM3" s="22"/>
      <c r="BN3" s="22"/>
      <c r="BO3" s="23"/>
      <c r="BP3" s="20" t="s">
        <v>16</v>
      </c>
      <c r="BQ3" s="18" t="s">
        <v>17</v>
      </c>
    </row>
    <row r="4" spans="1:69" ht="18" customHeight="1" x14ac:dyDescent="0.2">
      <c r="A4" s="2"/>
      <c r="B4" s="29"/>
      <c r="C4" s="33"/>
      <c r="D4" s="33"/>
      <c r="E4" s="33"/>
      <c r="F4" s="33"/>
      <c r="G4" s="33"/>
      <c r="H4" s="34"/>
      <c r="I4" s="18" t="s">
        <v>18</v>
      </c>
      <c r="J4" s="18" t="s">
        <v>19</v>
      </c>
      <c r="K4" s="18" t="s">
        <v>20</v>
      </c>
      <c r="L4" s="20" t="s">
        <v>21</v>
      </c>
      <c r="M4" s="18" t="s">
        <v>22</v>
      </c>
      <c r="N4" s="20" t="s">
        <v>23</v>
      </c>
      <c r="O4" s="18" t="s">
        <v>24</v>
      </c>
      <c r="P4" s="18" t="s">
        <v>25</v>
      </c>
      <c r="Q4" s="2" t="s">
        <v>24</v>
      </c>
      <c r="R4" s="2" t="s">
        <v>25</v>
      </c>
      <c r="S4" s="20" t="s">
        <v>24</v>
      </c>
      <c r="T4" s="20" t="s">
        <v>25</v>
      </c>
      <c r="U4" s="18" t="s">
        <v>26</v>
      </c>
      <c r="V4" s="18" t="s">
        <v>27</v>
      </c>
      <c r="W4" s="18" t="s">
        <v>28</v>
      </c>
      <c r="X4" s="18" t="s">
        <v>29</v>
      </c>
      <c r="Y4" s="18" t="s">
        <v>30</v>
      </c>
      <c r="Z4" s="21" t="s">
        <v>31</v>
      </c>
      <c r="AA4" s="22"/>
      <c r="AB4" s="22"/>
      <c r="AC4" s="22"/>
      <c r="AD4" s="22"/>
      <c r="AE4" s="23"/>
      <c r="AF4" s="20" t="s">
        <v>32</v>
      </c>
      <c r="AG4" s="20" t="s">
        <v>33</v>
      </c>
      <c r="AH4" s="20" t="s">
        <v>34</v>
      </c>
      <c r="AI4" s="18" t="s">
        <v>35</v>
      </c>
      <c r="AJ4" s="18" t="s">
        <v>36</v>
      </c>
      <c r="AK4" s="18" t="s">
        <v>36</v>
      </c>
      <c r="AL4" s="18" t="s">
        <v>37</v>
      </c>
      <c r="AM4" s="18" t="s">
        <v>38</v>
      </c>
      <c r="AN4" s="20" t="s">
        <v>39</v>
      </c>
      <c r="AO4" s="20" t="s">
        <v>40</v>
      </c>
      <c r="AP4" s="20" t="s">
        <v>41</v>
      </c>
      <c r="AQ4" s="20" t="s">
        <v>42</v>
      </c>
      <c r="AR4" s="20" t="s">
        <v>43</v>
      </c>
      <c r="AS4" s="20" t="s">
        <v>44</v>
      </c>
      <c r="AT4" s="20" t="s">
        <v>45</v>
      </c>
      <c r="AU4" s="20" t="s">
        <v>46</v>
      </c>
      <c r="AV4" s="18" t="s">
        <v>23</v>
      </c>
      <c r="AW4" s="20" t="s">
        <v>47</v>
      </c>
      <c r="AX4" s="20" t="s">
        <v>48</v>
      </c>
      <c r="AY4" s="20" t="s">
        <v>49</v>
      </c>
      <c r="AZ4" s="18" t="s">
        <v>50</v>
      </c>
      <c r="BA4" s="20" t="s">
        <v>51</v>
      </c>
      <c r="BB4" s="18" t="s">
        <v>52</v>
      </c>
      <c r="BC4" s="18" t="s">
        <v>53</v>
      </c>
      <c r="BD4" s="20" t="s">
        <v>54</v>
      </c>
      <c r="BE4" s="20" t="s">
        <v>55</v>
      </c>
      <c r="BF4" s="18" t="s">
        <v>18</v>
      </c>
      <c r="BG4" s="18" t="s">
        <v>19</v>
      </c>
      <c r="BH4" s="18" t="s">
        <v>56</v>
      </c>
      <c r="BI4" s="18" t="s">
        <v>57</v>
      </c>
      <c r="BJ4" s="20" t="s">
        <v>57</v>
      </c>
      <c r="BK4" s="18" t="s">
        <v>58</v>
      </c>
      <c r="BL4" s="18" t="s">
        <v>59</v>
      </c>
      <c r="BM4" s="18" t="s">
        <v>60</v>
      </c>
      <c r="BN4" s="20" t="s">
        <v>61</v>
      </c>
      <c r="BO4" s="18" t="s">
        <v>61</v>
      </c>
      <c r="BP4" s="29"/>
      <c r="BQ4" s="25"/>
    </row>
    <row r="5" spans="1:69" ht="27" customHeight="1" x14ac:dyDescent="0.2">
      <c r="A5" s="3"/>
      <c r="B5" s="24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7"/>
      <c r="Q5" s="3"/>
      <c r="R5" s="3"/>
      <c r="S5" s="24"/>
      <c r="T5" s="19"/>
      <c r="U5" s="19"/>
      <c r="V5" s="19"/>
      <c r="W5" s="19"/>
      <c r="X5" s="19"/>
      <c r="Y5" s="27"/>
      <c r="Z5" s="3" t="s">
        <v>62</v>
      </c>
      <c r="AA5" s="3" t="s">
        <v>63</v>
      </c>
      <c r="AB5" s="3" t="s">
        <v>64</v>
      </c>
      <c r="AC5" s="3" t="s">
        <v>65</v>
      </c>
      <c r="AD5" s="3" t="s">
        <v>66</v>
      </c>
      <c r="AE5" s="3" t="s">
        <v>67</v>
      </c>
      <c r="AF5" s="24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26"/>
    </row>
    <row r="6" spans="1:69" ht="18" customHeight="1" x14ac:dyDescent="0.2">
      <c r="A6" s="4"/>
      <c r="B6" s="5"/>
      <c r="C6" s="6" t="str">
        <f t="shared" ref="C6:C11" si="0">IF(AND(L6=0,A6&lt;1),1,"")</f>
        <v/>
      </c>
      <c r="D6" s="5"/>
      <c r="E6" s="5"/>
      <c r="F6" s="5"/>
      <c r="G6" s="5" t="s">
        <v>68</v>
      </c>
      <c r="H6" s="5"/>
      <c r="I6" s="5"/>
      <c r="J6" s="5"/>
      <c r="K6" s="5"/>
      <c r="L6" s="7">
        <v>1000880</v>
      </c>
      <c r="M6" s="5"/>
      <c r="N6" s="5"/>
      <c r="O6" s="7">
        <v>45000000</v>
      </c>
      <c r="P6" s="7">
        <v>122090000</v>
      </c>
      <c r="Q6" s="7"/>
      <c r="R6" s="7"/>
      <c r="S6" s="8">
        <v>45000000</v>
      </c>
      <c r="T6" s="7">
        <v>122090000</v>
      </c>
      <c r="U6" s="7"/>
      <c r="V6" s="5"/>
      <c r="W6" s="5"/>
      <c r="X6" s="5"/>
      <c r="Y6" s="5"/>
      <c r="Z6" s="7"/>
      <c r="AA6" s="7">
        <v>0</v>
      </c>
      <c r="AB6" s="7">
        <v>122090000</v>
      </c>
      <c r="AC6" s="7"/>
      <c r="AD6" s="7">
        <v>0</v>
      </c>
      <c r="AE6" s="7">
        <v>0</v>
      </c>
      <c r="AF6" s="5"/>
      <c r="AG6" s="8"/>
      <c r="AH6" s="7"/>
      <c r="AI6" s="5"/>
      <c r="AJ6" s="9"/>
      <c r="AK6" s="5"/>
      <c r="AL6" s="7"/>
      <c r="AM6" s="7"/>
      <c r="AN6" s="8">
        <v>45000000</v>
      </c>
      <c r="AO6" s="7">
        <v>122090000</v>
      </c>
      <c r="AP6" s="5"/>
      <c r="AQ6" s="9"/>
      <c r="AR6" s="5"/>
      <c r="AS6" s="5"/>
      <c r="AT6" s="7"/>
      <c r="AU6" s="8"/>
      <c r="AV6" s="5"/>
      <c r="AW6" s="8"/>
      <c r="AX6" s="7">
        <v>0</v>
      </c>
      <c r="AY6" s="7">
        <v>0</v>
      </c>
      <c r="AZ6" s="5"/>
      <c r="BA6" s="5"/>
      <c r="BB6" s="7"/>
      <c r="BC6" s="8"/>
      <c r="BD6" s="7"/>
      <c r="BE6" s="7"/>
      <c r="BF6" s="5"/>
      <c r="BG6" s="5"/>
      <c r="BH6" s="5"/>
      <c r="BI6" s="10"/>
      <c r="BJ6" s="8">
        <f t="shared" ref="BJ6:BJ11" si="1">BI6</f>
        <v>0</v>
      </c>
      <c r="BK6" s="7"/>
      <c r="BL6" s="7"/>
      <c r="BM6" s="7">
        <f t="shared" ref="BM6:BM11" si="2">ROUNDDOWN(BL6*BI6,0)</f>
        <v>0</v>
      </c>
      <c r="BN6" s="7">
        <v>0</v>
      </c>
      <c r="BO6" s="7"/>
      <c r="BP6" s="7">
        <v>122090000</v>
      </c>
      <c r="BQ6" s="5"/>
    </row>
    <row r="7" spans="1:69" ht="18" customHeight="1" x14ac:dyDescent="0.2">
      <c r="A7" s="11">
        <v>53194716</v>
      </c>
      <c r="B7" s="12" t="s">
        <v>69</v>
      </c>
      <c r="C7" s="13" t="str">
        <f t="shared" si="0"/>
        <v/>
      </c>
      <c r="D7" s="12" t="s">
        <v>0</v>
      </c>
      <c r="E7" s="12" t="s">
        <v>70</v>
      </c>
      <c r="F7" s="12" t="s">
        <v>71</v>
      </c>
      <c r="G7" s="12" t="s">
        <v>72</v>
      </c>
      <c r="H7" s="12" t="s">
        <v>73</v>
      </c>
      <c r="I7" s="12" t="s">
        <v>74</v>
      </c>
      <c r="J7" s="12" t="s">
        <v>75</v>
      </c>
      <c r="K7" s="12" t="s">
        <v>76</v>
      </c>
      <c r="L7" s="14">
        <v>43100000</v>
      </c>
      <c r="M7" s="12" t="s">
        <v>77</v>
      </c>
      <c r="N7" s="12" t="s">
        <v>78</v>
      </c>
      <c r="O7" s="15">
        <v>7188475000</v>
      </c>
      <c r="P7" s="14">
        <v>61458950</v>
      </c>
      <c r="Q7" s="15">
        <v>-13400145689.655199</v>
      </c>
      <c r="R7" s="14">
        <v>-115112050</v>
      </c>
      <c r="S7" s="16">
        <f t="shared" ref="S7:T11" si="3">O7-Q7</f>
        <v>20588620689.655197</v>
      </c>
      <c r="T7" s="14">
        <f t="shared" si="3"/>
        <v>176571000</v>
      </c>
      <c r="U7" s="14">
        <f>S7/L7</f>
        <v>477.69421553724356</v>
      </c>
      <c r="V7" s="12" t="s">
        <v>79</v>
      </c>
      <c r="W7" s="12"/>
      <c r="X7" s="12"/>
      <c r="Y7" s="12"/>
      <c r="Z7" s="14">
        <v>-115112050</v>
      </c>
      <c r="AA7" s="14">
        <v>0</v>
      </c>
      <c r="AB7" s="14">
        <v>61458950</v>
      </c>
      <c r="AC7" s="14">
        <v>115112050</v>
      </c>
      <c r="AD7" s="14">
        <f>Z7+AC7</f>
        <v>0</v>
      </c>
      <c r="AE7" s="14">
        <f>AC7*-1</f>
        <v>-115112050</v>
      </c>
      <c r="AF7" s="12" t="s">
        <v>80</v>
      </c>
      <c r="AG7" s="16">
        <v>100</v>
      </c>
      <c r="AH7" s="14">
        <f>AG7*L7</f>
        <v>4310000000</v>
      </c>
      <c r="AI7" s="12" t="s">
        <v>77</v>
      </c>
      <c r="AJ7" s="13" t="s">
        <v>7</v>
      </c>
      <c r="AK7" s="12" t="s">
        <v>81</v>
      </c>
      <c r="AL7" s="15">
        <v>-13400145689.655199</v>
      </c>
      <c r="AM7" s="14">
        <v>-115112050</v>
      </c>
      <c r="AN7" s="16">
        <f t="shared" ref="AN7:AO11" si="4">S7+AL7</f>
        <v>7188474999.9999981</v>
      </c>
      <c r="AO7" s="14">
        <f t="shared" si="4"/>
        <v>61458950</v>
      </c>
      <c r="AP7" s="12" t="s">
        <v>82</v>
      </c>
      <c r="AQ7" s="13" t="s">
        <v>7</v>
      </c>
      <c r="AR7" s="12" t="s">
        <v>83</v>
      </c>
      <c r="AS7" s="12" t="s">
        <v>84</v>
      </c>
      <c r="AT7" s="14"/>
      <c r="AU7" s="16">
        <v>114891385675</v>
      </c>
      <c r="AV7" s="12" t="s">
        <v>78</v>
      </c>
      <c r="AW7" s="16">
        <v>100000</v>
      </c>
      <c r="AX7" s="14">
        <f>IFERROR((AT7*L7/AW7),0)</f>
        <v>0</v>
      </c>
      <c r="AY7" s="14">
        <f>IFERROR((AU7*L7/AW7),0)</f>
        <v>49518187225925</v>
      </c>
      <c r="AZ7" s="12"/>
      <c r="BA7" s="12"/>
      <c r="BB7" s="13"/>
      <c r="BC7" s="13"/>
      <c r="BD7" s="13"/>
      <c r="BE7" s="14"/>
      <c r="BF7" s="12" t="s">
        <v>74</v>
      </c>
      <c r="BG7" s="12" t="s">
        <v>75</v>
      </c>
      <c r="BH7" s="12" t="str">
        <f>IF(BE7&lt;0,"対象外",IF(AO7=1,"対象外",IF(AND(OR(I7="02",I7="03",I7="05"),N7&lt;&gt;"JPY"),"対象","対象外")))</f>
        <v>対象</v>
      </c>
      <c r="BI7" s="17">
        <v>7.4000000000000003E-3</v>
      </c>
      <c r="BJ7" s="16">
        <f t="shared" si="1"/>
        <v>7.4000000000000003E-3</v>
      </c>
      <c r="BK7" s="14">
        <v>61458950</v>
      </c>
      <c r="BL7" s="15">
        <v>7188475000</v>
      </c>
      <c r="BM7" s="14">
        <f t="shared" si="2"/>
        <v>53194715</v>
      </c>
      <c r="BN7" s="14">
        <f>IF(BH7="対象外","0",BM7-BK7)</f>
        <v>-8264235</v>
      </c>
      <c r="BO7" s="14">
        <v>-8264234</v>
      </c>
      <c r="BP7" s="14">
        <v>53194716</v>
      </c>
      <c r="BQ7" s="12"/>
    </row>
    <row r="8" spans="1:69" ht="18" customHeight="1" x14ac:dyDescent="0.2">
      <c r="A8" s="11">
        <v>28234927</v>
      </c>
      <c r="B8" s="12" t="s">
        <v>69</v>
      </c>
      <c r="C8" s="13" t="str">
        <f t="shared" si="0"/>
        <v/>
      </c>
      <c r="D8" s="12" t="s">
        <v>0</v>
      </c>
      <c r="E8" s="12" t="s">
        <v>85</v>
      </c>
      <c r="F8" s="12" t="s">
        <v>86</v>
      </c>
      <c r="G8" s="12" t="s">
        <v>72</v>
      </c>
      <c r="H8" s="12" t="s">
        <v>87</v>
      </c>
      <c r="I8" s="12" t="s">
        <v>74</v>
      </c>
      <c r="J8" s="12" t="s">
        <v>75</v>
      </c>
      <c r="K8" s="12" t="s">
        <v>76</v>
      </c>
      <c r="L8" s="14">
        <v>730672</v>
      </c>
      <c r="M8" s="12"/>
      <c r="N8" s="12" t="s">
        <v>88</v>
      </c>
      <c r="O8" s="16">
        <v>272801.21999999997</v>
      </c>
      <c r="P8" s="14">
        <v>31864000</v>
      </c>
      <c r="Q8" s="16"/>
      <c r="R8" s="14"/>
      <c r="S8" s="16">
        <f t="shared" si="3"/>
        <v>272801.21999999997</v>
      </c>
      <c r="T8" s="14">
        <f t="shared" si="3"/>
        <v>31864000</v>
      </c>
      <c r="U8" s="14">
        <f>S8/L8</f>
        <v>0.37335660871088527</v>
      </c>
      <c r="V8" s="12" t="s">
        <v>89</v>
      </c>
      <c r="W8" s="12"/>
      <c r="X8" s="12"/>
      <c r="Y8" s="12"/>
      <c r="Z8" s="14"/>
      <c r="AA8" s="14">
        <v>0</v>
      </c>
      <c r="AB8" s="14">
        <v>19915000</v>
      </c>
      <c r="AC8" s="14">
        <v>0</v>
      </c>
      <c r="AD8" s="14">
        <f>Z8+AC8</f>
        <v>0</v>
      </c>
      <c r="AE8" s="14">
        <f>AC8*-1</f>
        <v>0</v>
      </c>
      <c r="AF8" s="12" t="s">
        <v>80</v>
      </c>
      <c r="AG8" s="16">
        <v>100</v>
      </c>
      <c r="AH8" s="14">
        <f>AG8*L8</f>
        <v>73067200</v>
      </c>
      <c r="AI8" s="12"/>
      <c r="AJ8" s="13" t="s">
        <v>7</v>
      </c>
      <c r="AK8" s="12" t="s">
        <v>81</v>
      </c>
      <c r="AL8" s="16"/>
      <c r="AM8" s="14"/>
      <c r="AN8" s="16">
        <f t="shared" si="4"/>
        <v>272801.21999999997</v>
      </c>
      <c r="AO8" s="14">
        <f t="shared" si="4"/>
        <v>31864000</v>
      </c>
      <c r="AP8" s="12" t="s">
        <v>90</v>
      </c>
      <c r="AQ8" s="13" t="s">
        <v>7</v>
      </c>
      <c r="AR8" s="12" t="s">
        <v>91</v>
      </c>
      <c r="AS8" s="12" t="s">
        <v>92</v>
      </c>
      <c r="AT8" s="14"/>
      <c r="AU8" s="16">
        <v>671235</v>
      </c>
      <c r="AV8" s="12" t="s">
        <v>88</v>
      </c>
      <c r="AW8" s="16">
        <v>100000</v>
      </c>
      <c r="AX8" s="14">
        <f>IFERROR((AT8*L8/AW8),0)</f>
        <v>0</v>
      </c>
      <c r="AY8" s="14">
        <f>IFERROR((AU8*L8/AW8),0)</f>
        <v>4904526.1991999997</v>
      </c>
      <c r="AZ8" s="12"/>
      <c r="BA8" s="12"/>
      <c r="BB8" s="13"/>
      <c r="BC8" s="13"/>
      <c r="BD8" s="13"/>
      <c r="BE8" s="14"/>
      <c r="BF8" s="12" t="s">
        <v>74</v>
      </c>
      <c r="BG8" s="12" t="s">
        <v>75</v>
      </c>
      <c r="BH8" s="12" t="str">
        <f>IF(BE8&lt;0,"対象外",IF(AO8=1,"対象外",IF(AND(OR(I8="02",I8="03",I8="05"),N8&lt;&gt;"JPY"),"対象","対象外")))</f>
        <v>対象</v>
      </c>
      <c r="BI8" s="17">
        <v>103.5</v>
      </c>
      <c r="BJ8" s="16">
        <f t="shared" si="1"/>
        <v>103.5</v>
      </c>
      <c r="BK8" s="14">
        <v>31864000</v>
      </c>
      <c r="BL8" s="16">
        <v>272801.21999999997</v>
      </c>
      <c r="BM8" s="14">
        <f t="shared" si="2"/>
        <v>28234926</v>
      </c>
      <c r="BN8" s="14">
        <f>IF(BH8="対象外","0",BM8-BK8)</f>
        <v>-3629074</v>
      </c>
      <c r="BO8" s="14">
        <v>-3629073</v>
      </c>
      <c r="BP8" s="14">
        <v>28234927</v>
      </c>
      <c r="BQ8" s="12"/>
    </row>
    <row r="9" spans="1:69" ht="18" customHeight="1" x14ac:dyDescent="0.2">
      <c r="A9" s="11">
        <v>1</v>
      </c>
      <c r="B9" s="12" t="s">
        <v>69</v>
      </c>
      <c r="C9" s="13" t="str">
        <f t="shared" si="0"/>
        <v/>
      </c>
      <c r="D9" s="12" t="s">
        <v>0</v>
      </c>
      <c r="E9" s="12" t="s">
        <v>93</v>
      </c>
      <c r="F9" s="12" t="s">
        <v>94</v>
      </c>
      <c r="G9" s="12" t="s">
        <v>72</v>
      </c>
      <c r="H9" s="12" t="s">
        <v>87</v>
      </c>
      <c r="I9" s="12" t="s">
        <v>74</v>
      </c>
      <c r="J9" s="12" t="s">
        <v>75</v>
      </c>
      <c r="K9" s="12" t="s">
        <v>76</v>
      </c>
      <c r="L9" s="14">
        <v>275710</v>
      </c>
      <c r="M9" s="12"/>
      <c r="N9" s="12" t="s">
        <v>88</v>
      </c>
      <c r="O9" s="16">
        <v>0</v>
      </c>
      <c r="P9" s="14">
        <v>1</v>
      </c>
      <c r="Q9" s="16">
        <v>-1000000.17</v>
      </c>
      <c r="R9" s="14">
        <v>-85420013</v>
      </c>
      <c r="S9" s="16">
        <f t="shared" si="3"/>
        <v>1000000.17</v>
      </c>
      <c r="T9" s="14">
        <f t="shared" si="3"/>
        <v>85420014</v>
      </c>
      <c r="U9" s="14">
        <f>S9/L9</f>
        <v>3.6270000000000002</v>
      </c>
      <c r="V9" s="12" t="s">
        <v>79</v>
      </c>
      <c r="W9" s="12"/>
      <c r="X9" s="12"/>
      <c r="Y9" s="12"/>
      <c r="Z9" s="14">
        <v>-85420013</v>
      </c>
      <c r="AA9" s="14">
        <v>0</v>
      </c>
      <c r="AB9" s="14">
        <v>1</v>
      </c>
      <c r="AC9" s="14">
        <v>85420013</v>
      </c>
      <c r="AD9" s="14">
        <f>Z9+AC9</f>
        <v>0</v>
      </c>
      <c r="AE9" s="14">
        <f>AC9*-1</f>
        <v>-85420013</v>
      </c>
      <c r="AF9" s="12" t="s">
        <v>80</v>
      </c>
      <c r="AG9" s="16">
        <v>100</v>
      </c>
      <c r="AH9" s="14">
        <f>AG9*L9</f>
        <v>27571000</v>
      </c>
      <c r="AI9" s="12"/>
      <c r="AJ9" s="13" t="s">
        <v>7</v>
      </c>
      <c r="AK9" s="12" t="s">
        <v>81</v>
      </c>
      <c r="AL9" s="16">
        <v>-1000000.17</v>
      </c>
      <c r="AM9" s="14">
        <v>-85420013</v>
      </c>
      <c r="AN9" s="16">
        <f t="shared" si="4"/>
        <v>0</v>
      </c>
      <c r="AO9" s="14">
        <f t="shared" si="4"/>
        <v>1</v>
      </c>
      <c r="AP9" s="12" t="s">
        <v>95</v>
      </c>
      <c r="AQ9" s="13" t="s">
        <v>7</v>
      </c>
      <c r="AR9" s="12" t="s">
        <v>96</v>
      </c>
      <c r="AS9" s="12" t="s">
        <v>92</v>
      </c>
      <c r="AT9" s="14"/>
      <c r="AU9" s="16">
        <v>-2477920</v>
      </c>
      <c r="AV9" s="12" t="s">
        <v>88</v>
      </c>
      <c r="AW9" s="16">
        <v>100000</v>
      </c>
      <c r="AX9" s="14">
        <f>IFERROR((AT9*L9/AW9),0)</f>
        <v>0</v>
      </c>
      <c r="AY9" s="14">
        <f>IFERROR((AU9*L9/AW9),0)</f>
        <v>-6831873.2319999998</v>
      </c>
      <c r="AZ9" s="12"/>
      <c r="BA9" s="12"/>
      <c r="BB9" s="13"/>
      <c r="BC9" s="13"/>
      <c r="BD9" s="13"/>
      <c r="BE9" s="14"/>
      <c r="BF9" s="12" t="s">
        <v>74</v>
      </c>
      <c r="BG9" s="12" t="s">
        <v>75</v>
      </c>
      <c r="BH9" s="12" t="str">
        <f>IF(BE9&lt;0,"対象外",IF(AO9=1,"対象外",IF(AND(OR(I9="02",I9="03",I9="05"),N9&lt;&gt;"JPY"),"対象","対象外")))</f>
        <v>対象外</v>
      </c>
      <c r="BI9" s="17">
        <v>103.5</v>
      </c>
      <c r="BJ9" s="16">
        <f t="shared" si="1"/>
        <v>103.5</v>
      </c>
      <c r="BK9" s="14">
        <v>1</v>
      </c>
      <c r="BL9" s="16">
        <v>0</v>
      </c>
      <c r="BM9" s="14">
        <f t="shared" si="2"/>
        <v>0</v>
      </c>
      <c r="BN9" s="13" t="str">
        <f>IF(BH9="対象外","0",BM9-BK9)</f>
        <v>0</v>
      </c>
      <c r="BO9" s="14">
        <v>0</v>
      </c>
      <c r="BP9" s="14">
        <v>1</v>
      </c>
      <c r="BQ9" s="12"/>
    </row>
    <row r="10" spans="1:69" ht="18" customHeight="1" x14ac:dyDescent="0.2">
      <c r="A10" s="11">
        <v>25450505</v>
      </c>
      <c r="B10" s="12" t="s">
        <v>69</v>
      </c>
      <c r="C10" s="13" t="str">
        <f t="shared" si="0"/>
        <v/>
      </c>
      <c r="D10" s="12" t="s">
        <v>0</v>
      </c>
      <c r="E10" s="12" t="s">
        <v>97</v>
      </c>
      <c r="F10" s="12" t="s">
        <v>98</v>
      </c>
      <c r="G10" s="12" t="s">
        <v>72</v>
      </c>
      <c r="H10" s="12" t="s">
        <v>87</v>
      </c>
      <c r="I10" s="12" t="s">
        <v>74</v>
      </c>
      <c r="J10" s="12" t="s">
        <v>75</v>
      </c>
      <c r="K10" s="12" t="s">
        <v>76</v>
      </c>
      <c r="L10" s="14">
        <v>600124</v>
      </c>
      <c r="M10" s="12"/>
      <c r="N10" s="12" t="s">
        <v>99</v>
      </c>
      <c r="O10" s="16">
        <v>5693625124.8765001</v>
      </c>
      <c r="P10" s="14">
        <v>28468125</v>
      </c>
      <c r="Q10" s="16">
        <v>-8966474875.1235008</v>
      </c>
      <c r="R10" s="14">
        <v>-40147374</v>
      </c>
      <c r="S10" s="16">
        <f t="shared" si="3"/>
        <v>14660100000</v>
      </c>
      <c r="T10" s="14">
        <f t="shared" si="3"/>
        <v>68615499</v>
      </c>
      <c r="U10" s="14">
        <f>S10/L10</f>
        <v>24428.451453366306</v>
      </c>
      <c r="V10" s="12" t="s">
        <v>79</v>
      </c>
      <c r="W10" s="12"/>
      <c r="X10" s="12"/>
      <c r="Y10" s="12"/>
      <c r="Z10" s="14">
        <v>-40147374</v>
      </c>
      <c r="AA10" s="14">
        <v>0</v>
      </c>
      <c r="AB10" s="14">
        <v>28468125</v>
      </c>
      <c r="AC10" s="14">
        <v>40147374</v>
      </c>
      <c r="AD10" s="14">
        <f>Z10+AC10</f>
        <v>0</v>
      </c>
      <c r="AE10" s="14">
        <f>AC10*-1</f>
        <v>-40147374</v>
      </c>
      <c r="AF10" s="12" t="s">
        <v>80</v>
      </c>
      <c r="AG10" s="16">
        <v>100</v>
      </c>
      <c r="AH10" s="14">
        <f>AG10*L10</f>
        <v>60012400</v>
      </c>
      <c r="AI10" s="12"/>
      <c r="AJ10" s="13" t="s">
        <v>7</v>
      </c>
      <c r="AK10" s="12" t="s">
        <v>81</v>
      </c>
      <c r="AL10" s="16">
        <v>-8966474875.1235008</v>
      </c>
      <c r="AM10" s="14">
        <v>-40147374</v>
      </c>
      <c r="AN10" s="16">
        <f t="shared" si="4"/>
        <v>5693625124.8764992</v>
      </c>
      <c r="AO10" s="14">
        <f t="shared" si="4"/>
        <v>28468125</v>
      </c>
      <c r="AP10" s="12" t="s">
        <v>100</v>
      </c>
      <c r="AQ10" s="13" t="s">
        <v>7</v>
      </c>
      <c r="AR10" s="12" t="s">
        <v>101</v>
      </c>
      <c r="AS10" s="12" t="s">
        <v>92</v>
      </c>
      <c r="AT10" s="14"/>
      <c r="AU10" s="16">
        <v>342516</v>
      </c>
      <c r="AV10" s="12" t="s">
        <v>99</v>
      </c>
      <c r="AW10" s="16">
        <v>100000</v>
      </c>
      <c r="AX10" s="14">
        <f>IFERROR((AT10*L10/AW10),0)</f>
        <v>0</v>
      </c>
      <c r="AY10" s="14">
        <f>IFERROR((AU10*L10/AW10),0)</f>
        <v>2055520.7198399999</v>
      </c>
      <c r="AZ10" s="12"/>
      <c r="BA10" s="12"/>
      <c r="BB10" s="13"/>
      <c r="BC10" s="13"/>
      <c r="BD10" s="13"/>
      <c r="BE10" s="14"/>
      <c r="BF10" s="12" t="s">
        <v>74</v>
      </c>
      <c r="BG10" s="12" t="s">
        <v>75</v>
      </c>
      <c r="BH10" s="12" t="str">
        <f>IF(BE10&lt;0,"対象外",IF(AO10=1,"対象外",IF(AND(OR(I10="02",I10="03",I10="05"),N10&lt;&gt;"JPY"),"対象","対象外")))</f>
        <v>対象</v>
      </c>
      <c r="BI10" s="17">
        <v>4.47E-3</v>
      </c>
      <c r="BJ10" s="16">
        <f t="shared" si="1"/>
        <v>4.47E-3</v>
      </c>
      <c r="BK10" s="14">
        <v>28468125</v>
      </c>
      <c r="BL10" s="16">
        <v>5693625124.8765001</v>
      </c>
      <c r="BM10" s="14">
        <f t="shared" si="2"/>
        <v>25450504</v>
      </c>
      <c r="BN10" s="14">
        <f>IF(BH10="対象外","0",BM10-BK10)</f>
        <v>-3017621</v>
      </c>
      <c r="BO10" s="14">
        <v>-3017620</v>
      </c>
      <c r="BP10" s="14">
        <v>25450505</v>
      </c>
      <c r="BQ10" s="12"/>
    </row>
    <row r="11" spans="1:69" ht="18" customHeight="1" x14ac:dyDescent="0.2">
      <c r="A11" s="11">
        <v>17252659</v>
      </c>
      <c r="B11" s="12" t="s">
        <v>69</v>
      </c>
      <c r="C11" s="13" t="str">
        <f t="shared" si="0"/>
        <v/>
      </c>
      <c r="D11" s="12" t="s">
        <v>0</v>
      </c>
      <c r="E11" s="12" t="s">
        <v>102</v>
      </c>
      <c r="F11" s="12" t="s">
        <v>103</v>
      </c>
      <c r="G11" s="12" t="s">
        <v>72</v>
      </c>
      <c r="H11" s="12" t="s">
        <v>73</v>
      </c>
      <c r="I11" s="12" t="s">
        <v>74</v>
      </c>
      <c r="J11" s="12" t="s">
        <v>75</v>
      </c>
      <c r="K11" s="12" t="s">
        <v>76</v>
      </c>
      <c r="L11" s="14">
        <v>32718</v>
      </c>
      <c r="M11" s="12"/>
      <c r="N11" s="12" t="s">
        <v>99</v>
      </c>
      <c r="O11" s="16">
        <v>3859655198</v>
      </c>
      <c r="P11" s="14">
        <v>18912310</v>
      </c>
      <c r="Q11" s="16">
        <v>-40240348078</v>
      </c>
      <c r="R11" s="14">
        <v>-185270690</v>
      </c>
      <c r="S11" s="16">
        <f t="shared" si="3"/>
        <v>44100003276</v>
      </c>
      <c r="T11" s="14">
        <f t="shared" si="3"/>
        <v>204183000</v>
      </c>
      <c r="U11" s="14">
        <f>S11/L11</f>
        <v>1347882</v>
      </c>
      <c r="V11" s="12" t="s">
        <v>79</v>
      </c>
      <c r="W11" s="12"/>
      <c r="X11" s="12"/>
      <c r="Y11" s="12"/>
      <c r="Z11" s="14">
        <v>-185270690</v>
      </c>
      <c r="AA11" s="14">
        <v>0</v>
      </c>
      <c r="AB11" s="14">
        <v>18912310</v>
      </c>
      <c r="AC11" s="14">
        <v>185270690</v>
      </c>
      <c r="AD11" s="14">
        <f>Z11+AC11</f>
        <v>0</v>
      </c>
      <c r="AE11" s="14">
        <f>AC11*-1</f>
        <v>-185270690</v>
      </c>
      <c r="AF11" s="12" t="s">
        <v>80</v>
      </c>
      <c r="AG11" s="16">
        <v>100</v>
      </c>
      <c r="AH11" s="14">
        <f>AG11*L11</f>
        <v>3271800</v>
      </c>
      <c r="AI11" s="12"/>
      <c r="AJ11" s="13" t="s">
        <v>7</v>
      </c>
      <c r="AK11" s="12" t="s">
        <v>81</v>
      </c>
      <c r="AL11" s="16">
        <v>-40240348078</v>
      </c>
      <c r="AM11" s="14">
        <v>-185270690</v>
      </c>
      <c r="AN11" s="16">
        <f t="shared" si="4"/>
        <v>3859655198</v>
      </c>
      <c r="AO11" s="14">
        <f t="shared" si="4"/>
        <v>18912310</v>
      </c>
      <c r="AP11" s="12" t="s">
        <v>104</v>
      </c>
      <c r="AQ11" s="13" t="s">
        <v>7</v>
      </c>
      <c r="AR11" s="12" t="s">
        <v>105</v>
      </c>
      <c r="AS11" s="12" t="s">
        <v>80</v>
      </c>
      <c r="AT11" s="14"/>
      <c r="AU11" s="16">
        <v>79871039781</v>
      </c>
      <c r="AV11" s="12" t="s">
        <v>99</v>
      </c>
      <c r="AW11" s="16">
        <v>1090610</v>
      </c>
      <c r="AX11" s="14">
        <f>IFERROR((AT11*L11/AW11),0)</f>
        <v>0</v>
      </c>
      <c r="AY11" s="14">
        <f>IFERROR((AU11*L11/AW11),0)</f>
        <v>2396109222.8704653</v>
      </c>
      <c r="AZ11" s="12"/>
      <c r="BA11" s="12"/>
      <c r="BB11" s="13"/>
      <c r="BC11" s="13"/>
      <c r="BD11" s="13"/>
      <c r="BE11" s="14"/>
      <c r="BF11" s="12" t="s">
        <v>74</v>
      </c>
      <c r="BG11" s="12" t="s">
        <v>75</v>
      </c>
      <c r="BH11" s="12" t="str">
        <f>IF(BE11&lt;0,"対象外",IF(AO11=1,"対象外",IF(AND(OR(I11="02",I11="03",I11="05"),N11&lt;&gt;"JPY"),"対象","対象外")))</f>
        <v>対象</v>
      </c>
      <c r="BI11" s="17">
        <v>4.47E-3</v>
      </c>
      <c r="BJ11" s="16">
        <f t="shared" si="1"/>
        <v>4.47E-3</v>
      </c>
      <c r="BK11" s="14">
        <v>18912310</v>
      </c>
      <c r="BL11" s="16">
        <v>3859655198</v>
      </c>
      <c r="BM11" s="14">
        <f t="shared" si="2"/>
        <v>17252658</v>
      </c>
      <c r="BN11" s="14">
        <f>IF(BH11="対象外","0",BM11-BK11)</f>
        <v>-1659652</v>
      </c>
      <c r="BO11" s="14">
        <v>-1659651</v>
      </c>
      <c r="BP11" s="14">
        <v>17252659</v>
      </c>
      <c r="BQ11" s="12"/>
    </row>
  </sheetData>
  <mergeCells count="74">
    <mergeCell ref="A1:BQ1"/>
    <mergeCell ref="B2:B5"/>
    <mergeCell ref="C2:C5"/>
    <mergeCell ref="D2:D5"/>
    <mergeCell ref="E2:E5"/>
    <mergeCell ref="F2:F5"/>
    <mergeCell ref="G2:G5"/>
    <mergeCell ref="H2:H5"/>
    <mergeCell ref="I2:U2"/>
    <mergeCell ref="V2:AE3"/>
    <mergeCell ref="AF2:AI2"/>
    <mergeCell ref="AP2:AY2"/>
    <mergeCell ref="AZ2:BA3"/>
    <mergeCell ref="BB2:BE3"/>
    <mergeCell ref="BF2:BQ2"/>
    <mergeCell ref="I3:U3"/>
    <mergeCell ref="AF3:AI3"/>
    <mergeCell ref="AN3:AO3"/>
    <mergeCell ref="AP3:AY3"/>
    <mergeCell ref="BF3:BO3"/>
    <mergeCell ref="BP3:BP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BQ3:BQ5"/>
    <mergeCell ref="I4:I5"/>
    <mergeCell ref="J4:J5"/>
    <mergeCell ref="K4:K5"/>
    <mergeCell ref="L4:L5"/>
    <mergeCell ref="M4:M5"/>
    <mergeCell ref="N4:N5"/>
    <mergeCell ref="O4:O5"/>
    <mergeCell ref="P4:P5"/>
    <mergeCell ref="S4:S5"/>
    <mergeCell ref="T4:T5"/>
    <mergeCell ref="U4:U5"/>
    <mergeCell ref="V4:V5"/>
    <mergeCell ref="W4:W5"/>
    <mergeCell ref="X4:X5"/>
    <mergeCell ref="Y4:Y5"/>
    <mergeCell ref="Z4:AE4"/>
    <mergeCell ref="AF4:AF5"/>
    <mergeCell ref="AG4:AG5"/>
    <mergeCell ref="AH4:AH5"/>
    <mergeCell ref="AI4:AI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O4:BO5"/>
    <mergeCell ref="BJ4:BJ5"/>
    <mergeCell ref="BK4:BK5"/>
    <mergeCell ref="BL4:BL5"/>
    <mergeCell ref="BM4:BM5"/>
    <mergeCell ref="BN4:BN5"/>
  </mergeCells>
  <pageMargins left="0.78125" right="0.78125" top="0.98958299999999999" bottom="0.98958299999999999" header="0.52083299999999999" footer="0.52083299999999999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菊池錬</cp:lastModifiedBy>
  <dcterms:created xsi:type="dcterms:W3CDTF">2021-07-16T06:46:02Z</dcterms:created>
  <dcterms:modified xsi:type="dcterms:W3CDTF">2021-07-19T08:48:28Z</dcterms:modified>
</cp:coreProperties>
</file>