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인테리어-초기비용" sheetId="2" r:id="rId5"/>
    <sheet state="visible" name="초기비용" sheetId="3" r:id="rId6"/>
    <sheet state="visible" name="총결산" sheetId="4" r:id="rId7"/>
    <sheet state="visible" name="운영결산" sheetId="5" r:id="rId8"/>
    <sheet state="visible" name="부가세" sheetId="6" r:id="rId9"/>
    <sheet state="visible" name="관리구매" sheetId="7" r:id="rId10"/>
    <sheet state="visible" name="관리용품리스트" sheetId="8" r:id="rId11"/>
    <sheet state="visible" name="견적" sheetId="9" r:id="rId12"/>
    <sheet state="visible" name="시트5" sheetId="10" r:id="rId13"/>
  </sheets>
  <definedNames>
    <definedName hidden="1" localSheetId="0" name="Z_379C2D2E_C168_4B87_B089_674AED27BEF6_.wvu.FilterData">Transactions!$A$1:$AC$1016</definedName>
    <definedName hidden="1" localSheetId="1" name="Z_379C2D2E_C168_4B87_B089_674AED27BEF6_.wvu.FilterData">'인테리어-초기비용'!$A$1:$AB$747</definedName>
    <definedName hidden="1" localSheetId="0" name="Z_2B2E698B_BC26_41FC_A00A_D79F630E5140_.wvu.FilterData">Transactions!$A$1:$AC$1016</definedName>
    <definedName hidden="1" localSheetId="0" name="Z_2B2E698B_BC26_41FC_A00A_D79F630E5140_.wvu.FilterData">Transactions!$A$1:$AC$1016</definedName>
    <definedName hidden="1" localSheetId="1" name="Z_2B2E698B_BC26_41FC_A00A_D79F630E5140_.wvu.FilterData">'인테리어-초기비용'!$A$1:$AB$747</definedName>
    <definedName hidden="1" localSheetId="1" name="Z_2B2E698B_BC26_41FC_A00A_D79F630E5140_.wvu.FilterData">'인테리어-초기비용'!$A$1:$AB$747</definedName>
    <definedName hidden="1" localSheetId="0" name="Z_7A37C258_1F2F_4751_A5EA_C0C8EF26FDD5_.wvu.FilterData">Transactions!$A$1:$AC$1016</definedName>
    <definedName hidden="1" localSheetId="1" name="Z_7A37C258_1F2F_4751_A5EA_C0C8EF26FDD5_.wvu.FilterData">'인테리어-초기비용'!$A$1:$AB$747</definedName>
    <definedName hidden="1" localSheetId="0" name="Z_415DF1ED_98A2_4064_827E_F320B10E8869_.wvu.FilterData">Transactions!$A$1:$AC$1016</definedName>
    <definedName hidden="1" localSheetId="1" name="Z_415DF1ED_98A2_4064_827E_F320B10E8869_.wvu.FilterData">'인테리어-초기비용'!$A$1:$AB$747</definedName>
  </definedNames>
  <calcPr/>
  <customWorkbookViews>
    <customWorkbookView activeSheetId="0" maximized="1" windowHeight="0" windowWidth="0" guid="{415DF1ED-98A2-4064-827E-F320B10E8869}" name="그룹화 기준: Type"/>
    <customWorkbookView activeSheetId="0" maximized="1" windowHeight="0" windowWidth="0" guid="{379C2D2E-C168-4B87-B089-674AED27BEF6}" name="오름차순"/>
    <customWorkbookView activeSheetId="0" maximized="1" windowHeight="0" windowWidth="0" guid="{2B2E698B-BC26-41FC-A00A-D79F630E5140}" name="필터 2"/>
    <customWorkbookView activeSheetId="0" maximized="1" windowHeight="0" windowWidth="0" guid="{7A37C258-1F2F-4751-A5EA-C0C8EF26FDD5}" name="필터 1"/>
  </customWorkbookViews>
  <extLst>
    <ext uri="GoogleSheetsCustomDataVersion2">
      <go:sheetsCustomData xmlns:go="http://customooxmlschemas.google.com/" r:id="rId14" roundtripDataChecksum="3XIihvWRf4nYmk0aPcUY+/vIaWmfNHbYxDe3xfI//lo="/>
    </ext>
  </extLst>
</workbook>
</file>

<file path=xl/sharedStrings.xml><?xml version="1.0" encoding="utf-8"?>
<sst xmlns="http://schemas.openxmlformats.org/spreadsheetml/2006/main" count="3770" uniqueCount="660">
  <si>
    <t>Month</t>
  </si>
  <si>
    <t>Date</t>
  </si>
  <si>
    <t>Type</t>
  </si>
  <si>
    <t>Category</t>
  </si>
  <si>
    <t>Category2</t>
  </si>
  <si>
    <t>항목</t>
  </si>
  <si>
    <t>거래금액</t>
  </si>
  <si>
    <t>상세 품목</t>
  </si>
  <si>
    <t>결제</t>
  </si>
  <si>
    <t>거래처</t>
  </si>
  <si>
    <t>부가세없음</t>
  </si>
  <si>
    <t>메모</t>
  </si>
  <si>
    <t>관리형</t>
  </si>
  <si>
    <t>부가세</t>
  </si>
  <si>
    <t>금액(vat포함)</t>
  </si>
  <si>
    <t>금액(vat제외)</t>
  </si>
  <si>
    <t>운영pivot_금액</t>
  </si>
  <si>
    <t>초기비용pivot_금액</t>
  </si>
  <si>
    <t>총결산pivot_금액</t>
  </si>
  <si>
    <t>부가세조정</t>
  </si>
  <si>
    <t>부가세환급</t>
  </si>
  <si>
    <t>Column 26</t>
  </si>
  <si>
    <t>매장</t>
  </si>
  <si>
    <t>단가</t>
  </si>
  <si>
    <t>수량</t>
  </si>
  <si>
    <t>단위</t>
  </si>
  <si>
    <t>용량</t>
  </si>
  <si>
    <t>단위단가(g/개)</t>
  </si>
  <si>
    <t>지출</t>
  </si>
  <si>
    <t>0-초기비용</t>
  </si>
  <si>
    <t>인테리어공사비</t>
  </si>
  <si>
    <t>1차</t>
  </si>
  <si>
    <t>현금</t>
  </si>
  <si>
    <t>무인화연구소</t>
  </si>
  <si>
    <t>2024-2기확정</t>
  </si>
  <si>
    <t>2-고정비</t>
  </si>
  <si>
    <t>상가임대/관리비</t>
  </si>
  <si>
    <t>임대료</t>
  </si>
  <si>
    <t>김기범</t>
  </si>
  <si>
    <t>15일 렌탈프리</t>
  </si>
  <si>
    <t>관리비</t>
  </si>
  <si>
    <t>수수료</t>
  </si>
  <si>
    <t>부동산중개수수료</t>
  </si>
  <si>
    <t>정문부동산</t>
  </si>
  <si>
    <t>2차</t>
  </si>
  <si>
    <t>서울보증보험보험료(렌탈보증)</t>
  </si>
  <si>
    <t>신한카드</t>
  </si>
  <si>
    <t>서울보증보험</t>
  </si>
  <si>
    <t>3차</t>
  </si>
  <si>
    <t>공과금</t>
  </si>
  <si>
    <t>수도세</t>
  </si>
  <si>
    <t>3-변동비</t>
  </si>
  <si>
    <t>위생/청소용품</t>
  </si>
  <si>
    <t>손세정제</t>
  </si>
  <si>
    <t>아이깨끗해 490ml 6개</t>
  </si>
  <si>
    <t>쿠팡</t>
  </si>
  <si>
    <t>기록없음 기억이 안남</t>
  </si>
  <si>
    <t>식음료간식</t>
  </si>
  <si>
    <t>물품-종이컵</t>
  </si>
  <si>
    <t>페이퍼맥스 고양이 종이컵 2000개</t>
  </si>
  <si>
    <t>알리익스프레스</t>
  </si>
  <si>
    <t>개</t>
  </si>
  <si>
    <t>페이퍼맥스 13온스 종이컵 500개</t>
  </si>
  <si>
    <t>문구/사무</t>
  </si>
  <si>
    <t>복사용지A3</t>
  </si>
  <si>
    <t>더블에이 A3 복사용지 80g 2500매</t>
  </si>
  <si>
    <t>매</t>
  </si>
  <si>
    <t>복사용지A4</t>
  </si>
  <si>
    <t>삼성 SS페이퍼 A4 복사용지 2500매</t>
  </si>
  <si>
    <t>소모성비품</t>
  </si>
  <si>
    <t>건전지</t>
  </si>
  <si>
    <t>스위스밀리터리 건전지 AA 20알 + AAA</t>
  </si>
  <si>
    <t>커피-믹스커피</t>
  </si>
  <si>
    <t>맥심 화이트골드 커피믹스 180T</t>
  </si>
  <si>
    <t>G마켓</t>
  </si>
  <si>
    <t>네스카페 수프리모 오리지날 커피믹스 110T</t>
  </si>
  <si>
    <t>기타</t>
  </si>
  <si>
    <t>반짇고리</t>
  </si>
  <si>
    <t>수납/정리</t>
  </si>
  <si>
    <t>클립</t>
  </si>
  <si>
    <t>사무용 종이 클립</t>
  </si>
  <si>
    <t>차-녹차</t>
  </si>
  <si>
    <t>동서 현미녹차 180개</t>
  </si>
  <si>
    <t>비품구매</t>
  </si>
  <si>
    <t>스테이플러</t>
  </si>
  <si>
    <t>메모지</t>
  </si>
  <si>
    <t>스티커 메모 패드 (2개)</t>
  </si>
  <si>
    <t>코믹스 400 스티커 메모 패드 (2개)</t>
  </si>
  <si>
    <t>칩 백 클립</t>
  </si>
  <si>
    <t>커터칼</t>
  </si>
  <si>
    <t>절단 도구 (박스 커터)</t>
  </si>
  <si>
    <t>가위</t>
  </si>
  <si>
    <t>M&amp;G 중간 수제 가위</t>
  </si>
  <si>
    <t>후크</t>
  </si>
  <si>
    <t>벽 보관 후크 (소켓)</t>
  </si>
  <si>
    <t>벽 보관 후크 (고리)</t>
  </si>
  <si>
    <t>스크래퍼</t>
  </si>
  <si>
    <t>인덱스 스티커</t>
  </si>
  <si>
    <t>고무밴드</t>
  </si>
  <si>
    <t>헤어 고무 밴드 (100pcs)</t>
  </si>
  <si>
    <t>삼각자</t>
  </si>
  <si>
    <t>삼각자 세트</t>
  </si>
  <si>
    <t>자</t>
  </si>
  <si>
    <t>스테인레스강 직선 눈금자</t>
  </si>
  <si>
    <t>키보드</t>
  </si>
  <si>
    <t>아이리버 항균 유선 무소음 마우스 Medic-M1 블랙</t>
  </si>
  <si>
    <t>볼펜</t>
  </si>
  <si>
    <t>대용량 볼펜</t>
  </si>
  <si>
    <t>펀치</t>
  </si>
  <si>
    <t>DELI 펀치</t>
  </si>
  <si>
    <t>계산기</t>
  </si>
  <si>
    <t>공학 계산기</t>
  </si>
  <si>
    <t>연필</t>
  </si>
  <si>
    <t>연필 2B</t>
  </si>
  <si>
    <t>핸드타올/티슈</t>
  </si>
  <si>
    <t>탐사 핸드타올 5000개</t>
  </si>
  <si>
    <t>형광펜</t>
  </si>
  <si>
    <t>형광 하이라이터 펜</t>
  </si>
  <si>
    <t>라운드펀치</t>
  </si>
  <si>
    <t>코너 라운더 R4 커터</t>
  </si>
  <si>
    <t>스테인리스 싱크 스폰지 랙</t>
  </si>
  <si>
    <t>케이블</t>
  </si>
  <si>
    <t>USB 3 in 1 케이블</t>
  </si>
  <si>
    <t>수납함</t>
  </si>
  <si>
    <t>가정용 냉장고 측면 보관함</t>
  </si>
  <si>
    <t>먼지털이</t>
  </si>
  <si>
    <t>확장형 핸들 깃털 먼지털이</t>
  </si>
  <si>
    <t>카트</t>
  </si>
  <si>
    <t>공룡카트</t>
  </si>
  <si>
    <t>수정테이프</t>
  </si>
  <si>
    <t>모란디 수정테이프</t>
  </si>
  <si>
    <t>전자제품</t>
  </si>
  <si>
    <t>멀티탭</t>
  </si>
  <si>
    <t>모노케어 멀티탭 개별 스위치 3구 (10A) / 1m</t>
  </si>
  <si>
    <t>탈취제</t>
  </si>
  <si>
    <t>페브리즈 화장실 탈취제 비치형 6.3ml x 6개</t>
  </si>
  <si>
    <t>스쿱</t>
  </si>
  <si>
    <t>스테인레스 스쿱</t>
  </si>
  <si>
    <t>BOOW 하이라이터 펜</t>
  </si>
  <si>
    <t>써지오 안전멀티탭 3구</t>
  </si>
  <si>
    <t>차-아이스티</t>
  </si>
  <si>
    <t>이데이 복숭아 아이스티 100Tx2</t>
  </si>
  <si>
    <t>티슈수납함</t>
  </si>
  <si>
    <t>벽걸이 티슈 박스 2개</t>
  </si>
  <si>
    <t>물티슈</t>
  </si>
  <si>
    <t>클리어 베이직 물티슈 100매 20팩</t>
  </si>
  <si>
    <t>제본용 스테이플러</t>
  </si>
  <si>
    <t>담요</t>
  </si>
  <si>
    <t>더자리 마이블랭킷</t>
  </si>
  <si>
    <t>더자리 마이블랭킷 극세사 담요</t>
  </si>
  <si>
    <t>디스펜서</t>
  </si>
  <si>
    <t>세모금컵 디스펜서</t>
  </si>
  <si>
    <t>네이버페이</t>
  </si>
  <si>
    <t>물품-세모금컵</t>
  </si>
  <si>
    <t>세모금컵 1000매 1박스</t>
  </si>
  <si>
    <t>PG서울보증보험</t>
  </si>
  <si>
    <t>cctv</t>
  </si>
  <si>
    <t>타포 C220 WiFi 카메라</t>
  </si>
  <si>
    <t>세제</t>
  </si>
  <si>
    <t>참그린 주방세제</t>
  </si>
  <si>
    <t>수리/시공</t>
  </si>
  <si>
    <t>체어슈즈</t>
  </si>
  <si>
    <t>모노플랫 테니스공 체어슈즈 16입</t>
  </si>
  <si>
    <t>연필깎이</t>
  </si>
  <si>
    <t>DELI 연필깎이</t>
  </si>
  <si>
    <t>마그네틱 커터</t>
  </si>
  <si>
    <t>수세미</t>
  </si>
  <si>
    <t>코멧 양면 스펀지 수세미 세트</t>
  </si>
  <si>
    <t>이큐메딕 유선 키보드 Sanitize-K1</t>
  </si>
  <si>
    <t>비품 서랍장</t>
  </si>
  <si>
    <t>코메드 CMD-505 투명서랍장</t>
  </si>
  <si>
    <t>시럽</t>
  </si>
  <si>
    <t>대상 카페시럽 1.5L</t>
  </si>
  <si>
    <t>종이컵 8온스 50p</t>
  </si>
  <si>
    <t>물품-스틱</t>
  </si>
  <si>
    <t>스틱 18cm 1000p</t>
  </si>
  <si>
    <t>전기증설-샤인이엔지</t>
  </si>
  <si>
    <t>커피 정리함</t>
  </si>
  <si>
    <t>로즈소녀하우스 탕비실 커피 정리함</t>
  </si>
  <si>
    <t>소화기</t>
  </si>
  <si>
    <t>태양소방산업 ABC 분말형 소화기 3.3kg</t>
  </si>
  <si>
    <t>컵 수거함</t>
  </si>
  <si>
    <t>조이프랜드 테이크아웃 종이컵 수거함</t>
  </si>
  <si>
    <t>조이프랜드 엔틱 mini 일반형 종이컵 수거함</t>
  </si>
  <si>
    <t>간식-멘톨캔디</t>
  </si>
  <si>
    <t>호올스 대용량 캔디 멘톨 사탕 200개</t>
  </si>
  <si>
    <t>kg</t>
  </si>
  <si>
    <t>간식함</t>
  </si>
  <si>
    <t>CM Factory 원목 화장품정리함 티박스</t>
  </si>
  <si>
    <t>소독제</t>
  </si>
  <si>
    <t>네오메디컬 손소독제 핸드클린 겔 500ml</t>
  </si>
  <si>
    <t>휴지통</t>
  </si>
  <si>
    <t>오션웰리빙 20L</t>
  </si>
  <si>
    <t>물품통</t>
  </si>
  <si>
    <t>물품 퉁</t>
  </si>
  <si>
    <t>다이소</t>
  </si>
  <si>
    <t>온라인몰</t>
  </si>
  <si>
    <t>폴로 오리지널 900g 2개</t>
  </si>
  <si>
    <t>간식-후르츠캔디</t>
  </si>
  <si>
    <t>우리가스토리 GG 후르츠맛랜드 사탕 캔디 대용량사탕, 4kg, 1개</t>
  </si>
  <si>
    <t>간식-커피캔디</t>
  </si>
  <si>
    <t>해피벨리 코피코 1kg</t>
  </si>
  <si>
    <t>범퍼스티커</t>
  </si>
  <si>
    <t>3M 소음방지 범퍼형</t>
  </si>
  <si>
    <t>샤프</t>
  </si>
  <si>
    <t>제도샤프 12개</t>
  </si>
  <si>
    <t>라벨</t>
  </si>
  <si>
    <t>라벨기 - 님봇</t>
  </si>
  <si>
    <t>디퓨져</t>
  </si>
  <si>
    <t>바이향 대용량 홈 디퓨져, 2개, 510ml, 북스토어</t>
  </si>
  <si>
    <t>비닐 봉투</t>
  </si>
  <si>
    <t>코멧 배접 쓰레기봉투 50L 100개</t>
  </si>
  <si>
    <t>오픈간식</t>
  </si>
  <si>
    <t>HBAF 하루견과 100봉 + 아몬드 와사비맛</t>
  </si>
  <si>
    <t>충전기</t>
  </si>
  <si>
    <t>Toocki 제품 (2)</t>
  </si>
  <si>
    <t>고양이발</t>
  </si>
  <si>
    <t>방석</t>
  </si>
  <si>
    <t>거치대</t>
  </si>
  <si>
    <t>수세미 거치대</t>
  </si>
  <si>
    <t>영수증함</t>
  </si>
  <si>
    <t>투명 아크릴 상자 아크릴박스 아크릴케이스 전시용 5면, 100X100X100</t>
  </si>
  <si>
    <t>분리수거 쓰레기통 휴지통 대형 종량제 사각 파란 관공서 학교, 다모아휴지통7호(종..., 1개</t>
  </si>
  <si>
    <t>분리수거 스티커</t>
  </si>
  <si>
    <t>독서대</t>
  </si>
  <si>
    <t>알파103 독서대</t>
  </si>
  <si>
    <t>나이스통상 독서대</t>
  </si>
  <si>
    <t>마스크</t>
  </si>
  <si>
    <t>코멧 마스크 100개</t>
  </si>
  <si>
    <t>OPP 투명테이프(약48mm*70m)</t>
  </si>
  <si>
    <t>안양호계동점</t>
  </si>
  <si>
    <t>브릭스멀티바스켓1호</t>
  </si>
  <si>
    <t>매직</t>
  </si>
  <si>
    <t>유성매직2P(흑/둥근닙)</t>
  </si>
  <si>
    <t>고무나무 접시스탠드(6단)</t>
  </si>
  <si>
    <t>부샤드 밀크 초콜릿 카라멜 씨솔트 1.3kg</t>
  </si>
  <si>
    <t>옥션</t>
  </si>
  <si>
    <t>분실함</t>
  </si>
  <si>
    <t>정사각 모금함 투명 150/3T 투표함 J1503DT</t>
  </si>
  <si>
    <t>코코도르 디퓨저 500ml 2개 + 리필</t>
  </si>
  <si>
    <t>마케팅비</t>
  </si>
  <si>
    <t>스타벅스 기프티콘</t>
  </si>
  <si>
    <t>현대카드</t>
  </si>
  <si>
    <t>이여빈</t>
  </si>
  <si>
    <t>포장박스 20개</t>
  </si>
  <si>
    <t>투명포장봉투35매(10.5*16)접착식</t>
  </si>
  <si>
    <t>엔터식스안양역점</t>
  </si>
  <si>
    <t>우산</t>
  </si>
  <si>
    <t>EVA불투명우산(48cm)</t>
  </si>
  <si>
    <t>차-둥굴레차</t>
  </si>
  <si>
    <t>송원 둥굴레차 200T/현미녹차/천마차/호두아몬드율무</t>
  </si>
  <si>
    <t>분실</t>
  </si>
  <si>
    <t>화장지</t>
  </si>
  <si>
    <t>한예지 점보롤 2겹 300m, 16개</t>
  </si>
  <si>
    <t>롤</t>
  </si>
  <si>
    <t>점보롤 디스펜서</t>
  </si>
  <si>
    <t>웨이브 점보롤 디스펜서</t>
  </si>
  <si>
    <t>간식-비타민캔디</t>
  </si>
  <si>
    <t>비타C 레몬맛 캔디 2kg</t>
  </si>
  <si>
    <t>이큐메딕 유선 키보드</t>
  </si>
  <si>
    <t>카페테리아</t>
  </si>
  <si>
    <t>칼딘 얼음 커피 스쿱</t>
  </si>
  <si>
    <t>C타입 일체형 고속충전기</t>
  </si>
  <si>
    <t>모디스 아이폰 일체형 충전기</t>
  </si>
  <si>
    <t>요이치 아이폰 일체형 충전기</t>
  </si>
  <si>
    <t>양면테이프</t>
  </si>
  <si>
    <t>3M 양면테이프</t>
  </si>
  <si>
    <t>포충기</t>
  </si>
  <si>
    <t>보험</t>
  </si>
  <si>
    <t>보험료</t>
  </si>
  <si>
    <t>삼성화재</t>
  </si>
  <si>
    <t>라벨지</t>
  </si>
  <si>
    <t>님봇 라벨 종이</t>
  </si>
  <si>
    <t>매트</t>
  </si>
  <si>
    <t>미끄럼방지 논슬립 매트</t>
  </si>
  <si>
    <t>종량제봉투</t>
  </si>
  <si>
    <t>종량제 70리터</t>
  </si>
  <si>
    <t>GS25</t>
  </si>
  <si>
    <t>장</t>
  </si>
  <si>
    <t>보수도구</t>
  </si>
  <si>
    <t>바이오홈실리콘(백색)</t>
  </si>
  <si>
    <t>상도점</t>
  </si>
  <si>
    <t>밀대/걸레</t>
  </si>
  <si>
    <t>봄단장 신축부직포봉걸레(리필20매)</t>
  </si>
  <si>
    <t>청소포</t>
  </si>
  <si>
    <t>정전기 청소포 (대형)(50매)</t>
  </si>
  <si>
    <t>네오플램TPE핸들가위</t>
  </si>
  <si>
    <t>줄눈 보수 마커펜</t>
  </si>
  <si>
    <t>코코도르 200ml, 숲속새벽공기 2개</t>
  </si>
  <si>
    <t>4차</t>
  </si>
  <si>
    <t>5차</t>
  </si>
  <si>
    <t>님봇 라벨 D11PRO</t>
  </si>
  <si>
    <t>코코도르 200ml, 편백 4개</t>
  </si>
  <si>
    <t>프린트월드</t>
  </si>
  <si>
    <t>딱풀</t>
  </si>
  <si>
    <t>딱풀(15g/3개입)</t>
  </si>
  <si>
    <t>홈플러스평촌점</t>
  </si>
  <si>
    <t>실리콘타이</t>
  </si>
  <si>
    <t>케이블타이(100mm)(200PCS)</t>
  </si>
  <si>
    <t>칸막이메쉬바구니2호</t>
  </si>
  <si>
    <t>페브리즈</t>
  </si>
  <si>
    <t>스프레이피죤 써니가든향(490ml)</t>
  </si>
  <si>
    <t>비상약</t>
  </si>
  <si>
    <t>일상닥터가정상비구급키트</t>
  </si>
  <si>
    <t>크리너</t>
  </si>
  <si>
    <t>모나미 화이트보드크리너(100ml)</t>
  </si>
  <si>
    <t>행주</t>
  </si>
  <si>
    <t>극세사주방타월(약35x75cm)</t>
  </si>
  <si>
    <t>브릭스멀티바스켓8호</t>
  </si>
  <si>
    <t>원터치미니휴지통(약2L)_화이트</t>
  </si>
  <si>
    <t>네임펜</t>
  </si>
  <si>
    <t>가는 네임펜(0.5mm)(흑3개입)</t>
  </si>
  <si>
    <t>샤프심</t>
  </si>
  <si>
    <t>세라믹샤프심0.5mm(B)(30개*4BOX)</t>
  </si>
  <si>
    <t>3분할칸막이수납케이스</t>
  </si>
  <si>
    <t>헬로키티얼굴포스트잇(70매)</t>
  </si>
  <si>
    <t>통신비</t>
  </si>
  <si>
    <t>인터넷</t>
  </si>
  <si>
    <t>KT</t>
  </si>
  <si>
    <t>티슈 케이스 2개</t>
  </si>
  <si>
    <t>차-보리차</t>
  </si>
  <si>
    <t>한잔용 보리차 100개</t>
  </si>
  <si>
    <t>수저 살균건조기</t>
  </si>
  <si>
    <t>비닐 80L 화이트 100매</t>
  </si>
  <si>
    <t>커피-원두</t>
  </si>
  <si>
    <t>미디움밸런스</t>
  </si>
  <si>
    <t>이마트</t>
  </si>
  <si>
    <t>노브랜드 안양평촌</t>
  </si>
  <si>
    <t>스페셜</t>
  </si>
  <si>
    <t>수입</t>
  </si>
  <si>
    <t>1-매출</t>
  </si>
  <si>
    <t>현금환불</t>
  </si>
  <si>
    <t>환불금</t>
  </si>
  <si>
    <t>회원</t>
  </si>
  <si>
    <t>김유겸 4주권 환불</t>
  </si>
  <si>
    <t>블로그 김현경</t>
  </si>
  <si>
    <t>스카치 막대걸레</t>
  </si>
  <si>
    <t>더클 청소포 60매 3개</t>
  </si>
  <si>
    <t>변기커버</t>
  </si>
  <si>
    <t>파리지앵 변기커버</t>
  </si>
  <si>
    <t>공기청정기</t>
  </si>
  <si>
    <t>쿠쿠 공기청정기 AC-25W20FWH</t>
  </si>
  <si>
    <t>접이식 정리 바구니 green</t>
  </si>
  <si>
    <t>반품</t>
  </si>
  <si>
    <t>niimbot 라벨지</t>
  </si>
  <si>
    <t>온도계</t>
  </si>
  <si>
    <t>Tuya 스마트 온습도 센서</t>
  </si>
  <si>
    <t>밀봉기</t>
  </si>
  <si>
    <t>식품가방 클립 세트</t>
  </si>
  <si>
    <t>화장실바닥</t>
  </si>
  <si>
    <t>줄눈보수제 2개</t>
  </si>
  <si>
    <t>린넨</t>
  </si>
  <si>
    <t>린넨 타올 4개</t>
  </si>
  <si>
    <t>다하다 둥굴레차 100T</t>
  </si>
  <si>
    <t>사인물</t>
  </si>
  <si>
    <t>남녀화장실</t>
  </si>
  <si>
    <t>STAFF ONLY 아크릴사인</t>
  </si>
  <si>
    <t>정전기 청소포 72매 x2</t>
  </si>
  <si>
    <t>간식-약과</t>
  </si>
  <si>
    <t>삼립 미니 꿀약과 1kg x2</t>
  </si>
  <si>
    <t>가비파트너스</t>
  </si>
  <si>
    <t>교수형 철제 보관 바구니 2개</t>
  </si>
  <si>
    <t>팬트리 핸들형수납함(약15*30*17.5cm)</t>
  </si>
  <si>
    <t>미용티슈280매입</t>
  </si>
  <si>
    <t>마우스패드</t>
  </si>
  <si>
    <t>맥스틸 가죽마우스패드(스웨이드)</t>
  </si>
  <si>
    <t>다용도멀티정리함(특대)</t>
  </si>
  <si>
    <t>심플 팬트리수납함(약30*15*7cm)</t>
  </si>
  <si>
    <t>월매출</t>
  </si>
  <si>
    <t>키오스크-카드</t>
  </si>
  <si>
    <t>키오스크-간편결제</t>
  </si>
  <si>
    <t>모바일-카드</t>
  </si>
  <si>
    <t>카드수수료</t>
  </si>
  <si>
    <t>kcp-수수료</t>
  </si>
  <si>
    <t>kcp</t>
  </si>
  <si>
    <t>모바일</t>
  </si>
  <si>
    <t>kt우리카드</t>
  </si>
  <si>
    <t>화장실</t>
  </si>
  <si>
    <t>투홀 세면기 수전</t>
  </si>
  <si>
    <t>크린콜</t>
  </si>
  <si>
    <t>진로발효 크린콜 3L</t>
  </si>
  <si>
    <t>코팅필름</t>
  </si>
  <si>
    <t>무광코팅 필름 100p</t>
  </si>
  <si>
    <t>입금(임의매출)</t>
  </si>
  <si>
    <t>차재은</t>
  </si>
  <si>
    <t>수리비</t>
  </si>
  <si>
    <t>깨끗한 배관</t>
  </si>
  <si>
    <t>센터풀 3롤 + 디스펜서</t>
  </si>
  <si>
    <t>당근</t>
  </si>
  <si>
    <t>다이소몰</t>
  </si>
  <si>
    <t>클리어 바구니</t>
  </si>
  <si>
    <t>간식-오트밀</t>
  </si>
  <si>
    <t>오트밀 미니바이트 1kg 대용량 귀리스낵 x3</t>
  </si>
  <si>
    <t>딥브라운</t>
  </si>
  <si>
    <t>코보시스-수수료</t>
  </si>
  <si>
    <t>서버 수수료</t>
  </si>
  <si>
    <t>코보시스</t>
  </si>
  <si>
    <t>물마개</t>
  </si>
  <si>
    <t>스카치 폼 양면테이프</t>
  </si>
  <si>
    <t>건식청소포 30매</t>
  </si>
  <si>
    <t>테이프류</t>
  </si>
  <si>
    <t>양면테이프(25mm)</t>
  </si>
  <si>
    <t>논슬립테이프</t>
  </si>
  <si>
    <t>체어슈즈 4P</t>
  </si>
  <si>
    <t>양면테이프(20mm)</t>
  </si>
  <si>
    <t>호계동점</t>
  </si>
  <si>
    <t>박인수</t>
  </si>
  <si>
    <t>종이 수거함</t>
  </si>
  <si>
    <t>정전기청소포 70매</t>
  </si>
  <si>
    <t>안양역점</t>
  </si>
  <si>
    <t>브릭스멀티바스켓</t>
  </si>
  <si>
    <t>손걸레청소용티슈 100매</t>
  </si>
  <si>
    <t>뚜껑 수납 케이스 S</t>
  </si>
  <si>
    <t>장갑</t>
  </si>
  <si>
    <t>니트릴장갑 100매</t>
  </si>
  <si>
    <t>점착메모지</t>
  </si>
  <si>
    <t>의류정리대</t>
  </si>
  <si>
    <t>아크릴 숫자판 2, 4 / 스터디룸 표지판</t>
  </si>
  <si>
    <t>스터디워크</t>
  </si>
  <si>
    <t>LED 디지털 시계</t>
  </si>
  <si>
    <t>케이블타이</t>
  </si>
  <si>
    <t>100pcs 케이블 타이</t>
  </si>
  <si>
    <t>스테인레스 가위</t>
  </si>
  <si>
    <t>Tuya 스마트 온습도 센서 x3</t>
  </si>
  <si>
    <t>플라스틱 접이식 스토리지 박스</t>
  </si>
  <si>
    <t>접이식 정리 바구니 green L</t>
  </si>
  <si>
    <t>KEFI 커피 캔디 5개, 500g</t>
  </si>
  <si>
    <t>비닐봉투 블랙 23L 200개</t>
  </si>
  <si>
    <t>콘센트커버</t>
  </si>
  <si>
    <t>콘센트 커버 10개</t>
  </si>
  <si>
    <t>전기세</t>
  </si>
  <si>
    <t>한국전력</t>
  </si>
  <si>
    <t>9온스 음료컵 1000개</t>
  </si>
  <si>
    <t>크리넥스 변기시트 크리너 디스펜서</t>
  </si>
  <si>
    <t>스티커 홀더 10개</t>
  </si>
  <si>
    <t>로센 목캔디 유칼립투스 멘톨 1kg</t>
  </si>
  <si>
    <t>배송비3000포함</t>
  </si>
  <si>
    <t>이마트몰</t>
  </si>
  <si>
    <t>ssg 온라인</t>
  </si>
  <si>
    <t>현혜진 100시간권 환불</t>
  </si>
  <si>
    <t>비닐봉투 블랙 30L 300개</t>
  </si>
  <si>
    <t>한잔용 보리차 100개 2개</t>
  </si>
  <si>
    <t>변기크리너</t>
  </si>
  <si>
    <t>킴케어 변기시트크리너 (유한 팩형) 리필액 300ml</t>
  </si>
  <si>
    <t>성수 다크오리지널</t>
  </si>
  <si>
    <t>백시멘트</t>
  </si>
  <si>
    <t>디센느 밀대걸레</t>
  </si>
  <si>
    <t>필기구</t>
  </si>
  <si>
    <t>클립볼펜 8P</t>
  </si>
  <si>
    <t>물티슈 150매</t>
  </si>
  <si>
    <t>생잉크젤펜 4P</t>
  </si>
  <si>
    <t>A4 라벨지</t>
  </si>
  <si>
    <t>양면테이프(45mm)</t>
  </si>
  <si>
    <t>스티커</t>
  </si>
  <si>
    <t>가드스티커 48P</t>
  </si>
  <si>
    <t>강력스펀지 양면테이프</t>
  </si>
  <si>
    <t>영수증용지</t>
  </si>
  <si>
    <t>3인치 영수증 50롤</t>
  </si>
  <si>
    <t>렌탈</t>
  </si>
  <si>
    <t>정수기</t>
  </si>
  <si>
    <t>쿠쿠</t>
  </si>
  <si>
    <t>로열티/수수료</t>
  </si>
  <si>
    <t>콜센터</t>
  </si>
  <si>
    <t>로열티</t>
  </si>
  <si>
    <t>우리카드</t>
  </si>
  <si>
    <t>도시가스-미납</t>
  </si>
  <si>
    <t>도시가스</t>
  </si>
  <si>
    <t>미납</t>
  </si>
  <si>
    <t>일회용 TPE 장갑</t>
  </si>
  <si>
    <t>강력 짜기 미니 걸레</t>
  </si>
  <si>
    <t>커피수납</t>
  </si>
  <si>
    <t>쌀/콩 밀봉 저장 탱크</t>
  </si>
  <si>
    <t>양면 벨크로 접착 테이프</t>
  </si>
  <si>
    <t>마이크로 화이버 롱 핸들 청소기</t>
  </si>
  <si>
    <t>초강력 벨크로 테이프 외 3건</t>
  </si>
  <si>
    <t>조이보스 매직 펄프 밀대</t>
  </si>
  <si>
    <t>스펀지</t>
  </si>
  <si>
    <t>찌든때 제거 스펀지</t>
  </si>
  <si>
    <t>세정제</t>
  </si>
  <si>
    <t>오렌지파워 세정제</t>
  </si>
  <si>
    <t>스텐드</t>
  </si>
  <si>
    <t>A4 T형 카드스탠드</t>
  </si>
  <si>
    <t>카펫</t>
  </si>
  <si>
    <t>인테리어카펫</t>
  </si>
  <si>
    <t>헤트라스 리필 호텔우드</t>
  </si>
  <si>
    <t>접착리무버</t>
  </si>
  <si>
    <t>스프레이접착제제거제</t>
  </si>
  <si>
    <t>스텐스크래퍼</t>
  </si>
  <si>
    <t>실리콘시공용스크래퍼</t>
  </si>
  <si>
    <t>실리콘</t>
  </si>
  <si>
    <t>바이오홈실리콘</t>
  </si>
  <si>
    <t>SD카드</t>
  </si>
  <si>
    <t>SD카드 64GB</t>
  </si>
  <si>
    <t>밀대 걸이</t>
  </si>
  <si>
    <t>WUPU</t>
  </si>
  <si>
    <t>2인 1시간</t>
  </si>
  <si>
    <t>브러시</t>
  </si>
  <si>
    <t>커피 브러시 청소 도구</t>
  </si>
  <si>
    <t>수납 휠</t>
  </si>
  <si>
    <t>롤러 캐스터 휠 12개</t>
  </si>
  <si>
    <t>커팅매트</t>
  </si>
  <si>
    <t>A5 PVC 커팅 매트</t>
  </si>
  <si>
    <t>케이블 주최자 클립</t>
  </si>
  <si>
    <t>벽걸이선반</t>
  </si>
  <si>
    <t>접이식 벽걸이 선반</t>
  </si>
  <si>
    <t>벽걸이형 휴대폰 거치대 2개</t>
  </si>
  <si>
    <t>가쯔 오픈 슬라이딩 수납 정리함</t>
  </si>
  <si>
    <t>시계</t>
  </si>
  <si>
    <t>LED 거울 테이블 시계</t>
  </si>
  <si>
    <t>시트지</t>
  </si>
  <si>
    <t>주방 오염방지 시트지</t>
  </si>
  <si>
    <t>틈새 다용도 욕실 청소솔</t>
  </si>
  <si>
    <t>리치 오트밀 1kg</t>
  </si>
  <si>
    <t>2달</t>
  </si>
  <si>
    <t>온수기연결</t>
  </si>
  <si>
    <t>김창영</t>
  </si>
  <si>
    <t>다크오리지널</t>
  </si>
  <si>
    <t>산본점</t>
  </si>
  <si>
    <t>크린센스 슈퍼 엠보싱 점보롤 500m(1겹)x16롤</t>
  </si>
  <si>
    <t>베베앙 베이직 물티슈 100매 10팩</t>
  </si>
  <si>
    <t>토스쇼핑</t>
  </si>
  <si>
    <t>카드사</t>
  </si>
  <si>
    <t>스티커 리무버</t>
  </si>
  <si>
    <t>행주걸이</t>
  </si>
  <si>
    <t>동서 현미녹차 90개입</t>
  </si>
  <si>
    <t>간식-쌀과자</t>
  </si>
  <si>
    <t>쌀과자 270g</t>
  </si>
  <si>
    <t>g</t>
  </si>
  <si>
    <t>맥심 화이트골드 커피믹스 250T</t>
  </si>
  <si>
    <t>노브랜드 모카골드 250</t>
  </si>
  <si>
    <t>핸드워시디스펜서</t>
  </si>
  <si>
    <t>원프라임 디스펜서</t>
  </si>
  <si>
    <t>핸드워시</t>
  </si>
  <si>
    <t>원프라임 핸드워시</t>
  </si>
  <si>
    <t>리터</t>
  </si>
  <si>
    <t>9온스 1000개</t>
  </si>
  <si>
    <t>이데이 레몬 아이스티 100Tx2</t>
  </si>
  <si>
    <t>곰곰 쌀과자 달콤한맛, 297g, 4개</t>
  </si>
  <si>
    <t>우산꽂이</t>
  </si>
  <si>
    <t>우산꽂이 추가</t>
  </si>
  <si>
    <t>A4 하이브리드 80g 2500개</t>
  </si>
  <si>
    <t>인건비</t>
  </si>
  <si>
    <t>청소인건비</t>
  </si>
  <si>
    <t>직원</t>
  </si>
  <si>
    <t>김준현</t>
  </si>
  <si>
    <t>노재희</t>
  </si>
  <si>
    <t>노재희 2인 30분</t>
  </si>
  <si>
    <t>청소용품</t>
  </si>
  <si>
    <t>청소호스</t>
  </si>
  <si>
    <t>ssg 이마트</t>
  </si>
  <si>
    <t>배수구 커버</t>
  </si>
  <si>
    <t>정수기 렌탈료</t>
  </si>
  <si>
    <t>가비 - 렌탈료</t>
  </si>
  <si>
    <t>빗자루 쓰레받이</t>
  </si>
  <si>
    <t>윈프라이스 빗자루 쓰레받이 세트</t>
  </si>
  <si>
    <t>2인 3시간</t>
  </si>
  <si>
    <t>4인 30분</t>
  </si>
  <si>
    <t>한잔용 보리차 100개, 5개</t>
  </si>
  <si>
    <t>이채민</t>
  </si>
  <si>
    <t>4시간</t>
  </si>
  <si>
    <t>김은우</t>
  </si>
  <si>
    <t>삼립 미니 꿀약과 1kg x6</t>
  </si>
  <si>
    <t>곰곰 쌀과자 고소한맛 6개</t>
  </si>
  <si>
    <t>4주권 2주차 환불</t>
  </si>
  <si>
    <t>김예진</t>
  </si>
  <si>
    <t>사물함 2주 연장</t>
  </si>
  <si>
    <t>차량비</t>
  </si>
  <si>
    <t>충전비</t>
  </si>
  <si>
    <t>차지비</t>
  </si>
  <si>
    <t>알리</t>
  </si>
  <si>
    <t>주차비</t>
  </si>
  <si>
    <t>평촌아크로</t>
  </si>
  <si>
    <t>세무회계</t>
  </si>
  <si>
    <t>비타C 캔디 1.8kg</t>
  </si>
  <si>
    <t>오트밀 미니바이트 1kg 대용량 귀리스낵 x4</t>
  </si>
  <si>
    <t>모기유충제</t>
  </si>
  <si>
    <t>10정*2</t>
  </si>
  <si>
    <t>청라스포월드</t>
  </si>
  <si>
    <t>청라</t>
  </si>
  <si>
    <t>하이파킹</t>
  </si>
  <si>
    <t>세곡동</t>
  </si>
  <si>
    <t>보드마카</t>
  </si>
  <si>
    <t>모나미 12개 블랙</t>
  </si>
  <si>
    <t>모나미 12개 블루</t>
  </si>
  <si>
    <t>문정동</t>
  </si>
  <si>
    <t>모나미 12개 레드</t>
  </si>
  <si>
    <t>해지 환급</t>
  </si>
  <si>
    <t>와우플</t>
  </si>
  <si>
    <t>휴블리스 핸드타올 5000매</t>
  </si>
  <si>
    <t>지마켓</t>
  </si>
  <si>
    <t>백준민 30시간</t>
  </si>
  <si>
    <t>서유리 30시간</t>
  </si>
  <si>
    <t>나이스차저</t>
  </si>
  <si>
    <t>스펙트라 무소음 컬러 직사각 페달 휴지통 12L</t>
  </si>
  <si>
    <t>스카치 브라이트 욕실 수세미 40개</t>
  </si>
  <si>
    <t>제습기</t>
  </si>
  <si>
    <t xml:space="preserve">위닉스 21L 인버터 제습기 {DXWE210-OYK} </t>
  </si>
  <si>
    <t>신한 메리어트</t>
  </si>
  <si>
    <t>성수 다크오리지널, 2개</t>
  </si>
  <si>
    <t>노브랜드 도톰한 물티슈 100매</t>
  </si>
  <si>
    <t>배수구 클리너</t>
  </si>
  <si>
    <t>무로 강력 배수구 락클리너 아쿠아향 본품 + 호스 50cm 세트, 425ml, 2세트</t>
  </si>
  <si>
    <t>다하다 둥굴레차 100T, 2개</t>
  </si>
  <si>
    <t>슬기로운 생수컵 무형광 천연펄프, 2000개</t>
  </si>
  <si>
    <t>탐사 복사용지 80g, A4, 500개</t>
  </si>
  <si>
    <t>밀크 A4 복사지 A4용지 인쇄 복사용지 80g 5000매(2500매x2박스) SAMU(D)</t>
  </si>
  <si>
    <t>바이챈스 무타공 스텐 핸드타올 케이스 페이퍼타올 디스펜서 소형 실버</t>
  </si>
  <si>
    <t>초기비용</t>
  </si>
  <si>
    <t>부가세 제외</t>
  </si>
  <si>
    <t>SUM of 초기비용pivot_금액</t>
  </si>
  <si>
    <t>2025-04</t>
  </si>
  <si>
    <t>2025-03</t>
  </si>
  <si>
    <t>2025-02</t>
  </si>
  <si>
    <t>2025-01</t>
  </si>
  <si>
    <t>2024-12</t>
  </si>
  <si>
    <t>2024-11</t>
  </si>
  <si>
    <t>총계</t>
  </si>
  <si>
    <t>0-초기비용 총계</t>
  </si>
  <si>
    <t>지출 총계</t>
  </si>
  <si>
    <t>총결산</t>
  </si>
  <si>
    <t>SUM of 총결산pivot_금액</t>
  </si>
  <si>
    <t>1-매출 총계</t>
  </si>
  <si>
    <t>수입 총계</t>
  </si>
  <si>
    <t>2-고정비 총계</t>
  </si>
  <si>
    <t>3-변동비 총계</t>
  </si>
  <si>
    <t>초기비용제외</t>
  </si>
  <si>
    <t>SUM of 운영pivot_금액</t>
  </si>
  <si>
    <t>인테리어공사비 제외</t>
  </si>
  <si>
    <t>SUM of 부가세조정</t>
  </si>
  <si>
    <t>SUM of 금액(vat포함)</t>
  </si>
  <si>
    <t>2025-05</t>
  </si>
  <si>
    <t>문구/사무 총계</t>
  </si>
  <si>
    <t>식음료간식 총계</t>
  </si>
  <si>
    <t>위생/청소용품 총계</t>
  </si>
  <si>
    <t>캔디-비타민캔디</t>
  </si>
  <si>
    <t>간식-맨톨캔디</t>
  </si>
  <si>
    <t>상가계약</t>
  </si>
  <si>
    <t>보증금</t>
  </si>
  <si>
    <t>월세</t>
  </si>
  <si>
    <t>[확정 견적]</t>
  </si>
  <si>
    <t>공급가액</t>
  </si>
  <si>
    <t>합계</t>
  </si>
  <si>
    <t>1차착수금</t>
  </si>
  <si>
    <t>착수+2주일후(12/30)</t>
  </si>
  <si>
    <t>오픈3일전</t>
  </si>
  <si>
    <t>[실제입금]</t>
  </si>
  <si>
    <t>1차11/20</t>
  </si>
  <si>
    <t>2차1-12/26</t>
  </si>
  <si>
    <t>가비(2/13)</t>
  </si>
  <si>
    <t>20-Jan</t>
  </si>
  <si>
    <t>잔금 2/18</t>
  </si>
  <si>
    <t>[추가분] - 2/18</t>
  </si>
  <si>
    <t>화장실개보수</t>
  </si>
  <si>
    <t>커피머신</t>
  </si>
  <si>
    <t>제빙기</t>
  </si>
  <si>
    <t>제빙기 설치비</t>
  </si>
  <si>
    <t>잡비</t>
  </si>
  <si>
    <t>총견적</t>
  </si>
  <si>
    <t>가비</t>
  </si>
  <si>
    <t>자기자본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</si>
</sst>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,##0;(#,##0)"/>
    <numFmt numFmtId="166" formatCode="m/d"/>
    <numFmt numFmtId="167" formatCode="#,##0.00;(#,##0.00)"/>
  </numFmts>
  <fonts count="1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theme="1"/>
      <name val="Arial"/>
    </font>
    <font>
      <sz val="9.0"/>
      <color rgb="FFFFFFFF"/>
      <name val="Arial"/>
    </font>
    <font>
      <sz val="11.0"/>
      <color rgb="FF000000"/>
      <name val="&quot;Aptos Narrow&quot;"/>
    </font>
    <font>
      <b/>
      <sz val="11.0"/>
      <color rgb="FF000000"/>
      <name val="&quot;Aptos Narrow&quot;"/>
    </font>
    <font>
      <b/>
      <color rgb="FF000000"/>
      <name val="Arial"/>
    </font>
    <font>
      <color rgb="FF00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38416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8416A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38416A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38416A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8416A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38416A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0"/>
    </xf>
    <xf borderId="2" fillId="0" fontId="1" numFmtId="49" xfId="0" applyAlignment="1" applyBorder="1" applyFont="1" applyNumberForma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3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3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3" xfId="0" applyAlignment="1" applyBorder="1" applyFont="1" applyNumberFormat="1">
      <alignment shrinkToFit="0" vertical="center" wrapText="0"/>
    </xf>
    <xf borderId="9" fillId="0" fontId="1" numFmtId="3" xfId="0" applyAlignment="1" applyBorder="1" applyFont="1" applyNumberFormat="1">
      <alignment shrinkToFit="0" vertical="center" wrapText="0"/>
    </xf>
    <xf borderId="5" fillId="0" fontId="1" numFmtId="166" xfId="0" applyAlignment="1" applyBorder="1" applyFont="1" applyNumberFormat="1">
      <alignment shrinkToFit="0" vertical="center" wrapText="0"/>
    </xf>
    <xf borderId="8" fillId="0" fontId="1" numFmtId="166" xfId="0" applyAlignment="1" applyBorder="1" applyFont="1" applyNumberFormat="1">
      <alignment shrinkToFit="0" vertical="center" wrapText="0"/>
    </xf>
    <xf borderId="0" fillId="0" fontId="2" numFmtId="0" xfId="0" applyFont="1"/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14" fillId="0" fontId="1" numFmtId="165" xfId="0" applyAlignment="1" applyBorder="1" applyFont="1" applyNumberForma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3" numFmtId="0" xfId="0" applyFont="1"/>
    <xf borderId="0" fillId="0" fontId="3" numFmtId="165" xfId="0" applyFont="1" applyNumberFormat="1"/>
    <xf borderId="0" fillId="2" fontId="4" numFmtId="165" xfId="0" applyFill="1" applyFont="1" applyNumberFormat="1"/>
    <xf borderId="0" fillId="3" fontId="3" numFmtId="0" xfId="0" applyAlignment="1" applyFill="1" applyFont="1">
      <alignment horizontal="left"/>
    </xf>
    <xf borderId="0" fillId="0" fontId="2" numFmtId="0" xfId="0" applyFont="1"/>
    <xf borderId="0" fillId="0" fontId="2" numFmtId="49" xfId="0" applyFont="1" applyNumberFormat="1"/>
    <xf borderId="0" fillId="0" fontId="2" numFmtId="165" xfId="0" applyFont="1" applyNumberFormat="1"/>
    <xf borderId="0" fillId="0" fontId="3" numFmtId="167" xfId="0" applyFont="1" applyNumberFormat="1"/>
    <xf borderId="4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3" xfId="0" applyAlignment="1" applyFont="1" applyNumberFormat="1">
      <alignment horizontal="right"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3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Transactions-style">
      <tableStyleElement dxfId="1" type="headerRow"/>
      <tableStyleElement dxfId="2" type="firstRowStripe"/>
      <tableStyleElement dxfId="3" type="secondRowStripe"/>
    </tableStyle>
    <tableStyle count="3" pivot="0" name="인테리어-초기비용-style">
      <tableStyleElement dxfId="1" type="headerRow"/>
      <tableStyleElement dxfId="2" type="firstRowStripe"/>
      <tableStyleElement dxfId="3" type="secondRowStripe"/>
    </tableStyle>
    <tableStyle count="3" pivot="0" name="관리용품리스트-style">
      <tableStyleElement dxfId="1" type="headerRow"/>
      <tableStyleElement dxfId="2" type="firstRowStripe"/>
      <tableStyleElement dxfId="3" type="secondRowStripe"/>
    </tableStyle>
    <tableStyle count="3" pivot="0" name="시트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C1016" displayName="Table_1" 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Transactio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AB747" displayName="Table_2" name="Table_2" id="2">
  <tableColumns count="28">
    <tableColumn name="Month" id="1"/>
    <tableColumn name="Date" id="2"/>
    <tableColumn name="Type" id="3"/>
    <tableColumn name="Category" id="4"/>
    <tableColumn name="Category2" id="5"/>
    <tableColumn name="항목" id="6"/>
    <tableColumn name="거래금액" id="7"/>
    <tableColumn name="상세 품목" id="8"/>
    <tableColumn name="결제" id="9"/>
    <tableColumn name="거래처" id="10"/>
    <tableColumn name="부가세없음" id="11"/>
    <tableColumn name="메모" id="12"/>
    <tableColumn name="관리형" id="13"/>
    <tableColumn name="부가세" id="14"/>
    <tableColumn name="금액(vat포함)" id="15"/>
    <tableColumn name="금액(vat제외)" id="16"/>
    <tableColumn name="운영pivot_금액" id="17"/>
    <tableColumn name="초기비용pivot_금액" id="18"/>
    <tableColumn name="총결산pivot_금액" id="19"/>
    <tableColumn name="부가세조정" id="20"/>
    <tableColumn name="부가세환급" id="21"/>
    <tableColumn name="Column 26" id="22"/>
    <tableColumn name="매장" id="23"/>
    <tableColumn name="단가" id="24"/>
    <tableColumn name="수량" id="25"/>
    <tableColumn name="단위" id="26"/>
    <tableColumn name="용량" id="27"/>
    <tableColumn name="단위단가(g/개)" id="28"/>
  </tableColumns>
  <tableStyleInfo name="인테리어-초기비용-style" showColumnStripes="0" showFirstColumn="1" showLastColumn="1" showRowStripes="1"/>
</table>
</file>

<file path=xl/tables/table3.xml><?xml version="1.0" encoding="utf-8"?>
<table xmlns="http://schemas.openxmlformats.org/spreadsheetml/2006/main" ref="B2:C34" displayName="Table_3" name="Table_3" id="3">
  <tableColumns count="2">
    <tableColumn name="Category2" id="1"/>
    <tableColumn name="항목" id="2"/>
  </tableColumns>
  <tableStyleInfo name="관리용품리스트-style" showColumnStripes="0" showFirstColumn="1" showLastColumn="1" showRowStripes="1"/>
</table>
</file>

<file path=xl/tables/table4.xml><?xml version="1.0" encoding="utf-8"?>
<table xmlns="http://schemas.openxmlformats.org/spreadsheetml/2006/main" ref="B3:D47" displayName="Table_4" name="Table_4" id="4">
  <tableColumns count="3">
    <tableColumn name="Category" id="1"/>
    <tableColumn name="Category2" id="2"/>
    <tableColumn name="항목" id="3"/>
  </tableColumns>
  <tableStyleInfo name="시트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88"/>
    <col customWidth="1" min="2" max="2" width="11.5"/>
    <col customWidth="1" min="3" max="3" width="9.63"/>
    <col customWidth="1" min="4" max="4" width="13.75"/>
    <col customWidth="1" min="5" max="6" width="14.25"/>
    <col customWidth="1" min="7" max="7" width="14.63"/>
    <col customWidth="1" min="9" max="9" width="21.25"/>
    <col customWidth="1" min="14" max="14" width="13.13"/>
    <col customWidth="1" min="22" max="22" width="16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5" t="s">
        <v>27</v>
      </c>
    </row>
    <row r="2" ht="15.75" hidden="1" customHeight="1">
      <c r="A2" s="6" t="str">
        <f>TEXT(Transactions!$B$2:$B$1016, "yyyy-mm")</f>
        <v>2024-11</v>
      </c>
      <c r="B2" s="7">
        <v>45621.0</v>
      </c>
      <c r="C2" s="8" t="s">
        <v>28</v>
      </c>
      <c r="D2" s="8" t="s">
        <v>29</v>
      </c>
      <c r="E2" s="8"/>
      <c r="F2" s="8" t="s">
        <v>30</v>
      </c>
      <c r="G2" s="8" t="s">
        <v>31</v>
      </c>
      <c r="H2" s="9">
        <v>5.3823E7</v>
      </c>
      <c r="I2" s="8"/>
      <c r="J2" s="8" t="s">
        <v>32</v>
      </c>
      <c r="K2" s="8" t="s">
        <v>33</v>
      </c>
      <c r="L2" s="8"/>
      <c r="M2" s="8"/>
      <c r="N2" s="10" t="b">
        <f>AND(ISNUMBER(MATCH(Transactions!$F$2:$F$1016, '관리용품리스트'!$B$3:$B$45, 0)),
  ISNUMBER(MATCH(Transactions!$G$2:$G$1016, '관리용품리스트'!$C$3:$C$45, 0))
)
</f>
        <v>0</v>
      </c>
      <c r="O2" s="11">
        <f>IF(Transactions!$C$2:$C$1016=TRUE, 0, IF(Transactions!$C$2:$C$1016="지출", -ROUND(Transactions!$H$2:$H$1016/11, 0), ROUND(Transactions!$H$2:$H$1016/11, 0)))</f>
        <v>-4893000</v>
      </c>
      <c r="P2" s="11">
        <f>IF(Transactions!$C$2:$C$1016="지출", -(Transactions!$H$2:$H$1016), Transactions!$H$2:$H$1016)</f>
        <v>-53823000</v>
      </c>
      <c r="Q2" s="11">
        <f>Transactions!$P$2:$P$1016-Transactions!$O$2:$O$1016</f>
        <v>-48930000</v>
      </c>
      <c r="R2" s="11">
        <f>IF('운영결산'!$C$2, Transactions!$Q$2:$Q$1016, Transactions!$P$2:$P$1016)</f>
        <v>-53823000</v>
      </c>
      <c r="S2" s="11">
        <f>IF('초기비용'!$C$2, Transactions!$Q$2:$Q$1016, Transactions!$P$2:$P$1016)</f>
        <v>-53823000</v>
      </c>
      <c r="T2" s="11">
        <f>IF('총결산'!$C$2, Transactions!$Q$2:$Q$1016, Transactions!$P$2:$P$1016)</f>
        <v>-48930000</v>
      </c>
      <c r="U2" s="11">
        <f>IF(Transactions!$V$2:$V$1016&lt;&gt;"", 0, Transactions!$O$2:$O$1016)</f>
        <v>0</v>
      </c>
      <c r="V2" s="8" t="s">
        <v>34</v>
      </c>
      <c r="W2" s="8"/>
      <c r="X2" s="8"/>
      <c r="Y2" s="8"/>
      <c r="Z2" s="8"/>
      <c r="AA2" s="8"/>
      <c r="AB2" s="8"/>
      <c r="AC2" s="12"/>
    </row>
    <row r="3" ht="15.75" hidden="1" customHeight="1">
      <c r="A3" s="13" t="str">
        <f>IF(AND(ISNUMBER(MATCH(Transactions!$F$2:$F$1016, '시트5'!$C$4:$C$47, 0)),ISNUMBER(MATCH(Transactions!$G$2:$G$1016, '시트5'!$D$4:$D$47, 0))), TEXT(EDATE(Transactions!$B$2:$B$1016, -1), "yyyy-mm"), TEXT(Transactions!$B$2:$B$1016, "yyyy-mm"))
</f>
        <v>2024-12</v>
      </c>
      <c r="B3" s="14">
        <v>45642.0</v>
      </c>
      <c r="C3" s="15" t="s">
        <v>28</v>
      </c>
      <c r="D3" s="15" t="s">
        <v>35</v>
      </c>
      <c r="E3" s="15"/>
      <c r="F3" s="15" t="s">
        <v>36</v>
      </c>
      <c r="G3" s="15" t="s">
        <v>37</v>
      </c>
      <c r="H3" s="16">
        <v>925760.0</v>
      </c>
      <c r="I3" s="15"/>
      <c r="J3" s="15" t="s">
        <v>32</v>
      </c>
      <c r="K3" s="15" t="s">
        <v>38</v>
      </c>
      <c r="L3" s="15"/>
      <c r="M3" s="15" t="s">
        <v>39</v>
      </c>
      <c r="N3" s="17" t="b">
        <f>AND(ISNUMBER(MATCH(Transactions!$F$2:$F$1016, '관리용품리스트'!$B$3:$B$45, 0)),
  ISNUMBER(MATCH(Transactions!$G$2:$G$1016, '관리용품리스트'!$C$3:$C$45, 0))
)
</f>
        <v>0</v>
      </c>
      <c r="O3" s="18">
        <f>IF(Transactions!$C$2:$C$1016=TRUE, 0, IF(Transactions!$C$2:$C$1016="지출", -ROUND(Transactions!$H$2:$H$1016/11, 0), ROUND(Transactions!$H$2:$H$1016/11, 0)))</f>
        <v>-84160</v>
      </c>
      <c r="P3" s="18">
        <f>IF(Transactions!$C$2:$C$1016="지출", -(Transactions!$H$2:$H$1016), Transactions!$H$2:$H$1016)</f>
        <v>-925760</v>
      </c>
      <c r="Q3" s="18">
        <f>Transactions!$P$2:$P$1016-Transactions!$O$2:$O$1016</f>
        <v>-841600</v>
      </c>
      <c r="R3" s="18">
        <f>IF('운영결산'!$C$2, Transactions!$Q$2:$Q$1016, Transactions!$P$2:$P$1016)</f>
        <v>-925760</v>
      </c>
      <c r="S3" s="18">
        <f>IF('초기비용'!$C$2, Transactions!$Q$2:$Q$1016, Transactions!$P$2:$P$1016)</f>
        <v>-925760</v>
      </c>
      <c r="T3" s="18">
        <f>IF('총결산'!$C$2, Transactions!$Q$2:$Q$1016, Transactions!$P$2:$P$1016)</f>
        <v>-841600</v>
      </c>
      <c r="U3" s="18">
        <f>IF(Transactions!$V$2:$V$1016&lt;&gt;"", 0, Transactions!$O$2:$O$1016)</f>
        <v>0</v>
      </c>
      <c r="V3" s="15" t="s">
        <v>34</v>
      </c>
      <c r="W3" s="15"/>
      <c r="X3" s="15"/>
      <c r="Y3" s="15"/>
      <c r="Z3" s="15"/>
      <c r="AA3" s="15"/>
      <c r="AB3" s="15"/>
      <c r="AC3" s="19"/>
    </row>
    <row r="4" ht="15.75" hidden="1" customHeight="1">
      <c r="A4" s="6" t="str">
        <f>IF(AND(ISNUMBER(MATCH(Transactions!$F$2:$F$1016, '시트5'!$C$4:$C$47, 0)),ISNUMBER(MATCH(Transactions!$G$2:$G$1016, '시트5'!$D$4:$D$47, 0))), TEXT(EDATE(Transactions!$B$2:$B$1016, -1), "yyyy-mm"), TEXT(Transactions!$B$2:$B$1016, "yyyy-mm"))
</f>
        <v>2024-12</v>
      </c>
      <c r="B4" s="7">
        <v>45642.0</v>
      </c>
      <c r="C4" s="8" t="s">
        <v>28</v>
      </c>
      <c r="D4" s="8" t="s">
        <v>35</v>
      </c>
      <c r="E4" s="8"/>
      <c r="F4" s="8" t="s">
        <v>36</v>
      </c>
      <c r="G4" s="8" t="s">
        <v>40</v>
      </c>
      <c r="H4" s="9">
        <v>25000.0</v>
      </c>
      <c r="I4" s="8"/>
      <c r="J4" s="8" t="s">
        <v>32</v>
      </c>
      <c r="K4" s="8" t="s">
        <v>38</v>
      </c>
      <c r="L4" s="8" t="b">
        <v>1</v>
      </c>
      <c r="M4" s="8" t="s">
        <v>39</v>
      </c>
      <c r="N4" s="10" t="b">
        <f>AND(ISNUMBER(MATCH(Transactions!$F$2:$F$1016, '관리용품리스트'!$B$3:$B$45, 0)),
  ISNUMBER(MATCH(Transactions!$G$2:$G$1016, '관리용품리스트'!$C$3:$C$45, 0))
)
</f>
        <v>0</v>
      </c>
      <c r="O4" s="11">
        <f>IF(Transactions!$C$2:$C$1016=TRUE, 0, IF(Transactions!$C$2:$C$1016="지출", -ROUND(Transactions!$H$2:$H$1016/11, 0), ROUND(Transactions!$H$2:$H$1016/11, 0)))</f>
        <v>-2273</v>
      </c>
      <c r="P4" s="11">
        <f>IF(Transactions!$C$2:$C$1016="지출", -(Transactions!$H$2:$H$1016), Transactions!$H$2:$H$1016)</f>
        <v>-25000</v>
      </c>
      <c r="Q4" s="11">
        <f>Transactions!$P$2:$P$1016-Transactions!$O$2:$O$1016</f>
        <v>-22727</v>
      </c>
      <c r="R4" s="11">
        <f>IF('운영결산'!$C$2, Transactions!$Q$2:$Q$1016, Transactions!$P$2:$P$1016)</f>
        <v>-25000</v>
      </c>
      <c r="S4" s="11">
        <f>IF('초기비용'!$C$2, Transactions!$Q$2:$Q$1016, Transactions!$P$2:$P$1016)</f>
        <v>-25000</v>
      </c>
      <c r="T4" s="11">
        <f>IF('총결산'!$C$2, Transactions!$Q$2:$Q$1016, Transactions!$P$2:$P$1016)</f>
        <v>-22727</v>
      </c>
      <c r="U4" s="11">
        <f>IF(Transactions!$V$2:$V$1016&lt;&gt;"", 0, Transactions!$O$2:$O$1016)</f>
        <v>0</v>
      </c>
      <c r="V4" s="8" t="s">
        <v>34</v>
      </c>
      <c r="W4" s="8"/>
      <c r="X4" s="8"/>
      <c r="Y4" s="8"/>
      <c r="Z4" s="8"/>
      <c r="AA4" s="8"/>
      <c r="AB4" s="8"/>
      <c r="AC4" s="12"/>
    </row>
    <row r="5" ht="15.75" hidden="1" customHeight="1">
      <c r="A5" s="13" t="str">
        <f>TEXT(Transactions!$B$2:$B$1016, "yyyy-mm")</f>
        <v>2024-12</v>
      </c>
      <c r="B5" s="14">
        <v>45642.0</v>
      </c>
      <c r="C5" s="15" t="s">
        <v>28</v>
      </c>
      <c r="D5" s="15" t="s">
        <v>29</v>
      </c>
      <c r="E5" s="15"/>
      <c r="F5" s="15" t="s">
        <v>41</v>
      </c>
      <c r="G5" s="15" t="s">
        <v>42</v>
      </c>
      <c r="H5" s="16">
        <v>1770000.0</v>
      </c>
      <c r="I5" s="15"/>
      <c r="J5" s="15" t="s">
        <v>32</v>
      </c>
      <c r="K5" s="15" t="s">
        <v>43</v>
      </c>
      <c r="L5" s="15" t="b">
        <v>1</v>
      </c>
      <c r="M5" s="15"/>
      <c r="N5" s="17" t="b">
        <f>AND(ISNUMBER(MATCH(Transactions!$F$2:$F$1016, '관리용품리스트'!$B$3:$B$45, 0)),
  ISNUMBER(MATCH(Transactions!$G$2:$G$1016, '관리용품리스트'!$C$3:$C$45, 0))
)
</f>
        <v>0</v>
      </c>
      <c r="O5" s="18">
        <f>IF(Transactions!$L$2:$L$1016=TRUE, 0, IF(Transactions!$C$2:$C$1016="지출", -ROUND(Transactions!$H$2:$H$1016/11, 0), ROUND(Transactions!$H$2:$H$1016/11, 0)))</f>
        <v>0</v>
      </c>
      <c r="P5" s="18">
        <f>IF(Transactions!$C$2:$C$1016="지출", -(Transactions!$H$2:$H$1016), Transactions!$H$2:$H$1016)</f>
        <v>-1770000</v>
      </c>
      <c r="Q5" s="18">
        <f>Transactions!$P$2:$P$1016-Transactions!$O$2:$O$1016</f>
        <v>-1770000</v>
      </c>
      <c r="R5" s="18">
        <f>IF('운영결산'!$C$2, Transactions!$Q$2:$Q$1016, Transactions!$P$2:$P$1016)</f>
        <v>-1770000</v>
      </c>
      <c r="S5" s="18">
        <f>IF('초기비용'!$C$2, Transactions!$Q$2:$Q$1016, Transactions!$P$2:$P$1016)</f>
        <v>-1770000</v>
      </c>
      <c r="T5" s="18">
        <f>IF('총결산'!$C$2, Transactions!$Q$2:$Q$1016, Transactions!$P$2:$P$1016)</f>
        <v>-1770000</v>
      </c>
      <c r="U5" s="18">
        <f>IF(Transactions!$V$2:$V$1016&lt;&gt;"", 0, Transactions!$O$2:$O$1016)</f>
        <v>0</v>
      </c>
      <c r="V5" s="15" t="s">
        <v>34</v>
      </c>
      <c r="W5" s="15"/>
      <c r="X5" s="15"/>
      <c r="Y5" s="15"/>
      <c r="Z5" s="15"/>
      <c r="AA5" s="15"/>
      <c r="AB5" s="15"/>
      <c r="AC5" s="19"/>
    </row>
    <row r="6" ht="15.75" hidden="1" customHeight="1">
      <c r="A6" s="6" t="str">
        <f>TEXT(Transactions!$B$2:$B$1016, "yyyy-mm")</f>
        <v>2024-12</v>
      </c>
      <c r="B6" s="7">
        <v>45652.0</v>
      </c>
      <c r="C6" s="8" t="s">
        <v>28</v>
      </c>
      <c r="D6" s="8" t="s">
        <v>29</v>
      </c>
      <c r="E6" s="8"/>
      <c r="F6" s="8" t="s">
        <v>30</v>
      </c>
      <c r="G6" s="8" t="s">
        <v>44</v>
      </c>
      <c r="H6" s="9">
        <v>3.458E7</v>
      </c>
      <c r="I6" s="8"/>
      <c r="J6" s="8" t="s">
        <v>32</v>
      </c>
      <c r="K6" s="8" t="s">
        <v>33</v>
      </c>
      <c r="L6" s="8"/>
      <c r="M6" s="8"/>
      <c r="N6" s="10" t="b">
        <v>0</v>
      </c>
      <c r="O6" s="11">
        <f>IF(Transactions!$C$2:$C$1016=TRUE, 0, IF(Transactions!$C$2:$C$1016="지출", -ROUND(Transactions!$H$2:$H$1016/11, 0), ROUND(Transactions!$H$2:$H$1016/11, 0)))</f>
        <v>-3143636</v>
      </c>
      <c r="P6" s="11">
        <f>IF(Transactions!$C$2:$C$1016="지출", -(Transactions!$H$2:$H$1016), Transactions!$H$2:$H$1016)</f>
        <v>-34580000</v>
      </c>
      <c r="Q6" s="11">
        <f>Transactions!$P$2:$P$1016-Transactions!$O$2:$O$1016</f>
        <v>-31436364</v>
      </c>
      <c r="R6" s="11">
        <f>IF('운영결산'!$C$2, Transactions!$Q$2:$Q$1016, Transactions!$P$2:$P$1016)</f>
        <v>-34580000</v>
      </c>
      <c r="S6" s="11">
        <f>IF('초기비용'!$C$2, Transactions!$Q$2:$Q$1016, Transactions!$P$2:$P$1016)</f>
        <v>-34580000</v>
      </c>
      <c r="T6" s="11">
        <f>IF('총결산'!$C$2, Transactions!$Q$2:$Q$1016, Transactions!$P$2:$P$1016)</f>
        <v>-31436364</v>
      </c>
      <c r="U6" s="11">
        <f>IF(Transactions!$V$2:$V$1016&lt;&gt;"", 0, Transactions!$O$2:$O$1016)</f>
        <v>0</v>
      </c>
      <c r="V6" s="8" t="s">
        <v>34</v>
      </c>
      <c r="W6" s="8"/>
      <c r="X6" s="8"/>
      <c r="Y6" s="8"/>
      <c r="Z6" s="8"/>
      <c r="AA6" s="8"/>
      <c r="AB6" s="8"/>
      <c r="AC6" s="12"/>
    </row>
    <row r="7" ht="15.75" hidden="1" customHeight="1">
      <c r="A7" s="13" t="str">
        <f>TEXT(Transactions!$B$2:$B$1016, "yyyy-mm")</f>
        <v>2025-01</v>
      </c>
      <c r="B7" s="14">
        <v>45664.0</v>
      </c>
      <c r="C7" s="15" t="s">
        <v>28</v>
      </c>
      <c r="D7" s="15" t="s">
        <v>29</v>
      </c>
      <c r="E7" s="15"/>
      <c r="F7" s="15" t="s">
        <v>41</v>
      </c>
      <c r="G7" s="15" t="s">
        <v>45</v>
      </c>
      <c r="H7" s="16">
        <v>1619570.0</v>
      </c>
      <c r="I7" s="15"/>
      <c r="J7" s="15" t="s">
        <v>46</v>
      </c>
      <c r="K7" s="15" t="s">
        <v>47</v>
      </c>
      <c r="L7" s="15" t="b">
        <v>1</v>
      </c>
      <c r="M7" s="15"/>
      <c r="N7" s="17" t="b">
        <v>0</v>
      </c>
      <c r="O7" s="18">
        <f>IF(Transactions!$L$2:$L$1016=TRUE, 0, IF(Transactions!$C$2:$C$1016="지출", -ROUND(Transactions!$H$2:$H$1016/11, 0), ROUND(Transactions!$H$2:$H$1016/11, 0)))</f>
        <v>0</v>
      </c>
      <c r="P7" s="18">
        <f>IF(Transactions!$C$2:$C$1016="지출", -(Transactions!$H$2:$H$1016), Transactions!$H$2:$H$1016)</f>
        <v>-1619570</v>
      </c>
      <c r="Q7" s="18">
        <f>Transactions!$P$2:$P$1016-Transactions!$O$2:$O$1016</f>
        <v>-1619570</v>
      </c>
      <c r="R7" s="18">
        <f>IF('운영결산'!$C$2, Transactions!$Q$2:$Q$1016, Transactions!$P$2:$P$1016)</f>
        <v>-1619570</v>
      </c>
      <c r="S7" s="18">
        <f>IF('초기비용'!$C$2, Transactions!$Q$2:$Q$1016, Transactions!$P$2:$P$1016)</f>
        <v>-1619570</v>
      </c>
      <c r="T7" s="18">
        <f>IF('총결산'!$C$2, Transactions!$Q$2:$Q$1016, Transactions!$P$2:$P$1016)</f>
        <v>-1619570</v>
      </c>
      <c r="U7" s="18">
        <f>IF(Transactions!$V$2:$V$1016&lt;&gt;"", 0, Transactions!$O$2:$O$1016)</f>
        <v>0</v>
      </c>
      <c r="V7" s="20"/>
      <c r="W7" s="15"/>
      <c r="X7" s="15"/>
      <c r="Y7" s="15"/>
      <c r="Z7" s="15"/>
      <c r="AA7" s="15"/>
      <c r="AB7" s="15"/>
      <c r="AC7" s="19"/>
    </row>
    <row r="8" ht="15.75" hidden="1" customHeight="1">
      <c r="A8" s="6" t="str">
        <f>IF(AND(ISNUMBER(MATCH(Transactions!$F$2:$F$1016, '시트5'!$C$4:$C$47, 0)),ISNUMBER(MATCH(Transactions!$G$2:$G$1016, '시트5'!$D$4:$D$47, 0))), TEXT(EDATE(Transactions!$B$2:$B$1016, -1), "yyyy-mm"), TEXT(Transactions!$B$2:$B$1016, "yyyy-mm"))
</f>
        <v>2025-01</v>
      </c>
      <c r="B8" s="7">
        <v>45673.0</v>
      </c>
      <c r="C8" s="8" t="s">
        <v>28</v>
      </c>
      <c r="D8" s="8" t="s">
        <v>35</v>
      </c>
      <c r="E8" s="8"/>
      <c r="F8" s="8" t="s">
        <v>36</v>
      </c>
      <c r="G8" s="8" t="s">
        <v>37</v>
      </c>
      <c r="H8" s="9">
        <v>1760000.0</v>
      </c>
      <c r="I8" s="8"/>
      <c r="J8" s="8" t="s">
        <v>32</v>
      </c>
      <c r="K8" s="8" t="s">
        <v>38</v>
      </c>
      <c r="L8" s="8"/>
      <c r="M8" s="8"/>
      <c r="N8" s="10" t="b">
        <v>0</v>
      </c>
      <c r="O8" s="11">
        <f>IF(Transactions!$C$2:$C$1016=TRUE, 0, IF(Transactions!$C$2:$C$1016="지출", -ROUND(Transactions!$H$2:$H$1016/11, 0), ROUND(Transactions!$H$2:$H$1016/11, 0)))</f>
        <v>-160000</v>
      </c>
      <c r="P8" s="11">
        <f>IF(Transactions!$C$2:$C$1016="지출", -(Transactions!$H$2:$H$1016), Transactions!$H$2:$H$1016)</f>
        <v>-1760000</v>
      </c>
      <c r="Q8" s="11">
        <f>Transactions!$P$2:$P$1016-Transactions!$O$2:$O$1016</f>
        <v>-1600000</v>
      </c>
      <c r="R8" s="11">
        <f>IF('운영결산'!$C$2, Transactions!$Q$2:$Q$1016, Transactions!$P$2:$P$1016)</f>
        <v>-1760000</v>
      </c>
      <c r="S8" s="11">
        <f>IF('초기비용'!$C$2, Transactions!$Q$2:$Q$1016, Transactions!$P$2:$P$1016)</f>
        <v>-1760000</v>
      </c>
      <c r="T8" s="11">
        <f>IF('총결산'!$C$2, Transactions!$Q$2:$Q$1016, Transactions!$P$2:$P$1016)</f>
        <v>-1600000</v>
      </c>
      <c r="U8" s="11">
        <f>IF(Transactions!$V$2:$V$1016=FALSE, Transactions!$O$2:$O$1016, 0)</f>
        <v>-160000</v>
      </c>
      <c r="V8" s="21"/>
      <c r="W8" s="8"/>
      <c r="X8" s="8"/>
      <c r="Y8" s="8"/>
      <c r="Z8" s="8"/>
      <c r="AA8" s="8"/>
      <c r="AB8" s="8"/>
      <c r="AC8" s="12"/>
    </row>
    <row r="9" ht="15.75" hidden="1" customHeight="1">
      <c r="A9" s="13" t="str">
        <f>IF(AND(ISNUMBER(MATCH(Transactions!$F$2:$F$1016, '시트5'!$C$4:$C$47, 0)),ISNUMBER(MATCH(Transactions!$G$2:$G$1016, '시트5'!$D$4:$D$47, 0))), TEXT(EDATE(Transactions!$B$2:$B$1016, -1), "yyyy-mm"), TEXT(Transactions!$B$2:$B$1016, "yyyy-mm"))
</f>
        <v>2025-01</v>
      </c>
      <c r="B9" s="14">
        <v>45673.0</v>
      </c>
      <c r="C9" s="15" t="s">
        <v>28</v>
      </c>
      <c r="D9" s="15" t="s">
        <v>35</v>
      </c>
      <c r="E9" s="15"/>
      <c r="F9" s="15" t="s">
        <v>36</v>
      </c>
      <c r="G9" s="15" t="s">
        <v>40</v>
      </c>
      <c r="H9" s="16">
        <v>50000.0</v>
      </c>
      <c r="I9" s="15"/>
      <c r="J9" s="15" t="s">
        <v>32</v>
      </c>
      <c r="K9" s="15" t="s">
        <v>38</v>
      </c>
      <c r="L9" s="15" t="b">
        <v>1</v>
      </c>
      <c r="M9" s="15"/>
      <c r="N9" s="17" t="b">
        <v>0</v>
      </c>
      <c r="O9" s="18">
        <f>IF(Transactions!$C$2:$C$1016=TRUE, 0, IF(Transactions!$C$2:$C$1016="지출", -ROUND(Transactions!$H$2:$H$1016/11, 0), ROUND(Transactions!$H$2:$H$1016/11, 0)))</f>
        <v>-4545</v>
      </c>
      <c r="P9" s="18">
        <f>IF(Transactions!$C$2:$C$1016="지출", -(Transactions!$H$2:$H$1016), Transactions!$H$2:$H$1016)</f>
        <v>-50000</v>
      </c>
      <c r="Q9" s="18">
        <f>Transactions!$P$2:$P$1016-Transactions!$O$2:$O$1016</f>
        <v>-45455</v>
      </c>
      <c r="R9" s="18">
        <f>IF('운영결산'!$C$2, Transactions!$Q$2:$Q$1016, Transactions!$P$2:$P$1016)</f>
        <v>-50000</v>
      </c>
      <c r="S9" s="18">
        <f>IF('초기비용'!$C$2, Transactions!$Q$2:$Q$1016, Transactions!$P$2:$P$1016)</f>
        <v>-50000</v>
      </c>
      <c r="T9" s="18">
        <f>IF('총결산'!$C$2, Transactions!$Q$2:$Q$1016, Transactions!$P$2:$P$1016)</f>
        <v>-45455</v>
      </c>
      <c r="U9" s="18">
        <f>IF(Transactions!$V$2:$V$1016=FALSE, Transactions!$O$2:$O$1016, 0)</f>
        <v>-4545</v>
      </c>
      <c r="V9" s="20"/>
      <c r="W9" s="15"/>
      <c r="X9" s="15"/>
      <c r="Y9" s="15"/>
      <c r="Z9" s="15"/>
      <c r="AA9" s="15"/>
      <c r="AB9" s="15"/>
      <c r="AC9" s="19"/>
    </row>
    <row r="10" ht="15.75" hidden="1" customHeight="1">
      <c r="A10" s="6" t="str">
        <f>TEXT(Transactions!$B$2:$B$1016, "yyyy-mm")</f>
        <v>2025-01</v>
      </c>
      <c r="B10" s="7">
        <v>45677.0</v>
      </c>
      <c r="C10" s="8" t="s">
        <v>28</v>
      </c>
      <c r="D10" s="8" t="s">
        <v>29</v>
      </c>
      <c r="E10" s="8"/>
      <c r="F10" s="8" t="s">
        <v>30</v>
      </c>
      <c r="G10" s="8" t="s">
        <v>48</v>
      </c>
      <c r="H10" s="9">
        <v>2820000.0</v>
      </c>
      <c r="I10" s="8"/>
      <c r="J10" s="8" t="s">
        <v>32</v>
      </c>
      <c r="K10" s="8" t="s">
        <v>33</v>
      </c>
      <c r="L10" s="8"/>
      <c r="M10" s="8"/>
      <c r="N10" s="10" t="b">
        <v>0</v>
      </c>
      <c r="O10" s="11">
        <f>IF(Transactions!$C$2:$C$1016=TRUE, 0, IF(Transactions!$C$2:$C$1016="지출", -ROUND(Transactions!$H$2:$H$1016/11, 0), ROUND(Transactions!$H$2:$H$1016/11, 0)))</f>
        <v>-256364</v>
      </c>
      <c r="P10" s="11">
        <f>IF(Transactions!$C$2:$C$1016="지출", -(Transactions!$H$2:$H$1016), Transactions!$H$2:$H$1016)</f>
        <v>-2820000</v>
      </c>
      <c r="Q10" s="11">
        <f>Transactions!$P$2:$P$1016-Transactions!$O$2:$O$1016</f>
        <v>-2563636</v>
      </c>
      <c r="R10" s="11">
        <f>IF('운영결산'!$C$2, Transactions!$Q$2:$Q$1016, Transactions!$P$2:$P$1016)</f>
        <v>-2820000</v>
      </c>
      <c r="S10" s="11">
        <f>IF('초기비용'!$C$2, Transactions!$Q$2:$Q$1016, Transactions!$P$2:$P$1016)</f>
        <v>-2820000</v>
      </c>
      <c r="T10" s="11">
        <f>IF('총결산'!$C$2, Transactions!$Q$2:$Q$1016, Transactions!$P$2:$P$1016)</f>
        <v>-2563636</v>
      </c>
      <c r="U10" s="11">
        <f>IF(Transactions!$V$2:$V$1016=FALSE, Transactions!$O$2:$O$1016, 0)</f>
        <v>-256364</v>
      </c>
      <c r="V10" s="21"/>
      <c r="W10" s="8"/>
      <c r="X10" s="8"/>
      <c r="Y10" s="8"/>
      <c r="Z10" s="8"/>
      <c r="AA10" s="8"/>
      <c r="AB10" s="8"/>
      <c r="AC10" s="12"/>
    </row>
    <row r="11" ht="15.75" hidden="1" customHeight="1">
      <c r="A11" s="13" t="str">
        <f>TEXT(Transactions!$B$2:$B$1016, "yyyy-mm")</f>
        <v>2025-01</v>
      </c>
      <c r="B11" s="14">
        <v>45678.0</v>
      </c>
      <c r="C11" s="15" t="s">
        <v>28</v>
      </c>
      <c r="D11" s="15" t="s">
        <v>29</v>
      </c>
      <c r="E11" s="15"/>
      <c r="F11" s="15" t="s">
        <v>49</v>
      </c>
      <c r="G11" s="15" t="s">
        <v>50</v>
      </c>
      <c r="H11" s="16">
        <v>20000.0</v>
      </c>
      <c r="I11" s="15"/>
      <c r="J11" s="15" t="s">
        <v>32</v>
      </c>
      <c r="K11" s="15" t="s">
        <v>38</v>
      </c>
      <c r="L11" s="15" t="b">
        <v>1</v>
      </c>
      <c r="M11" s="15"/>
      <c r="N11" s="17" t="b">
        <v>0</v>
      </c>
      <c r="O11" s="18">
        <f>IF(Transactions!$C$2:$C$1016=TRUE, 0, IF(Transactions!$C$2:$C$1016="지출", -ROUND(Transactions!$H$2:$H$1016/11, 0), ROUND(Transactions!$H$2:$H$1016/11, 0)))</f>
        <v>-1818</v>
      </c>
      <c r="P11" s="18">
        <f>IF(Transactions!$C$2:$C$1016="지출", -(Transactions!$H$2:$H$1016), Transactions!$H$2:$H$1016)</f>
        <v>-20000</v>
      </c>
      <c r="Q11" s="18">
        <f>Transactions!$P$2:$P$1016-Transactions!$O$2:$O$1016</f>
        <v>-18182</v>
      </c>
      <c r="R11" s="18">
        <f>IF('운영결산'!$C$2, Transactions!$Q$2:$Q$1016, Transactions!$P$2:$P$1016)</f>
        <v>-20000</v>
      </c>
      <c r="S11" s="18">
        <f>IF('초기비용'!$C$2, Transactions!$Q$2:$Q$1016, Transactions!$P$2:$P$1016)</f>
        <v>-20000</v>
      </c>
      <c r="T11" s="18">
        <f>IF('총결산'!$C$2, Transactions!$Q$2:$Q$1016, Transactions!$P$2:$P$1016)</f>
        <v>-18182</v>
      </c>
      <c r="U11" s="18">
        <f>IF(Transactions!$V$2:$V$1016=FALSE, Transactions!$O$2:$O$1016, 0)</f>
        <v>-1818</v>
      </c>
      <c r="V11" s="20"/>
      <c r="W11" s="15"/>
      <c r="X11" s="15"/>
      <c r="Y11" s="15"/>
      <c r="Z11" s="15"/>
      <c r="AA11" s="15"/>
      <c r="AB11" s="15"/>
      <c r="AC11" s="19"/>
    </row>
    <row r="12" ht="15.75" customHeight="1">
      <c r="A12" s="6" t="str">
        <f>TEXT(Transactions!$B$2:$B$1016, "yyyy-mm")</f>
        <v>2025-01</v>
      </c>
      <c r="B12" s="7">
        <v>45678.0</v>
      </c>
      <c r="C12" s="8" t="s">
        <v>28</v>
      </c>
      <c r="D12" s="8" t="s">
        <v>51</v>
      </c>
      <c r="E12" s="8"/>
      <c r="F12" s="8" t="s">
        <v>52</v>
      </c>
      <c r="G12" s="8" t="s">
        <v>53</v>
      </c>
      <c r="H12" s="9">
        <v>20000.0</v>
      </c>
      <c r="I12" s="8" t="s">
        <v>54</v>
      </c>
      <c r="J12" s="8"/>
      <c r="K12" s="8" t="s">
        <v>55</v>
      </c>
      <c r="L12" s="8"/>
      <c r="M12" s="8" t="s">
        <v>56</v>
      </c>
      <c r="N12" s="10" t="b">
        <v>1</v>
      </c>
      <c r="O12" s="11">
        <f>IF(Transactions!$C$2:$C$1016=TRUE, 0, IF(Transactions!$C$2:$C$1016="지출", -ROUND(Transactions!$H$2:$H$1016/11, 0), ROUND(Transactions!$H$2:$H$1016/11, 0)))</f>
        <v>-1818</v>
      </c>
      <c r="P12" s="11">
        <f>IF(Transactions!$C$2:$C$1016="지출", -(Transactions!$H$2:$H$1016), Transactions!$H$2:$H$1016)</f>
        <v>-20000</v>
      </c>
      <c r="Q12" s="11">
        <f>Transactions!$P$2:$P$1016-Transactions!$O$2:$O$1016</f>
        <v>-18182</v>
      </c>
      <c r="R12" s="11">
        <f>IF('운영결산'!$C$2, Transactions!$Q$2:$Q$1016, Transactions!$P$2:$P$1016)</f>
        <v>-20000</v>
      </c>
      <c r="S12" s="11">
        <f>IF('초기비용'!$C$2, Transactions!$Q$2:$Q$1016, Transactions!$P$2:$P$1016)</f>
        <v>-20000</v>
      </c>
      <c r="T12" s="11">
        <f>IF('총결산'!$C$2, Transactions!$Q$2:$Q$1016, Transactions!$P$2:$P$1016)</f>
        <v>-18182</v>
      </c>
      <c r="U12" s="11">
        <f>IF(Transactions!$V$2:$V$1016=FALSE, Transactions!$O$2:$O$1016, 0)</f>
        <v>-1818</v>
      </c>
      <c r="V12" s="21"/>
      <c r="W12" s="8"/>
      <c r="X12" s="8"/>
      <c r="Y12" s="9">
        <v>3333.0</v>
      </c>
      <c r="Z12" s="8">
        <v>6.0</v>
      </c>
      <c r="AA12" s="8"/>
      <c r="AB12" s="8">
        <v>6.0</v>
      </c>
      <c r="AC12" s="22">
        <v>3333.0</v>
      </c>
    </row>
    <row r="13" ht="15.75" customHeight="1">
      <c r="A13" s="13" t="str">
        <f>TEXT(Transactions!$B$2:$B$1016, "yyyy-mm")</f>
        <v>2025-01</v>
      </c>
      <c r="B13" s="14">
        <v>45678.0</v>
      </c>
      <c r="C13" s="15" t="s">
        <v>28</v>
      </c>
      <c r="D13" s="15" t="s">
        <v>51</v>
      </c>
      <c r="E13" s="15"/>
      <c r="F13" s="15" t="s">
        <v>57</v>
      </c>
      <c r="G13" s="15" t="s">
        <v>58</v>
      </c>
      <c r="H13" s="16">
        <v>17789.0</v>
      </c>
      <c r="I13" s="15" t="s">
        <v>59</v>
      </c>
      <c r="J13" s="15"/>
      <c r="K13" s="15" t="s">
        <v>60</v>
      </c>
      <c r="L13" s="15" t="b">
        <v>1</v>
      </c>
      <c r="M13" s="15"/>
      <c r="N13" s="17" t="b">
        <f>AND(ISNUMBER(MATCH(Transactions!$F$2:$F$1016, '관리용품리스트'!$B$3:$B$48, 0)),
  ISNUMBER(MATCH(Transactions!$G$2:$G$1016, '관리용품리스트'!$C$3:$C$48, 0))
)
</f>
        <v>1</v>
      </c>
      <c r="O13" s="18">
        <f>IF(Transactions!$L$2:$L$1016=TRUE, 0, IF(Transactions!$C$2:$C$1016="지출", -ROUND(Transactions!$H$2:$H$1016/11, 0), ROUND(Transactions!$H$2:$H$1016/11, 0)))</f>
        <v>0</v>
      </c>
      <c r="P13" s="18">
        <f>IF(Transactions!$C$2:$C$1016="지출", -(Transactions!$H$2:$H$1016), Transactions!$H$2:$H$1016)</f>
        <v>-17789</v>
      </c>
      <c r="Q13" s="18">
        <f>Transactions!$P$2:$P$1016-Transactions!$O$2:$O$1016</f>
        <v>-17789</v>
      </c>
      <c r="R13" s="18">
        <f>IF('운영결산'!$C$2, Transactions!$Q$2:$Q$1016, Transactions!$P$2:$P$1016)</f>
        <v>-17789</v>
      </c>
      <c r="S13" s="18">
        <f>IF('초기비용'!$C$2, Transactions!$Q$2:$Q$1016, Transactions!$P$2:$P$1016)</f>
        <v>-17789</v>
      </c>
      <c r="T13" s="18">
        <f>IF('총결산'!$C$2, Transactions!$Q$2:$Q$1016, Transactions!$P$2:$P$1016)</f>
        <v>-17789</v>
      </c>
      <c r="U13" s="18">
        <f>IF(Transactions!$V$2:$V$1016&lt;&gt;"", 0, Transactions!$O$2:$O$1016)</f>
        <v>0</v>
      </c>
      <c r="V13" s="20"/>
      <c r="W13" s="15"/>
      <c r="X13" s="15"/>
      <c r="Y13" s="16">
        <v>17789.0</v>
      </c>
      <c r="Z13" s="15">
        <v>1.0</v>
      </c>
      <c r="AA13" s="15" t="s">
        <v>61</v>
      </c>
      <c r="AB13" s="16">
        <v>2000.0</v>
      </c>
      <c r="AC13" s="19">
        <v>9.0</v>
      </c>
    </row>
    <row r="14" ht="15.75" customHeight="1">
      <c r="A14" s="6" t="str">
        <f>TEXT(Transactions!$B$2:$B$1016, "yyyy-mm")</f>
        <v>2025-01</v>
      </c>
      <c r="B14" s="7">
        <v>45678.0</v>
      </c>
      <c r="C14" s="8" t="s">
        <v>28</v>
      </c>
      <c r="D14" s="8" t="s">
        <v>51</v>
      </c>
      <c r="E14" s="8"/>
      <c r="F14" s="8" t="s">
        <v>57</v>
      </c>
      <c r="G14" s="8" t="s">
        <v>58</v>
      </c>
      <c r="H14" s="9">
        <v>16653.0</v>
      </c>
      <c r="I14" s="8" t="s">
        <v>62</v>
      </c>
      <c r="J14" s="8"/>
      <c r="K14" s="8" t="s">
        <v>60</v>
      </c>
      <c r="L14" s="8" t="b">
        <v>1</v>
      </c>
      <c r="M14" s="8"/>
      <c r="N14" s="10" t="b">
        <f>AND(ISNUMBER(MATCH(Transactions!$F$2:$F$1016, '관리용품리스트'!$B$3:$B$48, 0)),
  ISNUMBER(MATCH(Transactions!$G$2:$G$1016, '관리용품리스트'!$C$3:$C$48, 0))
)
</f>
        <v>1</v>
      </c>
      <c r="O14" s="11">
        <f>IF(Transactions!$L$2:$L$1016=TRUE, 0, IF(Transactions!$C$2:$C$1016="지출", -ROUND(Transactions!$H$2:$H$1016/11, 0), ROUND(Transactions!$H$2:$H$1016/11, 0)))</f>
        <v>0</v>
      </c>
      <c r="P14" s="11">
        <f>IF(Transactions!$C$2:$C$1016="지출", -(Transactions!$H$2:$H$1016), Transactions!$H$2:$H$1016)</f>
        <v>-16653</v>
      </c>
      <c r="Q14" s="11">
        <f>Transactions!$P$2:$P$1016-Transactions!$O$2:$O$1016</f>
        <v>-16653</v>
      </c>
      <c r="R14" s="11">
        <f>IF('운영결산'!$C$2, Transactions!$Q$2:$Q$1016, Transactions!$P$2:$P$1016)</f>
        <v>-16653</v>
      </c>
      <c r="S14" s="11">
        <f>IF('초기비용'!$C$2, Transactions!$Q$2:$Q$1016, Transactions!$P$2:$P$1016)</f>
        <v>-16653</v>
      </c>
      <c r="T14" s="11">
        <f>IF('총결산'!$C$2, Transactions!$Q$2:$Q$1016, Transactions!$P$2:$P$1016)</f>
        <v>-16653</v>
      </c>
      <c r="U14" s="11">
        <f>IF(Transactions!$V$2:$V$1016&lt;&gt;"", 0, Transactions!$O$2:$O$1016)</f>
        <v>0</v>
      </c>
      <c r="V14" s="21"/>
      <c r="W14" s="8"/>
      <c r="X14" s="8"/>
      <c r="Y14" s="9">
        <v>16653.0</v>
      </c>
      <c r="Z14" s="8">
        <v>1.0</v>
      </c>
      <c r="AA14" s="8" t="s">
        <v>61</v>
      </c>
      <c r="AB14" s="8">
        <v>500.0</v>
      </c>
      <c r="AC14" s="12">
        <v>33.0</v>
      </c>
    </row>
    <row r="15" ht="15.75" customHeight="1">
      <c r="A15" s="13" t="str">
        <f>TEXT(Transactions!$B$2:$B$1016, "yyyy-mm")</f>
        <v>2025-01</v>
      </c>
      <c r="B15" s="14">
        <v>45678.0</v>
      </c>
      <c r="C15" s="15" t="s">
        <v>28</v>
      </c>
      <c r="D15" s="15" t="s">
        <v>51</v>
      </c>
      <c r="E15" s="15"/>
      <c r="F15" s="15" t="s">
        <v>63</v>
      </c>
      <c r="G15" s="15" t="s">
        <v>64</v>
      </c>
      <c r="H15" s="16">
        <v>40826.0</v>
      </c>
      <c r="I15" s="15" t="s">
        <v>65</v>
      </c>
      <c r="J15" s="15"/>
      <c r="K15" s="15" t="s">
        <v>60</v>
      </c>
      <c r="L15" s="15" t="b">
        <v>1</v>
      </c>
      <c r="M15" s="15"/>
      <c r="N15" s="17" t="b">
        <f>AND(ISNUMBER(MATCH(Transactions!$F$2:$F$1016, '관리용품리스트'!$B$3:$B$48, 0)),
  ISNUMBER(MATCH(Transactions!$G$2:$G$1016, '관리용품리스트'!$C$3:$C$48, 0))
)
</f>
        <v>1</v>
      </c>
      <c r="O15" s="18">
        <f>IF(Transactions!$L$2:$L$1016=TRUE, 0, IF(Transactions!$C$2:$C$1016="지출", -ROUND(Transactions!$H$2:$H$1016/11, 0), ROUND(Transactions!$H$2:$H$1016/11, 0)))</f>
        <v>0</v>
      </c>
      <c r="P15" s="18">
        <f>IF(Transactions!$C$2:$C$1016="지출", -(Transactions!$H$2:$H$1016), Transactions!$H$2:$H$1016)</f>
        <v>-40826</v>
      </c>
      <c r="Q15" s="18">
        <f>Transactions!$P$2:$P$1016-Transactions!$O$2:$O$1016</f>
        <v>-40826</v>
      </c>
      <c r="R15" s="18">
        <f>IF('운영결산'!$C$2, Transactions!$Q$2:$Q$1016, Transactions!$P$2:$P$1016)</f>
        <v>-40826</v>
      </c>
      <c r="S15" s="18">
        <f>IF('초기비용'!$C$2, Transactions!$Q$2:$Q$1016, Transactions!$P$2:$P$1016)</f>
        <v>-40826</v>
      </c>
      <c r="T15" s="18">
        <f>IF('총결산'!$C$2, Transactions!$Q$2:$Q$1016, Transactions!$P$2:$P$1016)</f>
        <v>-40826</v>
      </c>
      <c r="U15" s="18">
        <f>IF(Transactions!$V$2:$V$1016&lt;&gt;"", 0, Transactions!$O$2:$O$1016)</f>
        <v>0</v>
      </c>
      <c r="V15" s="20"/>
      <c r="W15" s="15"/>
      <c r="X15" s="15"/>
      <c r="Y15" s="16">
        <v>40826.0</v>
      </c>
      <c r="Z15" s="15">
        <v>1.0</v>
      </c>
      <c r="AA15" s="15" t="s">
        <v>66</v>
      </c>
      <c r="AB15" s="16">
        <v>2500.0</v>
      </c>
      <c r="AC15" s="19">
        <v>16.0</v>
      </c>
    </row>
    <row r="16" ht="15.75" customHeight="1">
      <c r="A16" s="6" t="str">
        <f>TEXT(Transactions!$B$2:$B$1016, "yyyy-mm")</f>
        <v>2025-01</v>
      </c>
      <c r="B16" s="7">
        <v>45679.0</v>
      </c>
      <c r="C16" s="8" t="s">
        <v>28</v>
      </c>
      <c r="D16" s="8" t="s">
        <v>51</v>
      </c>
      <c r="E16" s="8"/>
      <c r="F16" s="8" t="s">
        <v>63</v>
      </c>
      <c r="G16" s="8" t="s">
        <v>67</v>
      </c>
      <c r="H16" s="9">
        <v>15888.0</v>
      </c>
      <c r="I16" s="8" t="s">
        <v>68</v>
      </c>
      <c r="J16" s="8"/>
      <c r="K16" s="8" t="s">
        <v>60</v>
      </c>
      <c r="L16" s="8" t="b">
        <v>1</v>
      </c>
      <c r="M16" s="8"/>
      <c r="N16" s="10" t="b">
        <f>AND(ISNUMBER(MATCH(Transactions!$F$2:$F$1016, '관리용품리스트'!$B$3:$B$48, 0)),
  ISNUMBER(MATCH(Transactions!$G$2:$G$1016, '관리용품리스트'!$C$3:$C$48, 0))
)
</f>
        <v>1</v>
      </c>
      <c r="O16" s="11">
        <f>IF(Transactions!$L$2:$L$1016=TRUE, 0, IF(Transactions!$C$2:$C$1016="지출", -ROUND(Transactions!$H$2:$H$1016/11, 0), ROUND(Transactions!$H$2:$H$1016/11, 0)))</f>
        <v>0</v>
      </c>
      <c r="P16" s="11">
        <f>IF(Transactions!$C$2:$C$1016="지출", -(Transactions!$H$2:$H$1016), Transactions!$H$2:$H$1016)</f>
        <v>-15888</v>
      </c>
      <c r="Q16" s="11">
        <f>Transactions!$P$2:$P$1016-Transactions!$O$2:$O$1016</f>
        <v>-15888</v>
      </c>
      <c r="R16" s="11">
        <f>IF('운영결산'!$C$2, Transactions!$Q$2:$Q$1016, Transactions!$P$2:$P$1016)</f>
        <v>-15888</v>
      </c>
      <c r="S16" s="11">
        <f>IF('초기비용'!$C$2, Transactions!$Q$2:$Q$1016, Transactions!$P$2:$P$1016)</f>
        <v>-15888</v>
      </c>
      <c r="T16" s="11">
        <f>IF('총결산'!$C$2, Transactions!$Q$2:$Q$1016, Transactions!$P$2:$P$1016)</f>
        <v>-15888</v>
      </c>
      <c r="U16" s="11">
        <f>IF(Transactions!$V$2:$V$1016&lt;&gt;"", 0, Transactions!$O$2:$O$1016)</f>
        <v>0</v>
      </c>
      <c r="V16" s="21"/>
      <c r="W16" s="8"/>
      <c r="X16" s="8"/>
      <c r="Y16" s="9">
        <v>15888.0</v>
      </c>
      <c r="Z16" s="8">
        <v>1.0</v>
      </c>
      <c r="AA16" s="8" t="s">
        <v>66</v>
      </c>
      <c r="AB16" s="9">
        <v>2500.0</v>
      </c>
      <c r="AC16" s="12">
        <v>6.0</v>
      </c>
    </row>
    <row r="17" ht="15.75" hidden="1" customHeight="1">
      <c r="A17" s="13" t="str">
        <f>TEXT(Transactions!$B$2:$B$1016, "yyyy-mm")</f>
        <v>2025-01</v>
      </c>
      <c r="B17" s="14">
        <v>45679.0</v>
      </c>
      <c r="C17" s="15" t="s">
        <v>28</v>
      </c>
      <c r="D17" s="15" t="s">
        <v>51</v>
      </c>
      <c r="E17" s="15"/>
      <c r="F17" s="15" t="s">
        <v>69</v>
      </c>
      <c r="G17" s="15" t="s">
        <v>70</v>
      </c>
      <c r="H17" s="16">
        <v>8719.0</v>
      </c>
      <c r="I17" s="15" t="s">
        <v>71</v>
      </c>
      <c r="J17" s="15"/>
      <c r="K17" s="15" t="s">
        <v>60</v>
      </c>
      <c r="L17" s="15" t="b">
        <v>1</v>
      </c>
      <c r="M17" s="15"/>
      <c r="N17" s="17" t="b">
        <v>0</v>
      </c>
      <c r="O17" s="18">
        <f>IF(Transactions!$L$2:$L$1016=TRUE, 0, IF(Transactions!$C$2:$C$1016="지출", -ROUND(Transactions!$H$2:$H$1016/11, 0), ROUND(Transactions!$H$2:$H$1016/11, 0)))</f>
        <v>0</v>
      </c>
      <c r="P17" s="18">
        <f>IF(Transactions!$C$2:$C$1016="지출", -(Transactions!$H$2:$H$1016), Transactions!$H$2:$H$1016)</f>
        <v>-8719</v>
      </c>
      <c r="Q17" s="18">
        <f>Transactions!$P$2:$P$1016-Transactions!$O$2:$O$1016</f>
        <v>-8719</v>
      </c>
      <c r="R17" s="18">
        <f>IF('운영결산'!$C$2, Transactions!$Q$2:$Q$1016, Transactions!$P$2:$P$1016)</f>
        <v>-8719</v>
      </c>
      <c r="S17" s="18">
        <f>IF('초기비용'!$C$2, Transactions!$Q$2:$Q$1016, Transactions!$P$2:$P$1016)</f>
        <v>-8719</v>
      </c>
      <c r="T17" s="18">
        <f>IF('총결산'!$C$2, Transactions!$Q$2:$Q$1016, Transactions!$P$2:$P$1016)</f>
        <v>-8719</v>
      </c>
      <c r="U17" s="18">
        <f>IF(Transactions!$V$2:$V$1016&lt;&gt;"", 0, Transactions!$O$2:$O$1016)</f>
        <v>0</v>
      </c>
      <c r="V17" s="20"/>
      <c r="W17" s="15"/>
      <c r="X17" s="15"/>
      <c r="Y17" s="16">
        <v>8719.0</v>
      </c>
      <c r="Z17" s="15">
        <v>1.0</v>
      </c>
      <c r="AA17" s="15"/>
      <c r="AB17" s="15">
        <v>1.0</v>
      </c>
      <c r="AC17" s="19"/>
    </row>
    <row r="18" ht="15.75" customHeight="1">
      <c r="A18" s="6" t="str">
        <f>TEXT(Transactions!$B$2:$B$1016, "yyyy-mm")</f>
        <v>2025-01</v>
      </c>
      <c r="B18" s="7">
        <v>45679.0</v>
      </c>
      <c r="C18" s="8" t="s">
        <v>28</v>
      </c>
      <c r="D18" s="8" t="s">
        <v>51</v>
      </c>
      <c r="E18" s="8"/>
      <c r="F18" s="8" t="s">
        <v>57</v>
      </c>
      <c r="G18" s="8" t="s">
        <v>72</v>
      </c>
      <c r="H18" s="9">
        <v>22210.0</v>
      </c>
      <c r="I18" s="8" t="s">
        <v>73</v>
      </c>
      <c r="J18" s="8"/>
      <c r="K18" s="8" t="s">
        <v>74</v>
      </c>
      <c r="L18" s="8"/>
      <c r="M18" s="8"/>
      <c r="N18" s="10" t="b">
        <f>AND(ISNUMBER(MATCH(Transactions!$F$2:$F$1016, '관리용품리스트'!$B$3:$B$48, 0)),
  ISNUMBER(MATCH(Transactions!$G$2:$G$1016, '관리용품리스트'!$C$3:$C$48, 0))
)
</f>
        <v>1</v>
      </c>
      <c r="O18" s="11">
        <f>IF(Transactions!$C$2:$C$1016=TRUE, 0, IF(Transactions!$C$2:$C$1016="지출", -ROUND(Transactions!$H$2:$H$1016/11, 0), ROUND(Transactions!$H$2:$H$1016/11, 0)))</f>
        <v>-2019</v>
      </c>
      <c r="P18" s="11">
        <f>IF(Transactions!$C$2:$C$1016="지출", -(Transactions!$H$2:$H$1016), Transactions!$H$2:$H$1016)</f>
        <v>-22210</v>
      </c>
      <c r="Q18" s="11">
        <f>Transactions!$P$2:$P$1016-Transactions!$O$2:$O$1016</f>
        <v>-20191</v>
      </c>
      <c r="R18" s="11">
        <f>IF('운영결산'!$C$2, Transactions!$Q$2:$Q$1016, Transactions!$P$2:$P$1016)</f>
        <v>-22210</v>
      </c>
      <c r="S18" s="11">
        <f>IF('초기비용'!$C$2, Transactions!$Q$2:$Q$1016, Transactions!$P$2:$P$1016)</f>
        <v>-22210</v>
      </c>
      <c r="T18" s="11">
        <f>IF('총결산'!$C$2, Transactions!$Q$2:$Q$1016, Transactions!$P$2:$P$1016)</f>
        <v>-20191</v>
      </c>
      <c r="U18" s="11">
        <f>IF(Transactions!$V$2:$V$1016=FALSE, Transactions!$O$2:$O$1016, 0)</f>
        <v>-2019</v>
      </c>
      <c r="V18" s="21"/>
      <c r="W18" s="8"/>
      <c r="X18" s="8"/>
      <c r="Y18" s="9">
        <v>22210.0</v>
      </c>
      <c r="Z18" s="8">
        <v>1.0</v>
      </c>
      <c r="AA18" s="8" t="s">
        <v>61</v>
      </c>
      <c r="AB18" s="8">
        <v>180.0</v>
      </c>
      <c r="AC18" s="12">
        <v>123.0</v>
      </c>
    </row>
    <row r="19" ht="15.75" customHeight="1">
      <c r="A19" s="13" t="str">
        <f>TEXT(Transactions!$B$2:$B$1016, "yyyy-mm")</f>
        <v>2025-01</v>
      </c>
      <c r="B19" s="14">
        <v>45679.0</v>
      </c>
      <c r="C19" s="15" t="s">
        <v>28</v>
      </c>
      <c r="D19" s="15" t="s">
        <v>51</v>
      </c>
      <c r="E19" s="15"/>
      <c r="F19" s="15" t="s">
        <v>57</v>
      </c>
      <c r="G19" s="15" t="s">
        <v>72</v>
      </c>
      <c r="H19" s="16">
        <v>12010.0</v>
      </c>
      <c r="I19" s="15" t="s">
        <v>75</v>
      </c>
      <c r="J19" s="15"/>
      <c r="K19" s="15" t="s">
        <v>74</v>
      </c>
      <c r="L19" s="15"/>
      <c r="M19" s="15"/>
      <c r="N19" s="17" t="b">
        <f>AND(ISNUMBER(MATCH(Transactions!$F$2:$F$1016, '관리용품리스트'!$B$3:$B$48, 0)),
  ISNUMBER(MATCH(Transactions!$G$2:$G$1016, '관리용품리스트'!$C$3:$C$48, 0))
)
</f>
        <v>1</v>
      </c>
      <c r="O19" s="18">
        <f>IF(Transactions!$C$2:$C$1016=TRUE, 0, IF(Transactions!$C$2:$C$1016="지출", -ROUND(Transactions!$H$2:$H$1016/11, 0), ROUND(Transactions!$H$2:$H$1016/11, 0)))</f>
        <v>-1092</v>
      </c>
      <c r="P19" s="18">
        <f>IF(Transactions!$C$2:$C$1016="지출", -(Transactions!$H$2:$H$1016), Transactions!$H$2:$H$1016)</f>
        <v>-12010</v>
      </c>
      <c r="Q19" s="18">
        <f>Transactions!$P$2:$P$1016-Transactions!$O$2:$O$1016</f>
        <v>-10918</v>
      </c>
      <c r="R19" s="18">
        <f>IF('운영결산'!$C$2, Transactions!$Q$2:$Q$1016, Transactions!$P$2:$P$1016)</f>
        <v>-12010</v>
      </c>
      <c r="S19" s="18">
        <f>IF('초기비용'!$C$2, Transactions!$Q$2:$Q$1016, Transactions!$P$2:$P$1016)</f>
        <v>-12010</v>
      </c>
      <c r="T19" s="18">
        <f>IF('총결산'!$C$2, Transactions!$Q$2:$Q$1016, Transactions!$P$2:$P$1016)</f>
        <v>-10918</v>
      </c>
      <c r="U19" s="18">
        <f>IF(Transactions!$V$2:$V$1016=FALSE, Transactions!$O$2:$O$1016, 0)</f>
        <v>-1092</v>
      </c>
      <c r="V19" s="20"/>
      <c r="W19" s="15"/>
      <c r="X19" s="15"/>
      <c r="Y19" s="16">
        <v>12010.0</v>
      </c>
      <c r="Z19" s="15">
        <v>1.0</v>
      </c>
      <c r="AA19" s="15" t="s">
        <v>61</v>
      </c>
      <c r="AB19" s="15">
        <v>110.0</v>
      </c>
      <c r="AC19" s="19">
        <v>109.0</v>
      </c>
    </row>
    <row r="20" ht="15.75" hidden="1" customHeight="1">
      <c r="A20" s="6" t="str">
        <f>TEXT(Transactions!$B$2:$B$1016, "yyyy-mm")</f>
        <v>2025-01</v>
      </c>
      <c r="B20" s="7">
        <v>45681.0</v>
      </c>
      <c r="C20" s="8" t="s">
        <v>28</v>
      </c>
      <c r="D20" s="8" t="s">
        <v>51</v>
      </c>
      <c r="E20" s="8"/>
      <c r="F20" s="8" t="s">
        <v>76</v>
      </c>
      <c r="G20" s="8" t="s">
        <v>76</v>
      </c>
      <c r="H20" s="9">
        <v>1939.0</v>
      </c>
      <c r="I20" s="8" t="s">
        <v>77</v>
      </c>
      <c r="J20" s="8"/>
      <c r="K20" s="8" t="s">
        <v>60</v>
      </c>
      <c r="L20" s="8" t="b">
        <v>1</v>
      </c>
      <c r="M20" s="8"/>
      <c r="N20" s="10" t="b">
        <v>0</v>
      </c>
      <c r="O20" s="11">
        <f>IF(Transactions!$L$2:$L$1016=TRUE, 0, IF(Transactions!$C$2:$C$1016="지출", -ROUND(Transactions!$H$2:$H$1016/11, 0), ROUND(Transactions!$H$2:$H$1016/11, 0)))</f>
        <v>0</v>
      </c>
      <c r="P20" s="11">
        <f>IF(Transactions!$C$2:$C$1016="지출", -(Transactions!$H$2:$H$1016), Transactions!$H$2:$H$1016)</f>
        <v>-1939</v>
      </c>
      <c r="Q20" s="11">
        <f>Transactions!$P$2:$P$1016-Transactions!$O$2:$O$1016</f>
        <v>-1939</v>
      </c>
      <c r="R20" s="11">
        <f>IF('운영결산'!$C$2, Transactions!$Q$2:$Q$1016, Transactions!$P$2:$P$1016)</f>
        <v>-1939</v>
      </c>
      <c r="S20" s="11">
        <f>IF('초기비용'!$C$2, Transactions!$Q$2:$Q$1016, Transactions!$P$2:$P$1016)</f>
        <v>-1939</v>
      </c>
      <c r="T20" s="11">
        <f>IF('총결산'!$C$2, Transactions!$Q$2:$Q$1016, Transactions!$P$2:$P$1016)</f>
        <v>-1939</v>
      </c>
      <c r="U20" s="11">
        <f>IF(Transactions!$V$2:$V$1016&lt;&gt;"", 0, Transactions!$O$2:$O$1016)</f>
        <v>0</v>
      </c>
      <c r="V20" s="21"/>
      <c r="W20" s="8"/>
      <c r="X20" s="8"/>
      <c r="Y20" s="9">
        <v>2200.0</v>
      </c>
      <c r="Z20" s="8">
        <v>1.0</v>
      </c>
      <c r="AA20" s="8"/>
      <c r="AB20" s="8">
        <v>1.0</v>
      </c>
      <c r="AC20" s="12"/>
    </row>
    <row r="21" ht="15.75" hidden="1" customHeight="1">
      <c r="A21" s="13" t="str">
        <f>TEXT(Transactions!$B$2:$B$1016, "yyyy-mm")</f>
        <v>2025-01</v>
      </c>
      <c r="B21" s="14">
        <v>45681.0</v>
      </c>
      <c r="C21" s="15" t="s">
        <v>28</v>
      </c>
      <c r="D21" s="15" t="s">
        <v>29</v>
      </c>
      <c r="E21" s="15"/>
      <c r="F21" s="15" t="s">
        <v>78</v>
      </c>
      <c r="G21" s="15" t="s">
        <v>79</v>
      </c>
      <c r="H21" s="16">
        <v>1010.0</v>
      </c>
      <c r="I21" s="15" t="s">
        <v>80</v>
      </c>
      <c r="J21" s="15"/>
      <c r="K21" s="15" t="s">
        <v>60</v>
      </c>
      <c r="L21" s="15" t="b">
        <v>1</v>
      </c>
      <c r="M21" s="15"/>
      <c r="N21" s="17" t="b">
        <v>0</v>
      </c>
      <c r="O21" s="18">
        <f>IF(Transactions!$L$2:$L$1016=TRUE, 0, IF(Transactions!$C$2:$C$1016="지출", -ROUND(Transactions!$H$2:$H$1016/11, 0), ROUND(Transactions!$H$2:$H$1016/11, 0)))</f>
        <v>0</v>
      </c>
      <c r="P21" s="18">
        <f>IF(Transactions!$C$2:$C$1016="지출", -(Transactions!$H$2:$H$1016), Transactions!$H$2:$H$1016)</f>
        <v>-1010</v>
      </c>
      <c r="Q21" s="18">
        <f>Transactions!$P$2:$P$1016-Transactions!$O$2:$O$1016</f>
        <v>-1010</v>
      </c>
      <c r="R21" s="18">
        <f>IF('운영결산'!$C$2, Transactions!$Q$2:$Q$1016, Transactions!$P$2:$P$1016)</f>
        <v>-1010</v>
      </c>
      <c r="S21" s="18">
        <f>IF('초기비용'!$C$2, Transactions!$Q$2:$Q$1016, Transactions!$P$2:$P$1016)</f>
        <v>-1010</v>
      </c>
      <c r="T21" s="18">
        <f>IF('총결산'!$C$2, Transactions!$Q$2:$Q$1016, Transactions!$P$2:$P$1016)</f>
        <v>-1010</v>
      </c>
      <c r="U21" s="18">
        <f>IF(Transactions!$V$2:$V$1016&lt;&gt;"", 0, Transactions!$O$2:$O$1016)</f>
        <v>0</v>
      </c>
      <c r="V21" s="20"/>
      <c r="W21" s="15"/>
      <c r="X21" s="15"/>
      <c r="Y21" s="16">
        <v>1125.0</v>
      </c>
      <c r="Z21" s="15">
        <v>1.0</v>
      </c>
      <c r="AA21" s="15"/>
      <c r="AB21" s="15">
        <v>1.0</v>
      </c>
      <c r="AC21" s="19"/>
    </row>
    <row r="22" ht="15.75" hidden="1" customHeight="1">
      <c r="A22" s="6" t="str">
        <f>TEXT(Transactions!$B$2:$B$1016, "yyyy-mm")</f>
        <v>2025-01</v>
      </c>
      <c r="B22" s="7">
        <v>45681.0</v>
      </c>
      <c r="C22" s="8" t="s">
        <v>28</v>
      </c>
      <c r="D22" s="8" t="s">
        <v>51</v>
      </c>
      <c r="E22" s="8"/>
      <c r="F22" s="8" t="s">
        <v>57</v>
      </c>
      <c r="G22" s="8" t="s">
        <v>81</v>
      </c>
      <c r="H22" s="9">
        <v>9960.0</v>
      </c>
      <c r="I22" s="8" t="s">
        <v>82</v>
      </c>
      <c r="J22" s="8"/>
      <c r="K22" s="8" t="s">
        <v>55</v>
      </c>
      <c r="L22" s="8"/>
      <c r="M22" s="8"/>
      <c r="N22" s="10" t="b">
        <v>0</v>
      </c>
      <c r="O22" s="11">
        <f>IF(Transactions!$C$2:$C$1016=TRUE, 0, IF(Transactions!$C$2:$C$1016="지출", -ROUND(Transactions!$H$2:$H$1016/11, 0), ROUND(Transactions!$H$2:$H$1016/11, 0)))</f>
        <v>-905</v>
      </c>
      <c r="P22" s="11">
        <f>IF(Transactions!$C$2:$C$1016="지출", -(Transactions!$H$2:$H$1016), Transactions!$H$2:$H$1016)</f>
        <v>-9960</v>
      </c>
      <c r="Q22" s="11">
        <f>Transactions!$P$2:$P$1016-Transactions!$O$2:$O$1016</f>
        <v>-9055</v>
      </c>
      <c r="R22" s="11">
        <f>IF('운영결산'!$C$2, Transactions!$Q$2:$Q$1016, Transactions!$P$2:$P$1016)</f>
        <v>-9960</v>
      </c>
      <c r="S22" s="11">
        <f>IF('초기비용'!$C$2, Transactions!$Q$2:$Q$1016, Transactions!$P$2:$P$1016)</f>
        <v>-9960</v>
      </c>
      <c r="T22" s="11">
        <f>IF('총결산'!$C$2, Transactions!$Q$2:$Q$1016, Transactions!$P$2:$P$1016)</f>
        <v>-9055</v>
      </c>
      <c r="U22" s="11">
        <f>IF(Transactions!$V$2:$V$1016=FALSE, Transactions!$O$2:$O$1016, 0)</f>
        <v>-905</v>
      </c>
      <c r="V22" s="21"/>
      <c r="W22" s="8"/>
      <c r="X22" s="8"/>
      <c r="Y22" s="9">
        <v>9960.0</v>
      </c>
      <c r="Z22" s="8">
        <v>1.0</v>
      </c>
      <c r="AA22" s="8" t="s">
        <v>61</v>
      </c>
      <c r="AB22" s="8">
        <v>180.0</v>
      </c>
      <c r="AC22" s="12">
        <v>55.0</v>
      </c>
    </row>
    <row r="23" ht="15.75" hidden="1" customHeight="1">
      <c r="A23" s="13" t="str">
        <f>TEXT(Transactions!$B$2:$B$1016, "yyyy-mm")</f>
        <v>2025-01</v>
      </c>
      <c r="B23" s="14">
        <v>45681.0</v>
      </c>
      <c r="C23" s="15" t="s">
        <v>28</v>
      </c>
      <c r="D23" s="15" t="s">
        <v>29</v>
      </c>
      <c r="E23" s="15"/>
      <c r="F23" s="15" t="s">
        <v>83</v>
      </c>
      <c r="G23" s="15" t="s">
        <v>84</v>
      </c>
      <c r="H23" s="16">
        <v>3232.0</v>
      </c>
      <c r="I23" s="15" t="s">
        <v>84</v>
      </c>
      <c r="J23" s="15"/>
      <c r="K23" s="15" t="s">
        <v>60</v>
      </c>
      <c r="L23" s="15" t="b">
        <v>1</v>
      </c>
      <c r="M23" s="15"/>
      <c r="N23" s="17" t="b">
        <v>0</v>
      </c>
      <c r="O23" s="18">
        <f>IF(Transactions!$L$2:$L$1016=TRUE, 0, IF(Transactions!$C$2:$C$1016="지출", -ROUND(Transactions!$H$2:$H$1016/11, 0), ROUND(Transactions!$H$2:$H$1016/11, 0)))</f>
        <v>0</v>
      </c>
      <c r="P23" s="18">
        <f>IF(Transactions!$C$2:$C$1016="지출", -(Transactions!$H$2:$H$1016), Transactions!$H$2:$H$1016)</f>
        <v>-3232</v>
      </c>
      <c r="Q23" s="18">
        <f>Transactions!$P$2:$P$1016-Transactions!$O$2:$O$1016</f>
        <v>-3232</v>
      </c>
      <c r="R23" s="18">
        <f>IF('운영결산'!$C$2, Transactions!$Q$2:$Q$1016, Transactions!$P$2:$P$1016)</f>
        <v>-3232</v>
      </c>
      <c r="S23" s="18">
        <f>IF('초기비용'!$C$2, Transactions!$Q$2:$Q$1016, Transactions!$P$2:$P$1016)</f>
        <v>-3232</v>
      </c>
      <c r="T23" s="18">
        <f>IF('총결산'!$C$2, Transactions!$Q$2:$Q$1016, Transactions!$P$2:$P$1016)</f>
        <v>-3232</v>
      </c>
      <c r="U23" s="18">
        <f>IF(Transactions!$V$2:$V$1016&lt;&gt;"", 0, Transactions!$O$2:$O$1016)</f>
        <v>0</v>
      </c>
      <c r="V23" s="20"/>
      <c r="W23" s="15"/>
      <c r="X23" s="15"/>
      <c r="Y23" s="16">
        <v>1616.0</v>
      </c>
      <c r="Z23" s="15">
        <v>2.0</v>
      </c>
      <c r="AA23" s="15"/>
      <c r="AB23" s="15">
        <v>2.0</v>
      </c>
      <c r="AC23" s="19"/>
    </row>
    <row r="24" ht="15.75" hidden="1" customHeight="1">
      <c r="A24" s="6" t="str">
        <f>TEXT(Transactions!$B$2:$B$1016, "yyyy-mm")</f>
        <v>2025-01</v>
      </c>
      <c r="B24" s="7">
        <v>45681.0</v>
      </c>
      <c r="C24" s="8" t="s">
        <v>28</v>
      </c>
      <c r="D24" s="8" t="s">
        <v>51</v>
      </c>
      <c r="E24" s="8"/>
      <c r="F24" s="8" t="s">
        <v>63</v>
      </c>
      <c r="G24" s="8" t="s">
        <v>85</v>
      </c>
      <c r="H24" s="9">
        <v>3232.0</v>
      </c>
      <c r="I24" s="8" t="s">
        <v>86</v>
      </c>
      <c r="J24" s="8"/>
      <c r="K24" s="8" t="s">
        <v>60</v>
      </c>
      <c r="L24" s="8" t="b">
        <v>1</v>
      </c>
      <c r="M24" s="8"/>
      <c r="N24" s="10" t="b">
        <v>0</v>
      </c>
      <c r="O24" s="11">
        <f>IF(Transactions!$L$2:$L$1016=TRUE, 0, IF(Transactions!$C$2:$C$1016="지출", -ROUND(Transactions!$H$2:$H$1016/11, 0), ROUND(Transactions!$H$2:$H$1016/11, 0)))</f>
        <v>0</v>
      </c>
      <c r="P24" s="11">
        <f>IF(Transactions!$C$2:$C$1016="지출", -(Transactions!$H$2:$H$1016), Transactions!$H$2:$H$1016)</f>
        <v>-3232</v>
      </c>
      <c r="Q24" s="11">
        <f>Transactions!$P$2:$P$1016-Transactions!$O$2:$O$1016</f>
        <v>-3232</v>
      </c>
      <c r="R24" s="11">
        <f>IF('운영결산'!$C$2, Transactions!$Q$2:$Q$1016, Transactions!$P$2:$P$1016)</f>
        <v>-3232</v>
      </c>
      <c r="S24" s="11">
        <f>IF('초기비용'!$C$2, Transactions!$Q$2:$Q$1016, Transactions!$P$2:$P$1016)</f>
        <v>-3232</v>
      </c>
      <c r="T24" s="11">
        <f>IF('총결산'!$C$2, Transactions!$Q$2:$Q$1016, Transactions!$P$2:$P$1016)</f>
        <v>-3232</v>
      </c>
      <c r="U24" s="11">
        <f>IF(Transactions!$V$2:$V$1016&lt;&gt;"", 0, Transactions!$O$2:$O$1016)</f>
        <v>0</v>
      </c>
      <c r="V24" s="21"/>
      <c r="W24" s="8"/>
      <c r="X24" s="8"/>
      <c r="Y24" s="9">
        <v>1616.0</v>
      </c>
      <c r="Z24" s="8">
        <v>2.0</v>
      </c>
      <c r="AA24" s="8"/>
      <c r="AB24" s="8">
        <v>2.0</v>
      </c>
      <c r="AC24" s="12"/>
    </row>
    <row r="25" ht="15.75" hidden="1" customHeight="1">
      <c r="A25" s="13" t="str">
        <f>TEXT(Transactions!$B$2:$B$1016, "yyyy-mm")</f>
        <v>2025-01</v>
      </c>
      <c r="B25" s="14">
        <v>45681.0</v>
      </c>
      <c r="C25" s="15" t="s">
        <v>28</v>
      </c>
      <c r="D25" s="15" t="s">
        <v>51</v>
      </c>
      <c r="E25" s="15"/>
      <c r="F25" s="15" t="s">
        <v>63</v>
      </c>
      <c r="G25" s="15" t="s">
        <v>85</v>
      </c>
      <c r="H25" s="16">
        <v>4039.0</v>
      </c>
      <c r="I25" s="15" t="s">
        <v>87</v>
      </c>
      <c r="J25" s="15"/>
      <c r="K25" s="15" t="s">
        <v>60</v>
      </c>
      <c r="L25" s="15" t="b">
        <v>1</v>
      </c>
      <c r="M25" s="15"/>
      <c r="N25" s="17" t="b">
        <v>0</v>
      </c>
      <c r="O25" s="18">
        <f>IF(Transactions!$L$2:$L$1016=TRUE, 0, IF(Transactions!$C$2:$C$1016="지출", -ROUND(Transactions!$H$2:$H$1016/11, 0), ROUND(Transactions!$H$2:$H$1016/11, 0)))</f>
        <v>0</v>
      </c>
      <c r="P25" s="18">
        <f>IF(Transactions!$C$2:$C$1016="지출", -(Transactions!$H$2:$H$1016), Transactions!$H$2:$H$1016)</f>
        <v>-4039</v>
      </c>
      <c r="Q25" s="18">
        <f>Transactions!$P$2:$P$1016-Transactions!$O$2:$O$1016</f>
        <v>-4039</v>
      </c>
      <c r="R25" s="18">
        <f>IF('운영결산'!$C$2, Transactions!$Q$2:$Q$1016, Transactions!$P$2:$P$1016)</f>
        <v>-4039</v>
      </c>
      <c r="S25" s="18">
        <f>IF('초기비용'!$C$2, Transactions!$Q$2:$Q$1016, Transactions!$P$2:$P$1016)</f>
        <v>-4039</v>
      </c>
      <c r="T25" s="18">
        <f>IF('총결산'!$C$2, Transactions!$Q$2:$Q$1016, Transactions!$P$2:$P$1016)</f>
        <v>-4039</v>
      </c>
      <c r="U25" s="18">
        <f>IF(Transactions!$V$2:$V$1016&lt;&gt;"", 0, Transactions!$O$2:$O$1016)</f>
        <v>0</v>
      </c>
      <c r="V25" s="20"/>
      <c r="W25" s="15"/>
      <c r="X25" s="15"/>
      <c r="Y25" s="16">
        <v>2250.0</v>
      </c>
      <c r="Z25" s="15">
        <v>2.0</v>
      </c>
      <c r="AA25" s="15"/>
      <c r="AB25" s="15">
        <v>2.0</v>
      </c>
      <c r="AC25" s="19"/>
    </row>
    <row r="26" ht="15.75" hidden="1" customHeight="1">
      <c r="A26" s="6" t="str">
        <f>TEXT(Transactions!$B$2:$B$1016, "yyyy-mm")</f>
        <v>2025-01</v>
      </c>
      <c r="B26" s="7">
        <v>45681.0</v>
      </c>
      <c r="C26" s="8" t="s">
        <v>28</v>
      </c>
      <c r="D26" s="8" t="s">
        <v>29</v>
      </c>
      <c r="E26" s="8"/>
      <c r="F26" s="8" t="s">
        <v>78</v>
      </c>
      <c r="G26" s="8" t="s">
        <v>79</v>
      </c>
      <c r="H26" s="9">
        <v>2305.0</v>
      </c>
      <c r="I26" s="8" t="s">
        <v>88</v>
      </c>
      <c r="J26" s="8"/>
      <c r="K26" s="8" t="s">
        <v>60</v>
      </c>
      <c r="L26" s="8" t="b">
        <v>1</v>
      </c>
      <c r="M26" s="8"/>
      <c r="N26" s="10" t="b">
        <v>0</v>
      </c>
      <c r="O26" s="11">
        <f>IF(Transactions!$L$2:$L$1016=TRUE, 0, IF(Transactions!$C$2:$C$1016="지출", -ROUND(Transactions!$H$2:$H$1016/11, 0), ROUND(Transactions!$H$2:$H$1016/11, 0)))</f>
        <v>0</v>
      </c>
      <c r="P26" s="11">
        <f>IF(Transactions!$C$2:$C$1016="지출", -(Transactions!$H$2:$H$1016), Transactions!$H$2:$H$1016)</f>
        <v>-2305</v>
      </c>
      <c r="Q26" s="11">
        <f>Transactions!$P$2:$P$1016-Transactions!$O$2:$O$1016</f>
        <v>-2305</v>
      </c>
      <c r="R26" s="11">
        <f>IF('운영결산'!$C$2, Transactions!$Q$2:$Q$1016, Transactions!$P$2:$P$1016)</f>
        <v>-2305</v>
      </c>
      <c r="S26" s="11">
        <f>IF('초기비용'!$C$2, Transactions!$Q$2:$Q$1016, Transactions!$P$2:$P$1016)</f>
        <v>-2305</v>
      </c>
      <c r="T26" s="11">
        <f>IF('총결산'!$C$2, Transactions!$Q$2:$Q$1016, Transactions!$P$2:$P$1016)</f>
        <v>-2305</v>
      </c>
      <c r="U26" s="11">
        <f>IF(Transactions!$V$2:$V$1016&lt;&gt;"", 0, Transactions!$O$2:$O$1016)</f>
        <v>0</v>
      </c>
      <c r="V26" s="21"/>
      <c r="W26" s="8"/>
      <c r="X26" s="8"/>
      <c r="Y26" s="9">
        <v>2700.0</v>
      </c>
      <c r="Z26" s="8">
        <v>1.0</v>
      </c>
      <c r="AA26" s="8"/>
      <c r="AB26" s="8">
        <v>1.0</v>
      </c>
      <c r="AC26" s="12"/>
    </row>
    <row r="27" ht="15.75" hidden="1" customHeight="1">
      <c r="A27" s="13" t="str">
        <f>TEXT(Transactions!$B$2:$B$1016, "yyyy-mm")</f>
        <v>2025-01</v>
      </c>
      <c r="B27" s="14">
        <v>45681.0</v>
      </c>
      <c r="C27" s="15" t="s">
        <v>28</v>
      </c>
      <c r="D27" s="15" t="s">
        <v>29</v>
      </c>
      <c r="E27" s="15"/>
      <c r="F27" s="15" t="s">
        <v>78</v>
      </c>
      <c r="G27" s="15" t="s">
        <v>89</v>
      </c>
      <c r="H27" s="16">
        <v>1537.0</v>
      </c>
      <c r="I27" s="15" t="s">
        <v>90</v>
      </c>
      <c r="J27" s="15"/>
      <c r="K27" s="15" t="s">
        <v>60</v>
      </c>
      <c r="L27" s="15" t="b">
        <v>1</v>
      </c>
      <c r="M27" s="15"/>
      <c r="N27" s="17" t="b">
        <v>0</v>
      </c>
      <c r="O27" s="18">
        <f>IF(Transactions!$L$2:$L$1016=TRUE, 0, IF(Transactions!$C$2:$C$1016="지출", -ROUND(Transactions!$H$2:$H$1016/11, 0), ROUND(Transactions!$H$2:$H$1016/11, 0)))</f>
        <v>0</v>
      </c>
      <c r="P27" s="18">
        <f>IF(Transactions!$C$2:$C$1016="지출", -(Transactions!$H$2:$H$1016), Transactions!$H$2:$H$1016)</f>
        <v>-1537</v>
      </c>
      <c r="Q27" s="18">
        <f>Transactions!$P$2:$P$1016-Transactions!$O$2:$O$1016</f>
        <v>-1537</v>
      </c>
      <c r="R27" s="18">
        <f>IF('운영결산'!$C$2, Transactions!$Q$2:$Q$1016, Transactions!$P$2:$P$1016)</f>
        <v>-1537</v>
      </c>
      <c r="S27" s="18">
        <f>IF('초기비용'!$C$2, Transactions!$Q$2:$Q$1016, Transactions!$P$2:$P$1016)</f>
        <v>-1537</v>
      </c>
      <c r="T27" s="18">
        <f>IF('총결산'!$C$2, Transactions!$Q$2:$Q$1016, Transactions!$P$2:$P$1016)</f>
        <v>-1537</v>
      </c>
      <c r="U27" s="18">
        <f>IF(Transactions!$V$2:$V$1016&lt;&gt;"", 0, Transactions!$O$2:$O$1016)</f>
        <v>0</v>
      </c>
      <c r="V27" s="20"/>
      <c r="W27" s="15"/>
      <c r="X27" s="15"/>
      <c r="Y27" s="16">
        <v>1800.0</v>
      </c>
      <c r="Z27" s="15">
        <v>1.0</v>
      </c>
      <c r="AA27" s="15"/>
      <c r="AB27" s="15">
        <v>1.0</v>
      </c>
      <c r="AC27" s="19"/>
    </row>
    <row r="28" ht="15.75" hidden="1" customHeight="1">
      <c r="A28" s="6" t="str">
        <f>TEXT(Transactions!$B$2:$B$1016, "yyyy-mm")</f>
        <v>2025-01</v>
      </c>
      <c r="B28" s="7">
        <v>45681.0</v>
      </c>
      <c r="C28" s="8" t="s">
        <v>28</v>
      </c>
      <c r="D28" s="8" t="s">
        <v>51</v>
      </c>
      <c r="E28" s="8"/>
      <c r="F28" s="8" t="s">
        <v>63</v>
      </c>
      <c r="G28" s="8" t="s">
        <v>91</v>
      </c>
      <c r="H28" s="9">
        <v>1152.0</v>
      </c>
      <c r="I28" s="8" t="s">
        <v>92</v>
      </c>
      <c r="J28" s="8"/>
      <c r="K28" s="8" t="s">
        <v>60</v>
      </c>
      <c r="L28" s="8" t="b">
        <v>1</v>
      </c>
      <c r="M28" s="8"/>
      <c r="N28" s="10" t="b">
        <v>0</v>
      </c>
      <c r="O28" s="11">
        <f>IF(Transactions!$L$2:$L$1016=TRUE, 0, IF(Transactions!$C$2:$C$1016="지출", -ROUND(Transactions!$H$2:$H$1016/11, 0), ROUND(Transactions!$H$2:$H$1016/11, 0)))</f>
        <v>0</v>
      </c>
      <c r="P28" s="11">
        <f>IF(Transactions!$C$2:$C$1016="지출", -(Transactions!$H$2:$H$1016), Transactions!$H$2:$H$1016)</f>
        <v>-1152</v>
      </c>
      <c r="Q28" s="11">
        <f>Transactions!$P$2:$P$1016-Transactions!$O$2:$O$1016</f>
        <v>-1152</v>
      </c>
      <c r="R28" s="11">
        <f>IF('운영결산'!$C$2, Transactions!$Q$2:$Q$1016, Transactions!$P$2:$P$1016)</f>
        <v>-1152</v>
      </c>
      <c r="S28" s="11">
        <f>IF('초기비용'!$C$2, Transactions!$Q$2:$Q$1016, Transactions!$P$2:$P$1016)</f>
        <v>-1152</v>
      </c>
      <c r="T28" s="11">
        <f>IF('총결산'!$C$2, Transactions!$Q$2:$Q$1016, Transactions!$P$2:$P$1016)</f>
        <v>-1152</v>
      </c>
      <c r="U28" s="11">
        <f>IF(Transactions!$V$2:$V$1016&lt;&gt;"", 0, Transactions!$O$2:$O$1016)</f>
        <v>0</v>
      </c>
      <c r="V28" s="21"/>
      <c r="W28" s="8"/>
      <c r="X28" s="8"/>
      <c r="Y28" s="9">
        <v>1350.0</v>
      </c>
      <c r="Z28" s="8">
        <v>1.0</v>
      </c>
      <c r="AA28" s="8"/>
      <c r="AB28" s="8">
        <v>1.0</v>
      </c>
      <c r="AC28" s="12"/>
    </row>
    <row r="29" ht="15.75" hidden="1" customHeight="1">
      <c r="A29" s="13" t="str">
        <f>TEXT(Transactions!$B$2:$B$1016, "yyyy-mm")</f>
        <v>2025-01</v>
      </c>
      <c r="B29" s="14">
        <v>45681.0</v>
      </c>
      <c r="C29" s="15" t="s">
        <v>28</v>
      </c>
      <c r="D29" s="15" t="s">
        <v>29</v>
      </c>
      <c r="E29" s="15"/>
      <c r="F29" s="15" t="s">
        <v>78</v>
      </c>
      <c r="G29" s="15" t="s">
        <v>93</v>
      </c>
      <c r="H29" s="16">
        <v>3074.0</v>
      </c>
      <c r="I29" s="15" t="s">
        <v>94</v>
      </c>
      <c r="J29" s="15"/>
      <c r="K29" s="15" t="s">
        <v>60</v>
      </c>
      <c r="L29" s="15" t="b">
        <v>1</v>
      </c>
      <c r="M29" s="15"/>
      <c r="N29" s="17" t="b">
        <v>0</v>
      </c>
      <c r="O29" s="18">
        <f>IF(Transactions!$L$2:$L$1016=TRUE, 0, IF(Transactions!$C$2:$C$1016="지출", -ROUND(Transactions!$H$2:$H$1016/11, 0), ROUND(Transactions!$H$2:$H$1016/11, 0)))</f>
        <v>0</v>
      </c>
      <c r="P29" s="18">
        <f>IF(Transactions!$C$2:$C$1016="지출", -(Transactions!$H$2:$H$1016), Transactions!$H$2:$H$1016)</f>
        <v>-3074</v>
      </c>
      <c r="Q29" s="18">
        <f>Transactions!$P$2:$P$1016-Transactions!$O$2:$O$1016</f>
        <v>-3074</v>
      </c>
      <c r="R29" s="18">
        <f>IF('운영결산'!$C$2, Transactions!$Q$2:$Q$1016, Transactions!$P$2:$P$1016)</f>
        <v>-3074</v>
      </c>
      <c r="S29" s="18">
        <f>IF('초기비용'!$C$2, Transactions!$Q$2:$Q$1016, Transactions!$P$2:$P$1016)</f>
        <v>-3074</v>
      </c>
      <c r="T29" s="18">
        <f>IF('총결산'!$C$2, Transactions!$Q$2:$Q$1016, Transactions!$P$2:$P$1016)</f>
        <v>-3074</v>
      </c>
      <c r="U29" s="18">
        <f>IF(Transactions!$V$2:$V$1016&lt;&gt;"", 0, Transactions!$O$2:$O$1016)</f>
        <v>0</v>
      </c>
      <c r="V29" s="20"/>
      <c r="W29" s="15"/>
      <c r="X29" s="15"/>
      <c r="Y29" s="16">
        <v>1537.0</v>
      </c>
      <c r="Z29" s="15">
        <v>2.0</v>
      </c>
      <c r="AA29" s="15"/>
      <c r="AB29" s="15">
        <v>2.0</v>
      </c>
      <c r="AC29" s="19"/>
    </row>
    <row r="30" ht="15.75" hidden="1" customHeight="1">
      <c r="A30" s="6" t="str">
        <f>TEXT(Transactions!$B$2:$B$1016, "yyyy-mm")</f>
        <v>2025-01</v>
      </c>
      <c r="B30" s="7">
        <v>45681.0</v>
      </c>
      <c r="C30" s="8" t="s">
        <v>28</v>
      </c>
      <c r="D30" s="8" t="s">
        <v>29</v>
      </c>
      <c r="E30" s="8"/>
      <c r="F30" s="8" t="s">
        <v>78</v>
      </c>
      <c r="G30" s="8" t="s">
        <v>93</v>
      </c>
      <c r="H30" s="9">
        <v>3074.0</v>
      </c>
      <c r="I30" s="8" t="s">
        <v>95</v>
      </c>
      <c r="J30" s="8"/>
      <c r="K30" s="8" t="s">
        <v>60</v>
      </c>
      <c r="L30" s="8" t="b">
        <v>1</v>
      </c>
      <c r="M30" s="8"/>
      <c r="N30" s="10" t="b">
        <v>0</v>
      </c>
      <c r="O30" s="11">
        <f>IF(Transactions!$L$2:$L$1016=TRUE, 0, IF(Transactions!$C$2:$C$1016="지출", -ROUND(Transactions!$H$2:$H$1016/11, 0), ROUND(Transactions!$H$2:$H$1016/11, 0)))</f>
        <v>0</v>
      </c>
      <c r="P30" s="11">
        <f>IF(Transactions!$C$2:$C$1016="지출", -(Transactions!$H$2:$H$1016), Transactions!$H$2:$H$1016)</f>
        <v>-3074</v>
      </c>
      <c r="Q30" s="11">
        <f>Transactions!$P$2:$P$1016-Transactions!$O$2:$O$1016</f>
        <v>-3074</v>
      </c>
      <c r="R30" s="11">
        <f>IF('운영결산'!$C$2, Transactions!$Q$2:$Q$1016, Transactions!$P$2:$P$1016)</f>
        <v>-3074</v>
      </c>
      <c r="S30" s="11">
        <f>IF('초기비용'!$C$2, Transactions!$Q$2:$Q$1016, Transactions!$P$2:$P$1016)</f>
        <v>-3074</v>
      </c>
      <c r="T30" s="11">
        <f>IF('총결산'!$C$2, Transactions!$Q$2:$Q$1016, Transactions!$P$2:$P$1016)</f>
        <v>-3074</v>
      </c>
      <c r="U30" s="11">
        <f>IF(Transactions!$V$2:$V$1016&lt;&gt;"", 0, Transactions!$O$2:$O$1016)</f>
        <v>0</v>
      </c>
      <c r="V30" s="21"/>
      <c r="W30" s="8"/>
      <c r="X30" s="8"/>
      <c r="Y30" s="9">
        <v>1800.0</v>
      </c>
      <c r="Z30" s="8">
        <v>2.0</v>
      </c>
      <c r="AA30" s="8"/>
      <c r="AB30" s="8">
        <v>2.0</v>
      </c>
      <c r="AC30" s="12"/>
    </row>
    <row r="31" ht="15.75" hidden="1" customHeight="1">
      <c r="A31" s="13" t="str">
        <f>TEXT(Transactions!$B$2:$B$1016, "yyyy-mm")</f>
        <v>2025-01</v>
      </c>
      <c r="B31" s="14">
        <v>45681.0</v>
      </c>
      <c r="C31" s="15" t="s">
        <v>28</v>
      </c>
      <c r="D31" s="15" t="s">
        <v>51</v>
      </c>
      <c r="E31" s="15"/>
      <c r="F31" s="15" t="s">
        <v>52</v>
      </c>
      <c r="G31" s="15" t="s">
        <v>96</v>
      </c>
      <c r="H31" s="16">
        <v>1587.0</v>
      </c>
      <c r="I31" s="15" t="s">
        <v>96</v>
      </c>
      <c r="J31" s="15"/>
      <c r="K31" s="15" t="s">
        <v>60</v>
      </c>
      <c r="L31" s="15" t="b">
        <v>1</v>
      </c>
      <c r="M31" s="15"/>
      <c r="N31" s="17" t="b">
        <v>0</v>
      </c>
      <c r="O31" s="18">
        <f>IF(Transactions!$L$2:$L$1016=TRUE, 0, IF(Transactions!$C$2:$C$1016="지출", -ROUND(Transactions!$H$2:$H$1016/11, 0), ROUND(Transactions!$H$2:$H$1016/11, 0)))</f>
        <v>0</v>
      </c>
      <c r="P31" s="18">
        <f>IF(Transactions!$C$2:$C$1016="지출", -(Transactions!$H$2:$H$1016), Transactions!$H$2:$H$1016)</f>
        <v>-1587</v>
      </c>
      <c r="Q31" s="18">
        <f>Transactions!$P$2:$P$1016-Transactions!$O$2:$O$1016</f>
        <v>-1587</v>
      </c>
      <c r="R31" s="18">
        <f>IF('운영결산'!$C$2, Transactions!$Q$2:$Q$1016, Transactions!$P$2:$P$1016)</f>
        <v>-1587</v>
      </c>
      <c r="S31" s="18">
        <f>IF('초기비용'!$C$2, Transactions!$Q$2:$Q$1016, Transactions!$P$2:$P$1016)</f>
        <v>-1587</v>
      </c>
      <c r="T31" s="18">
        <f>IF('총결산'!$C$2, Transactions!$Q$2:$Q$1016, Transactions!$P$2:$P$1016)</f>
        <v>-1587</v>
      </c>
      <c r="U31" s="18">
        <f>IF(Transactions!$V$2:$V$1016&lt;&gt;"", 0, Transactions!$O$2:$O$1016)</f>
        <v>0</v>
      </c>
      <c r="V31" s="20"/>
      <c r="W31" s="15"/>
      <c r="X31" s="15"/>
      <c r="Y31" s="16">
        <v>1800.0</v>
      </c>
      <c r="Z31" s="15">
        <v>1.0</v>
      </c>
      <c r="AA31" s="15"/>
      <c r="AB31" s="15">
        <v>1.0</v>
      </c>
      <c r="AC31" s="19"/>
    </row>
    <row r="32" ht="15.75" hidden="1" customHeight="1">
      <c r="A32" s="6" t="str">
        <f>TEXT(Transactions!$B$2:$B$1016, "yyyy-mm")</f>
        <v>2025-01</v>
      </c>
      <c r="B32" s="7">
        <v>45681.0</v>
      </c>
      <c r="C32" s="8" t="s">
        <v>28</v>
      </c>
      <c r="D32" s="8" t="s">
        <v>51</v>
      </c>
      <c r="E32" s="8"/>
      <c r="F32" s="8" t="s">
        <v>63</v>
      </c>
      <c r="G32" s="8" t="s">
        <v>85</v>
      </c>
      <c r="H32" s="9">
        <v>1586.0</v>
      </c>
      <c r="I32" s="8" t="s">
        <v>97</v>
      </c>
      <c r="J32" s="8"/>
      <c r="K32" s="8" t="s">
        <v>60</v>
      </c>
      <c r="L32" s="8" t="b">
        <v>1</v>
      </c>
      <c r="M32" s="8"/>
      <c r="N32" s="10" t="b">
        <v>0</v>
      </c>
      <c r="O32" s="11">
        <f>IF(Transactions!$L$2:$L$1016=TRUE, 0, IF(Transactions!$C$2:$C$1016="지출", -ROUND(Transactions!$H$2:$H$1016/11, 0), ROUND(Transactions!$H$2:$H$1016/11, 0)))</f>
        <v>0</v>
      </c>
      <c r="P32" s="11">
        <f>IF(Transactions!$C$2:$C$1016="지출", -(Transactions!$H$2:$H$1016), Transactions!$H$2:$H$1016)</f>
        <v>-1586</v>
      </c>
      <c r="Q32" s="11">
        <f>Transactions!$P$2:$P$1016-Transactions!$O$2:$O$1016</f>
        <v>-1586</v>
      </c>
      <c r="R32" s="11">
        <f>IF('운영결산'!$C$2, Transactions!$Q$2:$Q$1016, Transactions!$P$2:$P$1016)</f>
        <v>-1586</v>
      </c>
      <c r="S32" s="11">
        <f>IF('초기비용'!$C$2, Transactions!$Q$2:$Q$1016, Transactions!$P$2:$P$1016)</f>
        <v>-1586</v>
      </c>
      <c r="T32" s="11">
        <f>IF('총결산'!$C$2, Transactions!$Q$2:$Q$1016, Transactions!$P$2:$P$1016)</f>
        <v>-1586</v>
      </c>
      <c r="U32" s="11">
        <f>IF(Transactions!$V$2:$V$1016&lt;&gt;"", 0, Transactions!$O$2:$O$1016)</f>
        <v>0</v>
      </c>
      <c r="V32" s="21"/>
      <c r="W32" s="8"/>
      <c r="X32" s="8"/>
      <c r="Y32" s="8">
        <v>900.0</v>
      </c>
      <c r="Z32" s="8">
        <v>2.0</v>
      </c>
      <c r="AA32" s="8"/>
      <c r="AB32" s="8">
        <v>2.0</v>
      </c>
      <c r="AC32" s="12"/>
    </row>
    <row r="33" ht="15.75" hidden="1" customHeight="1">
      <c r="A33" s="13" t="str">
        <f>TEXT(Transactions!$B$2:$B$1016, "yyyy-mm")</f>
        <v>2025-01</v>
      </c>
      <c r="B33" s="14">
        <v>45681.0</v>
      </c>
      <c r="C33" s="15" t="s">
        <v>28</v>
      </c>
      <c r="D33" s="15" t="s">
        <v>51</v>
      </c>
      <c r="E33" s="15"/>
      <c r="F33" s="15" t="s">
        <v>63</v>
      </c>
      <c r="G33" s="15" t="s">
        <v>98</v>
      </c>
      <c r="H33" s="16">
        <v>4583.0</v>
      </c>
      <c r="I33" s="15" t="s">
        <v>99</v>
      </c>
      <c r="J33" s="15"/>
      <c r="K33" s="15" t="s">
        <v>60</v>
      </c>
      <c r="L33" s="15" t="b">
        <v>1</v>
      </c>
      <c r="M33" s="15"/>
      <c r="N33" s="17" t="b">
        <v>0</v>
      </c>
      <c r="O33" s="18">
        <f>IF(Transactions!$L$2:$L$1016=TRUE, 0, IF(Transactions!$C$2:$C$1016="지출", -ROUND(Transactions!$H$2:$H$1016/11, 0), ROUND(Transactions!$H$2:$H$1016/11, 0)))</f>
        <v>0</v>
      </c>
      <c r="P33" s="18">
        <f>IF(Transactions!$C$2:$C$1016="지출", -(Transactions!$H$2:$H$1016), Transactions!$H$2:$H$1016)</f>
        <v>-4583</v>
      </c>
      <c r="Q33" s="18">
        <f>Transactions!$P$2:$P$1016-Transactions!$O$2:$O$1016</f>
        <v>-4583</v>
      </c>
      <c r="R33" s="18">
        <f>IF('운영결산'!$C$2, Transactions!$Q$2:$Q$1016, Transactions!$P$2:$P$1016)</f>
        <v>-4583</v>
      </c>
      <c r="S33" s="18">
        <f>IF('초기비용'!$C$2, Transactions!$Q$2:$Q$1016, Transactions!$P$2:$P$1016)</f>
        <v>-4583</v>
      </c>
      <c r="T33" s="18">
        <f>IF('총결산'!$C$2, Transactions!$Q$2:$Q$1016, Transactions!$P$2:$P$1016)</f>
        <v>-4583</v>
      </c>
      <c r="U33" s="18">
        <f>IF(Transactions!$V$2:$V$1016&lt;&gt;"", 0, Transactions!$O$2:$O$1016)</f>
        <v>0</v>
      </c>
      <c r="V33" s="20"/>
      <c r="W33" s="15"/>
      <c r="X33" s="15"/>
      <c r="Y33" s="16">
        <v>2600.0</v>
      </c>
      <c r="Z33" s="15">
        <v>2.0</v>
      </c>
      <c r="AA33" s="15"/>
      <c r="AB33" s="15">
        <v>2.0</v>
      </c>
      <c r="AC33" s="19"/>
    </row>
    <row r="34" ht="15.75" hidden="1" customHeight="1">
      <c r="A34" s="6" t="str">
        <f>TEXT(Transactions!$B$2:$B$1016, "yyyy-mm")</f>
        <v>2025-01</v>
      </c>
      <c r="B34" s="7">
        <v>45681.0</v>
      </c>
      <c r="C34" s="8" t="s">
        <v>28</v>
      </c>
      <c r="D34" s="8" t="s">
        <v>51</v>
      </c>
      <c r="E34" s="8"/>
      <c r="F34" s="8" t="s">
        <v>63</v>
      </c>
      <c r="G34" s="8" t="s">
        <v>100</v>
      </c>
      <c r="H34" s="9">
        <v>1388.0</v>
      </c>
      <c r="I34" s="8" t="s">
        <v>101</v>
      </c>
      <c r="J34" s="8"/>
      <c r="K34" s="8" t="s">
        <v>60</v>
      </c>
      <c r="L34" s="8" t="b">
        <v>1</v>
      </c>
      <c r="M34" s="8"/>
      <c r="N34" s="10" t="b">
        <v>0</v>
      </c>
      <c r="O34" s="11">
        <f>IF(Transactions!$L$2:$L$1016=TRUE, 0, IF(Transactions!$C$2:$C$1016="지출", -ROUND(Transactions!$H$2:$H$1016/11, 0), ROUND(Transactions!$H$2:$H$1016/11, 0)))</f>
        <v>0</v>
      </c>
      <c r="P34" s="11">
        <f>IF(Transactions!$C$2:$C$1016="지출", -(Transactions!$H$2:$H$1016), Transactions!$H$2:$H$1016)</f>
        <v>-1388</v>
      </c>
      <c r="Q34" s="11">
        <f>Transactions!$P$2:$P$1016-Transactions!$O$2:$O$1016</f>
        <v>-1388</v>
      </c>
      <c r="R34" s="11">
        <f>IF('운영결산'!$C$2, Transactions!$Q$2:$Q$1016, Transactions!$P$2:$P$1016)</f>
        <v>-1388</v>
      </c>
      <c r="S34" s="11">
        <f>IF('초기비용'!$C$2, Transactions!$Q$2:$Q$1016, Transactions!$P$2:$P$1016)</f>
        <v>-1388</v>
      </c>
      <c r="T34" s="11">
        <f>IF('총결산'!$C$2, Transactions!$Q$2:$Q$1016, Transactions!$P$2:$P$1016)</f>
        <v>-1388</v>
      </c>
      <c r="U34" s="11">
        <f>IF(Transactions!$V$2:$V$1016&lt;&gt;"", 0, Transactions!$O$2:$O$1016)</f>
        <v>0</v>
      </c>
      <c r="V34" s="21"/>
      <c r="W34" s="8"/>
      <c r="X34" s="8"/>
      <c r="Y34" s="9">
        <v>1575.0</v>
      </c>
      <c r="Z34" s="8">
        <v>1.0</v>
      </c>
      <c r="AA34" s="8"/>
      <c r="AB34" s="8">
        <v>1.0</v>
      </c>
      <c r="AC34" s="12"/>
    </row>
    <row r="35" ht="15.75" hidden="1" customHeight="1">
      <c r="A35" s="13" t="str">
        <f>TEXT(Transactions!$B$2:$B$1016, "yyyy-mm")</f>
        <v>2025-01</v>
      </c>
      <c r="B35" s="14">
        <v>45681.0</v>
      </c>
      <c r="C35" s="15" t="s">
        <v>28</v>
      </c>
      <c r="D35" s="15" t="s">
        <v>51</v>
      </c>
      <c r="E35" s="15"/>
      <c r="F35" s="15" t="s">
        <v>63</v>
      </c>
      <c r="G35" s="15" t="s">
        <v>102</v>
      </c>
      <c r="H35" s="16">
        <v>2380.0</v>
      </c>
      <c r="I35" s="15" t="s">
        <v>103</v>
      </c>
      <c r="J35" s="15"/>
      <c r="K35" s="15" t="s">
        <v>60</v>
      </c>
      <c r="L35" s="15" t="b">
        <v>1</v>
      </c>
      <c r="M35" s="15"/>
      <c r="N35" s="17" t="b">
        <v>0</v>
      </c>
      <c r="O35" s="18">
        <f>IF(Transactions!$L$2:$L$1016=TRUE, 0, IF(Transactions!$C$2:$C$1016="지출", -ROUND(Transactions!$H$2:$H$1016/11, 0), ROUND(Transactions!$H$2:$H$1016/11, 0)))</f>
        <v>0</v>
      </c>
      <c r="P35" s="18">
        <f>IF(Transactions!$C$2:$C$1016="지출", -(Transactions!$H$2:$H$1016), Transactions!$H$2:$H$1016)</f>
        <v>-2380</v>
      </c>
      <c r="Q35" s="18">
        <f>Transactions!$P$2:$P$1016-Transactions!$O$2:$O$1016</f>
        <v>-2380</v>
      </c>
      <c r="R35" s="18">
        <f>IF('운영결산'!$C$2, Transactions!$Q$2:$Q$1016, Transactions!$P$2:$P$1016)</f>
        <v>-2380</v>
      </c>
      <c r="S35" s="18">
        <f>IF('초기비용'!$C$2, Transactions!$Q$2:$Q$1016, Transactions!$P$2:$P$1016)</f>
        <v>-2380</v>
      </c>
      <c r="T35" s="18">
        <f>IF('총결산'!$C$2, Transactions!$Q$2:$Q$1016, Transactions!$P$2:$P$1016)</f>
        <v>-2380</v>
      </c>
      <c r="U35" s="18">
        <f>IF(Transactions!$V$2:$V$1016&lt;&gt;"", 0, Transactions!$O$2:$O$1016)</f>
        <v>0</v>
      </c>
      <c r="V35" s="20"/>
      <c r="W35" s="15"/>
      <c r="X35" s="15"/>
      <c r="Y35" s="16">
        <v>1350.0</v>
      </c>
      <c r="Z35" s="15">
        <v>2.0</v>
      </c>
      <c r="AA35" s="15"/>
      <c r="AB35" s="15">
        <v>2.0</v>
      </c>
      <c r="AC35" s="19"/>
    </row>
    <row r="36" ht="15.75" hidden="1" customHeight="1">
      <c r="A36" s="6" t="str">
        <f>TEXT(Transactions!$B$2:$B$1016, "yyyy-mm")</f>
        <v>2025-01</v>
      </c>
      <c r="B36" s="7">
        <v>45681.0</v>
      </c>
      <c r="C36" s="8" t="s">
        <v>28</v>
      </c>
      <c r="D36" s="8" t="s">
        <v>51</v>
      </c>
      <c r="E36" s="8"/>
      <c r="F36" s="8" t="s">
        <v>76</v>
      </c>
      <c r="G36" s="8" t="s">
        <v>76</v>
      </c>
      <c r="H36" s="9">
        <v>1939.0</v>
      </c>
      <c r="I36" s="8" t="s">
        <v>77</v>
      </c>
      <c r="J36" s="8"/>
      <c r="K36" s="8" t="s">
        <v>60</v>
      </c>
      <c r="L36" s="8" t="b">
        <v>1</v>
      </c>
      <c r="M36" s="8"/>
      <c r="N36" s="10" t="b">
        <v>0</v>
      </c>
      <c r="O36" s="11">
        <f>IF(Transactions!$L$2:$L$1016=TRUE, 0, IF(Transactions!$C$2:$C$1016="지출", -ROUND(Transactions!$H$2:$H$1016/11, 0), ROUND(Transactions!$H$2:$H$1016/11, 0)))</f>
        <v>0</v>
      </c>
      <c r="P36" s="11">
        <f>IF(Transactions!$C$2:$C$1016="지출", -(Transactions!$H$2:$H$1016), Transactions!$H$2:$H$1016)</f>
        <v>-1939</v>
      </c>
      <c r="Q36" s="11">
        <f>Transactions!$P$2:$P$1016-Transactions!$O$2:$O$1016</f>
        <v>-1939</v>
      </c>
      <c r="R36" s="11">
        <f>IF('운영결산'!$C$2, Transactions!$Q$2:$Q$1016, Transactions!$P$2:$P$1016)</f>
        <v>-1939</v>
      </c>
      <c r="S36" s="11">
        <f>IF('초기비용'!$C$2, Transactions!$Q$2:$Q$1016, Transactions!$P$2:$P$1016)</f>
        <v>-1939</v>
      </c>
      <c r="T36" s="11">
        <f>IF('총결산'!$C$2, Transactions!$Q$2:$Q$1016, Transactions!$P$2:$P$1016)</f>
        <v>-1939</v>
      </c>
      <c r="U36" s="11">
        <f>IF(Transactions!$V$2:$V$1016&lt;&gt;"", 0, Transactions!$O$2:$O$1016)</f>
        <v>0</v>
      </c>
      <c r="V36" s="21"/>
      <c r="W36" s="8"/>
      <c r="X36" s="8"/>
      <c r="Y36" s="9">
        <v>2200.0</v>
      </c>
      <c r="Z36" s="8">
        <v>1.0</v>
      </c>
      <c r="AA36" s="8"/>
      <c r="AB36" s="8">
        <v>1.0</v>
      </c>
      <c r="AC36" s="12"/>
    </row>
    <row r="37" ht="15.75" hidden="1" customHeight="1">
      <c r="A37" s="13" t="str">
        <f>TEXT(Transactions!$B$2:$B$1016, "yyyy-mm")</f>
        <v>2025-01</v>
      </c>
      <c r="B37" s="14">
        <v>45681.0</v>
      </c>
      <c r="C37" s="15" t="s">
        <v>28</v>
      </c>
      <c r="D37" s="15" t="s">
        <v>29</v>
      </c>
      <c r="E37" s="15"/>
      <c r="F37" s="15" t="s">
        <v>78</v>
      </c>
      <c r="G37" s="15" t="s">
        <v>79</v>
      </c>
      <c r="H37" s="16">
        <v>1010.0</v>
      </c>
      <c r="I37" s="15" t="s">
        <v>80</v>
      </c>
      <c r="J37" s="15"/>
      <c r="K37" s="15" t="s">
        <v>60</v>
      </c>
      <c r="L37" s="15" t="b">
        <v>1</v>
      </c>
      <c r="M37" s="15"/>
      <c r="N37" s="17" t="b">
        <v>0</v>
      </c>
      <c r="O37" s="18">
        <f>IF(Transactions!$L$2:$L$1016=TRUE, 0, IF(Transactions!$C$2:$C$1016="지출", -ROUND(Transactions!$H$2:$H$1016/11, 0), ROUND(Transactions!$H$2:$H$1016/11, 0)))</f>
        <v>0</v>
      </c>
      <c r="P37" s="18">
        <f>IF(Transactions!$C$2:$C$1016="지출", -(Transactions!$H$2:$H$1016), Transactions!$H$2:$H$1016)</f>
        <v>-1010</v>
      </c>
      <c r="Q37" s="18">
        <f>Transactions!$P$2:$P$1016-Transactions!$O$2:$O$1016</f>
        <v>-1010</v>
      </c>
      <c r="R37" s="18">
        <f>IF('운영결산'!$C$2, Transactions!$Q$2:$Q$1016, Transactions!$P$2:$P$1016)</f>
        <v>-1010</v>
      </c>
      <c r="S37" s="18">
        <f>IF('초기비용'!$C$2, Transactions!$Q$2:$Q$1016, Transactions!$P$2:$P$1016)</f>
        <v>-1010</v>
      </c>
      <c r="T37" s="18">
        <f>IF('총결산'!$C$2, Transactions!$Q$2:$Q$1016, Transactions!$P$2:$P$1016)</f>
        <v>-1010</v>
      </c>
      <c r="U37" s="18">
        <f>IF(Transactions!$V$2:$V$1016&lt;&gt;"", 0, Transactions!$O$2:$O$1016)</f>
        <v>0</v>
      </c>
      <c r="V37" s="20"/>
      <c r="W37" s="15"/>
      <c r="X37" s="15"/>
      <c r="Y37" s="16">
        <v>1125.0</v>
      </c>
      <c r="Z37" s="15">
        <v>1.0</v>
      </c>
      <c r="AA37" s="15"/>
      <c r="AB37" s="15">
        <v>1.0</v>
      </c>
      <c r="AC37" s="19"/>
    </row>
    <row r="38" ht="15.75" hidden="1" customHeight="1">
      <c r="A38" s="6" t="str">
        <f>TEXT(Transactions!$B$2:$B$1016, "yyyy-mm")</f>
        <v>2025-01</v>
      </c>
      <c r="B38" s="7">
        <v>45683.0</v>
      </c>
      <c r="C38" s="8" t="s">
        <v>28</v>
      </c>
      <c r="D38" s="8" t="s">
        <v>29</v>
      </c>
      <c r="E38" s="8"/>
      <c r="F38" s="8" t="s">
        <v>83</v>
      </c>
      <c r="G38" s="8" t="s">
        <v>104</v>
      </c>
      <c r="H38" s="9">
        <v>187250.0</v>
      </c>
      <c r="I38" s="8" t="s">
        <v>105</v>
      </c>
      <c r="J38" s="8"/>
      <c r="K38" s="8" t="s">
        <v>74</v>
      </c>
      <c r="L38" s="8"/>
      <c r="M38" s="8"/>
      <c r="N38" s="10" t="b">
        <v>0</v>
      </c>
      <c r="O38" s="11">
        <f>IF(Transactions!$C$2:$C$1016=TRUE, 0, IF(Transactions!$C$2:$C$1016="지출", -ROUND(Transactions!$H$2:$H$1016/11, 0), ROUND(Transactions!$H$2:$H$1016/11, 0)))</f>
        <v>-17023</v>
      </c>
      <c r="P38" s="11">
        <f>IF(Transactions!$C$2:$C$1016="지출", -(Transactions!$H$2:$H$1016), Transactions!$H$2:$H$1016)</f>
        <v>-187250</v>
      </c>
      <c r="Q38" s="11">
        <f>Transactions!$P$2:$P$1016-Transactions!$O$2:$O$1016</f>
        <v>-170227</v>
      </c>
      <c r="R38" s="11">
        <f>IF('운영결산'!$C$2, Transactions!$Q$2:$Q$1016, Transactions!$P$2:$P$1016)</f>
        <v>-187250</v>
      </c>
      <c r="S38" s="11">
        <f>IF('초기비용'!$C$2, Transactions!$Q$2:$Q$1016, Transactions!$P$2:$P$1016)</f>
        <v>-187250</v>
      </c>
      <c r="T38" s="11">
        <f>IF('총결산'!$C$2, Transactions!$Q$2:$Q$1016, Transactions!$P$2:$P$1016)</f>
        <v>-170227</v>
      </c>
      <c r="U38" s="11">
        <f>IF(Transactions!$V$2:$V$1016=FALSE, Transactions!$O$2:$O$1016, 0)</f>
        <v>-17023</v>
      </c>
      <c r="V38" s="21"/>
      <c r="W38" s="8"/>
      <c r="X38" s="8"/>
      <c r="Y38" s="9">
        <v>37450.0</v>
      </c>
      <c r="Z38" s="8">
        <v>5.0</v>
      </c>
      <c r="AA38" s="8"/>
      <c r="AB38" s="8">
        <v>5.0</v>
      </c>
      <c r="AC38" s="12"/>
    </row>
    <row r="39" ht="15.75" hidden="1" customHeight="1">
      <c r="A39" s="13" t="str">
        <f>TEXT(Transactions!$B$2:$B$1016, "yyyy-mm")</f>
        <v>2025-01</v>
      </c>
      <c r="B39" s="14">
        <v>45684.0</v>
      </c>
      <c r="C39" s="15" t="s">
        <v>28</v>
      </c>
      <c r="D39" s="15" t="s">
        <v>51</v>
      </c>
      <c r="E39" s="15"/>
      <c r="F39" s="15" t="s">
        <v>63</v>
      </c>
      <c r="G39" s="15" t="s">
        <v>106</v>
      </c>
      <c r="H39" s="16">
        <v>1690.0</v>
      </c>
      <c r="I39" s="15" t="s">
        <v>107</v>
      </c>
      <c r="J39" s="15"/>
      <c r="K39" s="15" t="s">
        <v>60</v>
      </c>
      <c r="L39" s="15" t="b">
        <v>1</v>
      </c>
      <c r="M39" s="15"/>
      <c r="N39" s="17" t="b">
        <v>0</v>
      </c>
      <c r="O39" s="18">
        <f>IF(Transactions!$L$2:$L$1016=TRUE, 0, IF(Transactions!$C$2:$C$1016="지출", -ROUND(Transactions!$H$2:$H$1016/11, 0), ROUND(Transactions!$H$2:$H$1016/11, 0)))</f>
        <v>0</v>
      </c>
      <c r="P39" s="18">
        <f>IF(Transactions!$C$2:$C$1016="지출", -(Transactions!$H$2:$H$1016), Transactions!$H$2:$H$1016)</f>
        <v>-1690</v>
      </c>
      <c r="Q39" s="18">
        <f>Transactions!$P$2:$P$1016-Transactions!$O$2:$O$1016</f>
        <v>-1690</v>
      </c>
      <c r="R39" s="18">
        <f>IF('운영결산'!$C$2, Transactions!$Q$2:$Q$1016, Transactions!$P$2:$P$1016)</f>
        <v>-1690</v>
      </c>
      <c r="S39" s="18">
        <f>IF('초기비용'!$C$2, Transactions!$Q$2:$Q$1016, Transactions!$P$2:$P$1016)</f>
        <v>-1690</v>
      </c>
      <c r="T39" s="18">
        <f>IF('총결산'!$C$2, Transactions!$Q$2:$Q$1016, Transactions!$P$2:$P$1016)</f>
        <v>-1690</v>
      </c>
      <c r="U39" s="18">
        <f>IF(Transactions!$V$2:$V$1016&lt;&gt;"", 0, Transactions!$O$2:$O$1016)</f>
        <v>0</v>
      </c>
      <c r="V39" s="20"/>
      <c r="W39" s="15"/>
      <c r="X39" s="15"/>
      <c r="Y39" s="16">
        <v>1800.0</v>
      </c>
      <c r="Z39" s="15">
        <v>1.0</v>
      </c>
      <c r="AA39" s="15"/>
      <c r="AB39" s="15">
        <v>1.0</v>
      </c>
      <c r="AC39" s="19"/>
    </row>
    <row r="40" ht="15.75" hidden="1" customHeight="1">
      <c r="A40" s="6" t="str">
        <f>TEXT(Transactions!$B$2:$B$1016, "yyyy-mm")</f>
        <v>2025-01</v>
      </c>
      <c r="B40" s="7">
        <v>45684.0</v>
      </c>
      <c r="C40" s="8" t="s">
        <v>28</v>
      </c>
      <c r="D40" s="8" t="s">
        <v>51</v>
      </c>
      <c r="E40" s="8"/>
      <c r="F40" s="8" t="s">
        <v>63</v>
      </c>
      <c r="G40" s="8" t="s">
        <v>108</v>
      </c>
      <c r="H40" s="9">
        <v>1267.0</v>
      </c>
      <c r="I40" s="8" t="s">
        <v>109</v>
      </c>
      <c r="J40" s="8"/>
      <c r="K40" s="8" t="s">
        <v>60</v>
      </c>
      <c r="L40" s="8" t="b">
        <v>1</v>
      </c>
      <c r="M40" s="8"/>
      <c r="N40" s="10" t="b">
        <v>0</v>
      </c>
      <c r="O40" s="11">
        <f>IF(Transactions!$L$2:$L$1016=TRUE, 0, IF(Transactions!$C$2:$C$1016="지출", -ROUND(Transactions!$H$2:$H$1016/11, 0), ROUND(Transactions!$H$2:$H$1016/11, 0)))</f>
        <v>0</v>
      </c>
      <c r="P40" s="11">
        <f>IF(Transactions!$C$2:$C$1016="지출", -(Transactions!$H$2:$H$1016), Transactions!$H$2:$H$1016)</f>
        <v>-1267</v>
      </c>
      <c r="Q40" s="11">
        <f>Transactions!$P$2:$P$1016-Transactions!$O$2:$O$1016</f>
        <v>-1267</v>
      </c>
      <c r="R40" s="11">
        <f>IF('운영결산'!$C$2, Transactions!$Q$2:$Q$1016, Transactions!$P$2:$P$1016)</f>
        <v>-1267</v>
      </c>
      <c r="S40" s="11">
        <f>IF('초기비용'!$C$2, Transactions!$Q$2:$Q$1016, Transactions!$P$2:$P$1016)</f>
        <v>-1267</v>
      </c>
      <c r="T40" s="11">
        <f>IF('총결산'!$C$2, Transactions!$Q$2:$Q$1016, Transactions!$P$2:$P$1016)</f>
        <v>-1267</v>
      </c>
      <c r="U40" s="11">
        <f>IF(Transactions!$V$2:$V$1016&lt;&gt;"", 0, Transactions!$O$2:$O$1016)</f>
        <v>0</v>
      </c>
      <c r="V40" s="21"/>
      <c r="W40" s="8"/>
      <c r="X40" s="8"/>
      <c r="Y40" s="9">
        <v>1350.0</v>
      </c>
      <c r="Z40" s="8">
        <v>1.0</v>
      </c>
      <c r="AA40" s="8"/>
      <c r="AB40" s="8">
        <v>1.0</v>
      </c>
      <c r="AC40" s="12"/>
    </row>
    <row r="41" ht="15.75" hidden="1" customHeight="1">
      <c r="A41" s="13" t="str">
        <f>TEXT(Transactions!$B$2:$B$1016, "yyyy-mm")</f>
        <v>2025-01</v>
      </c>
      <c r="B41" s="14">
        <v>45684.0</v>
      </c>
      <c r="C41" s="15" t="s">
        <v>28</v>
      </c>
      <c r="D41" s="15" t="s">
        <v>29</v>
      </c>
      <c r="E41" s="15"/>
      <c r="F41" s="15" t="s">
        <v>83</v>
      </c>
      <c r="G41" s="15" t="s">
        <v>110</v>
      </c>
      <c r="H41" s="16">
        <v>1690.0</v>
      </c>
      <c r="I41" s="15" t="s">
        <v>111</v>
      </c>
      <c r="J41" s="15"/>
      <c r="K41" s="15" t="s">
        <v>60</v>
      </c>
      <c r="L41" s="15" t="b">
        <v>1</v>
      </c>
      <c r="M41" s="15"/>
      <c r="N41" s="17" t="b">
        <v>0</v>
      </c>
      <c r="O41" s="18">
        <f>IF(Transactions!$L$2:$L$1016=TRUE, 0, IF(Transactions!$C$2:$C$1016="지출", -ROUND(Transactions!$H$2:$H$1016/11, 0), ROUND(Transactions!$H$2:$H$1016/11, 0)))</f>
        <v>0</v>
      </c>
      <c r="P41" s="18">
        <f>IF(Transactions!$C$2:$C$1016="지출", -(Transactions!$H$2:$H$1016), Transactions!$H$2:$H$1016)</f>
        <v>-1690</v>
      </c>
      <c r="Q41" s="18">
        <f>Transactions!$P$2:$P$1016-Transactions!$O$2:$O$1016</f>
        <v>-1690</v>
      </c>
      <c r="R41" s="18">
        <f>IF('운영결산'!$C$2, Transactions!$Q$2:$Q$1016, Transactions!$P$2:$P$1016)</f>
        <v>-1690</v>
      </c>
      <c r="S41" s="18">
        <f>IF('초기비용'!$C$2, Transactions!$Q$2:$Q$1016, Transactions!$P$2:$P$1016)</f>
        <v>-1690</v>
      </c>
      <c r="T41" s="18">
        <f>IF('총결산'!$C$2, Transactions!$Q$2:$Q$1016, Transactions!$P$2:$P$1016)</f>
        <v>-1690</v>
      </c>
      <c r="U41" s="18">
        <f>IF(Transactions!$V$2:$V$1016&lt;&gt;"", 0, Transactions!$O$2:$O$1016)</f>
        <v>0</v>
      </c>
      <c r="V41" s="20"/>
      <c r="W41" s="15"/>
      <c r="X41" s="15"/>
      <c r="Y41" s="16">
        <v>1800.0</v>
      </c>
      <c r="Z41" s="15">
        <v>1.0</v>
      </c>
      <c r="AA41" s="15"/>
      <c r="AB41" s="15">
        <v>1.0</v>
      </c>
      <c r="AC41" s="19"/>
    </row>
    <row r="42" ht="15.75" hidden="1" customHeight="1">
      <c r="A42" s="6" t="str">
        <f>TEXT(Transactions!$B$2:$B$1016, "yyyy-mm")</f>
        <v>2025-01</v>
      </c>
      <c r="B42" s="7">
        <v>45684.0</v>
      </c>
      <c r="C42" s="8" t="s">
        <v>28</v>
      </c>
      <c r="D42" s="8" t="s">
        <v>51</v>
      </c>
      <c r="E42" s="8"/>
      <c r="F42" s="8" t="s">
        <v>63</v>
      </c>
      <c r="G42" s="8" t="s">
        <v>112</v>
      </c>
      <c r="H42" s="9">
        <v>2816.0</v>
      </c>
      <c r="I42" s="8" t="s">
        <v>113</v>
      </c>
      <c r="J42" s="8"/>
      <c r="K42" s="8" t="s">
        <v>60</v>
      </c>
      <c r="L42" s="8" t="b">
        <v>1</v>
      </c>
      <c r="M42" s="8"/>
      <c r="N42" s="10" t="b">
        <v>0</v>
      </c>
      <c r="O42" s="11">
        <f>IF(Transactions!$L$2:$L$1016=TRUE, 0, IF(Transactions!$C$2:$C$1016="지출", -ROUND(Transactions!$H$2:$H$1016/11, 0), ROUND(Transactions!$H$2:$H$1016/11, 0)))</f>
        <v>0</v>
      </c>
      <c r="P42" s="11">
        <f>IF(Transactions!$C$2:$C$1016="지출", -(Transactions!$H$2:$H$1016), Transactions!$H$2:$H$1016)</f>
        <v>-2816</v>
      </c>
      <c r="Q42" s="11">
        <f>Transactions!$P$2:$P$1016-Transactions!$O$2:$O$1016</f>
        <v>-2816</v>
      </c>
      <c r="R42" s="11">
        <f>IF('운영결산'!$C$2, Transactions!$Q$2:$Q$1016, Transactions!$P$2:$P$1016)</f>
        <v>-2816</v>
      </c>
      <c r="S42" s="11">
        <f>IF('초기비용'!$C$2, Transactions!$Q$2:$Q$1016, Transactions!$P$2:$P$1016)</f>
        <v>-2816</v>
      </c>
      <c r="T42" s="11">
        <f>IF('총결산'!$C$2, Transactions!$Q$2:$Q$1016, Transactions!$P$2:$P$1016)</f>
        <v>-2816</v>
      </c>
      <c r="U42" s="11">
        <f>IF(Transactions!$V$2:$V$1016&lt;&gt;"", 0, Transactions!$O$2:$O$1016)</f>
        <v>0</v>
      </c>
      <c r="V42" s="21"/>
      <c r="W42" s="8"/>
      <c r="X42" s="8"/>
      <c r="Y42" s="9">
        <v>3000.0</v>
      </c>
      <c r="Z42" s="8">
        <v>1.0</v>
      </c>
      <c r="AA42" s="8"/>
      <c r="AB42" s="8">
        <v>1.0</v>
      </c>
      <c r="AC42" s="12"/>
    </row>
    <row r="43" ht="15.75" customHeight="1">
      <c r="A43" s="13" t="str">
        <f>TEXT(Transactions!$B$2:$B$1016, "yyyy-mm")</f>
        <v>2025-01</v>
      </c>
      <c r="B43" s="14">
        <v>45686.0</v>
      </c>
      <c r="C43" s="15" t="s">
        <v>28</v>
      </c>
      <c r="D43" s="15" t="s">
        <v>51</v>
      </c>
      <c r="E43" s="15"/>
      <c r="F43" s="15" t="s">
        <v>52</v>
      </c>
      <c r="G43" s="15" t="s">
        <v>114</v>
      </c>
      <c r="H43" s="16">
        <v>19300.0</v>
      </c>
      <c r="I43" s="15" t="s">
        <v>115</v>
      </c>
      <c r="J43" s="15"/>
      <c r="K43" s="15" t="s">
        <v>55</v>
      </c>
      <c r="L43" s="15"/>
      <c r="M43" s="15"/>
      <c r="N43" s="17" t="b">
        <f>AND(ISNUMBER(MATCH(Transactions!$F$2:$F$1016, '관리용품리스트'!$B$3:$B$48, 0)),
  ISNUMBER(MATCH(Transactions!$G$2:$G$1016, '관리용품리스트'!$C$3:$C$48, 0))
)
</f>
        <v>1</v>
      </c>
      <c r="O43" s="18">
        <f>IF(Transactions!$C$2:$C$1016=TRUE, 0, IF(Transactions!$C$2:$C$1016="지출", -ROUND(Transactions!$H$2:$H$1016/11, 0), ROUND(Transactions!$H$2:$H$1016/11, 0)))</f>
        <v>-1755</v>
      </c>
      <c r="P43" s="18">
        <f>IF(Transactions!$C$2:$C$1016="지출", -(Transactions!$H$2:$H$1016), Transactions!$H$2:$H$1016)</f>
        <v>-19300</v>
      </c>
      <c r="Q43" s="18">
        <f>Transactions!$P$2:$P$1016-Transactions!$O$2:$O$1016</f>
        <v>-17545</v>
      </c>
      <c r="R43" s="18">
        <f>IF('운영결산'!$C$2, Transactions!$Q$2:$Q$1016, Transactions!$P$2:$P$1016)</f>
        <v>-19300</v>
      </c>
      <c r="S43" s="18">
        <f>IF('초기비용'!$C$2, Transactions!$Q$2:$Q$1016, Transactions!$P$2:$P$1016)</f>
        <v>-19300</v>
      </c>
      <c r="T43" s="18">
        <f>IF('총결산'!$C$2, Transactions!$Q$2:$Q$1016, Transactions!$P$2:$P$1016)</f>
        <v>-17545</v>
      </c>
      <c r="U43" s="18">
        <f>IF(Transactions!$V$2:$V$1016=FALSE, Transactions!$O$2:$O$1016, 0)</f>
        <v>-1755</v>
      </c>
      <c r="V43" s="20"/>
      <c r="W43" s="15"/>
      <c r="X43" s="15"/>
      <c r="Y43" s="16">
        <v>19300.0</v>
      </c>
      <c r="Z43" s="15">
        <v>1.0</v>
      </c>
      <c r="AA43" s="15" t="s">
        <v>61</v>
      </c>
      <c r="AB43" s="16">
        <v>5000.0</v>
      </c>
      <c r="AC43" s="19">
        <v>4.0</v>
      </c>
    </row>
    <row r="44" ht="15.75" hidden="1" customHeight="1">
      <c r="A44" s="6" t="str">
        <f>TEXT(Transactions!$B$2:$B$1016, "yyyy-mm")</f>
        <v>2025-01</v>
      </c>
      <c r="B44" s="7">
        <v>45687.0</v>
      </c>
      <c r="C44" s="8" t="s">
        <v>28</v>
      </c>
      <c r="D44" s="8" t="s">
        <v>51</v>
      </c>
      <c r="E44" s="8"/>
      <c r="F44" s="8" t="s">
        <v>63</v>
      </c>
      <c r="G44" s="8" t="s">
        <v>116</v>
      </c>
      <c r="H44" s="8">
        <v>783.0</v>
      </c>
      <c r="I44" s="8" t="s">
        <v>117</v>
      </c>
      <c r="J44" s="8"/>
      <c r="K44" s="8" t="s">
        <v>60</v>
      </c>
      <c r="L44" s="8" t="b">
        <v>1</v>
      </c>
      <c r="M44" s="8"/>
      <c r="N44" s="10" t="b">
        <v>0</v>
      </c>
      <c r="O44" s="11">
        <f>IF(Transactions!$L$2:$L$1016=TRUE, 0, IF(Transactions!$C$2:$C$1016="지출", -ROUND(Transactions!$H$2:$H$1016/11, 0), ROUND(Transactions!$H$2:$H$1016/11, 0)))</f>
        <v>0</v>
      </c>
      <c r="P44" s="11">
        <f>IF(Transactions!$C$2:$C$1016="지출", -(Transactions!$H$2:$H$1016), Transactions!$H$2:$H$1016)</f>
        <v>-783</v>
      </c>
      <c r="Q44" s="11">
        <f>Transactions!$P$2:$P$1016-Transactions!$O$2:$O$1016</f>
        <v>-783</v>
      </c>
      <c r="R44" s="11">
        <f>IF('운영결산'!$C$2, Transactions!$Q$2:$Q$1016, Transactions!$P$2:$P$1016)</f>
        <v>-783</v>
      </c>
      <c r="S44" s="11">
        <f>IF('초기비용'!$C$2, Transactions!$Q$2:$Q$1016, Transactions!$P$2:$P$1016)</f>
        <v>-783</v>
      </c>
      <c r="T44" s="11">
        <f>IF('총결산'!$C$2, Transactions!$Q$2:$Q$1016, Transactions!$P$2:$P$1016)</f>
        <v>-783</v>
      </c>
      <c r="U44" s="11">
        <f>IF(Transactions!$V$2:$V$1016&lt;&gt;"", 0, Transactions!$O$2:$O$1016)</f>
        <v>0</v>
      </c>
      <c r="V44" s="21"/>
      <c r="W44" s="8"/>
      <c r="X44" s="8"/>
      <c r="Y44" s="8">
        <v>900.0</v>
      </c>
      <c r="Z44" s="8">
        <v>1.0</v>
      </c>
      <c r="AA44" s="8"/>
      <c r="AB44" s="8">
        <v>1.0</v>
      </c>
      <c r="AC44" s="12"/>
    </row>
    <row r="45" ht="15.75" hidden="1" customHeight="1">
      <c r="A45" s="13" t="str">
        <f>TEXT(Transactions!$B$2:$B$1016, "yyyy-mm")</f>
        <v>2025-01</v>
      </c>
      <c r="B45" s="14">
        <v>45687.0</v>
      </c>
      <c r="C45" s="15" t="s">
        <v>28</v>
      </c>
      <c r="D45" s="15" t="s">
        <v>51</v>
      </c>
      <c r="E45" s="15"/>
      <c r="F45" s="15" t="s">
        <v>63</v>
      </c>
      <c r="G45" s="15" t="s">
        <v>118</v>
      </c>
      <c r="H45" s="15">
        <v>942.0</v>
      </c>
      <c r="I45" s="15" t="s">
        <v>119</v>
      </c>
      <c r="J45" s="15"/>
      <c r="K45" s="15" t="s">
        <v>60</v>
      </c>
      <c r="L45" s="15" t="b">
        <v>1</v>
      </c>
      <c r="M45" s="15"/>
      <c r="N45" s="17" t="b">
        <v>0</v>
      </c>
      <c r="O45" s="18">
        <f>IF(Transactions!$L$2:$L$1016=TRUE, 0, IF(Transactions!$C$2:$C$1016="지출", -ROUND(Transactions!$H$2:$H$1016/11, 0), ROUND(Transactions!$H$2:$H$1016/11, 0)))</f>
        <v>0</v>
      </c>
      <c r="P45" s="18">
        <f>IF(Transactions!$C$2:$C$1016="지출", -(Transactions!$H$2:$H$1016), Transactions!$H$2:$H$1016)</f>
        <v>-942</v>
      </c>
      <c r="Q45" s="18">
        <f>Transactions!$P$2:$P$1016-Transactions!$O$2:$O$1016</f>
        <v>-942</v>
      </c>
      <c r="R45" s="18">
        <f>IF('운영결산'!$C$2, Transactions!$Q$2:$Q$1016, Transactions!$P$2:$P$1016)</f>
        <v>-942</v>
      </c>
      <c r="S45" s="18">
        <f>IF('초기비용'!$C$2, Transactions!$Q$2:$Q$1016, Transactions!$P$2:$P$1016)</f>
        <v>-942</v>
      </c>
      <c r="T45" s="18">
        <f>IF('총결산'!$C$2, Transactions!$Q$2:$Q$1016, Transactions!$P$2:$P$1016)</f>
        <v>-942</v>
      </c>
      <c r="U45" s="18">
        <f>IF(Transactions!$V$2:$V$1016&lt;&gt;"", 0, Transactions!$O$2:$O$1016)</f>
        <v>0</v>
      </c>
      <c r="V45" s="20"/>
      <c r="W45" s="15"/>
      <c r="X45" s="15"/>
      <c r="Y45" s="16">
        <v>1125.0</v>
      </c>
      <c r="Z45" s="15">
        <v>1.0</v>
      </c>
      <c r="AA45" s="15"/>
      <c r="AB45" s="15">
        <v>1.0</v>
      </c>
      <c r="AC45" s="19"/>
    </row>
    <row r="46" ht="15.75" hidden="1" customHeight="1">
      <c r="A46" s="6" t="str">
        <f>TEXT(Transactions!$B$2:$B$1016, "yyyy-mm")</f>
        <v>2025-01</v>
      </c>
      <c r="B46" s="7">
        <v>45687.0</v>
      </c>
      <c r="C46" s="8" t="s">
        <v>28</v>
      </c>
      <c r="D46" s="8" t="s">
        <v>29</v>
      </c>
      <c r="E46" s="8"/>
      <c r="F46" s="8" t="s">
        <v>83</v>
      </c>
      <c r="G46" s="8" t="s">
        <v>93</v>
      </c>
      <c r="H46" s="9">
        <v>2260.0</v>
      </c>
      <c r="I46" s="8" t="s">
        <v>120</v>
      </c>
      <c r="J46" s="8"/>
      <c r="K46" s="8" t="s">
        <v>60</v>
      </c>
      <c r="L46" s="8" t="b">
        <v>1</v>
      </c>
      <c r="M46" s="8"/>
      <c r="N46" s="10" t="b">
        <v>0</v>
      </c>
      <c r="O46" s="11">
        <f>IF(Transactions!$L$2:$L$1016=TRUE, 0, IF(Transactions!$C$2:$C$1016="지출", -ROUND(Transactions!$H$2:$H$1016/11, 0), ROUND(Transactions!$H$2:$H$1016/11, 0)))</f>
        <v>0</v>
      </c>
      <c r="P46" s="11">
        <f>IF(Transactions!$C$2:$C$1016="지출", -(Transactions!$H$2:$H$1016), Transactions!$H$2:$H$1016)</f>
        <v>-2260</v>
      </c>
      <c r="Q46" s="11">
        <f>Transactions!$P$2:$P$1016-Transactions!$O$2:$O$1016</f>
        <v>-2260</v>
      </c>
      <c r="R46" s="11">
        <f>IF('운영결산'!$C$2, Transactions!$Q$2:$Q$1016, Transactions!$P$2:$P$1016)</f>
        <v>-2260</v>
      </c>
      <c r="S46" s="11">
        <f>IF('초기비용'!$C$2, Transactions!$Q$2:$Q$1016, Transactions!$P$2:$P$1016)</f>
        <v>-2260</v>
      </c>
      <c r="T46" s="11">
        <f>IF('총결산'!$C$2, Transactions!$Q$2:$Q$1016, Transactions!$P$2:$P$1016)</f>
        <v>-2260</v>
      </c>
      <c r="U46" s="11">
        <f>IF(Transactions!$V$2:$V$1016&lt;&gt;"", 0, Transactions!$O$2:$O$1016)</f>
        <v>0</v>
      </c>
      <c r="V46" s="21"/>
      <c r="W46" s="8"/>
      <c r="X46" s="8"/>
      <c r="Y46" s="9">
        <v>1350.0</v>
      </c>
      <c r="Z46" s="8">
        <v>2.0</v>
      </c>
      <c r="AA46" s="8"/>
      <c r="AB46" s="8">
        <v>2.0</v>
      </c>
      <c r="AC46" s="12"/>
    </row>
    <row r="47" ht="15.75" hidden="1" customHeight="1">
      <c r="A47" s="13" t="str">
        <f>TEXT(Transactions!$B$2:$B$1016, "yyyy-mm")</f>
        <v>2025-01</v>
      </c>
      <c r="B47" s="14">
        <v>45688.0</v>
      </c>
      <c r="C47" s="15" t="s">
        <v>28</v>
      </c>
      <c r="D47" s="15" t="s">
        <v>29</v>
      </c>
      <c r="E47" s="15"/>
      <c r="F47" s="15" t="s">
        <v>83</v>
      </c>
      <c r="G47" s="15" t="s">
        <v>121</v>
      </c>
      <c r="H47" s="16">
        <v>8296.0</v>
      </c>
      <c r="I47" s="15" t="s">
        <v>122</v>
      </c>
      <c r="J47" s="15"/>
      <c r="K47" s="15" t="s">
        <v>60</v>
      </c>
      <c r="L47" s="15" t="b">
        <v>1</v>
      </c>
      <c r="M47" s="15"/>
      <c r="N47" s="17" t="b">
        <v>0</v>
      </c>
      <c r="O47" s="18">
        <f>IF(Transactions!$L$2:$L$1016=TRUE, 0, IF(Transactions!$C$2:$C$1016="지출", -ROUND(Transactions!$H$2:$H$1016/11, 0), ROUND(Transactions!$H$2:$H$1016/11, 0)))</f>
        <v>0</v>
      </c>
      <c r="P47" s="18">
        <f>IF(Transactions!$C$2:$C$1016="지출", -(Transactions!$H$2:$H$1016), Transactions!$H$2:$H$1016)</f>
        <v>-8296</v>
      </c>
      <c r="Q47" s="18">
        <f>Transactions!$P$2:$P$1016-Transactions!$O$2:$O$1016</f>
        <v>-8296</v>
      </c>
      <c r="R47" s="18">
        <f>IF('운영결산'!$C$2, Transactions!$Q$2:$Q$1016, Transactions!$P$2:$P$1016)</f>
        <v>-8296</v>
      </c>
      <c r="S47" s="18">
        <f>IF('초기비용'!$C$2, Transactions!$Q$2:$Q$1016, Transactions!$P$2:$P$1016)</f>
        <v>-8296</v>
      </c>
      <c r="T47" s="18">
        <f>IF('총결산'!$C$2, Transactions!$Q$2:$Q$1016, Transactions!$P$2:$P$1016)</f>
        <v>-8296</v>
      </c>
      <c r="U47" s="18">
        <f>IF(Transactions!$V$2:$V$1016&lt;&gt;"", 0, Transactions!$O$2:$O$1016)</f>
        <v>0</v>
      </c>
      <c r="V47" s="20"/>
      <c r="W47" s="15"/>
      <c r="X47" s="15"/>
      <c r="Y47" s="16">
        <v>2250.0</v>
      </c>
      <c r="Z47" s="15">
        <v>4.0</v>
      </c>
      <c r="AA47" s="15"/>
      <c r="AB47" s="15">
        <v>4.0</v>
      </c>
      <c r="AC47" s="19"/>
    </row>
    <row r="48" ht="15.75" hidden="1" customHeight="1">
      <c r="A48" s="6" t="str">
        <f>TEXT(Transactions!$B$2:$B$1016, "yyyy-mm")</f>
        <v>2025-01</v>
      </c>
      <c r="B48" s="7">
        <v>45688.0</v>
      </c>
      <c r="C48" s="8" t="s">
        <v>28</v>
      </c>
      <c r="D48" s="8" t="s">
        <v>29</v>
      </c>
      <c r="E48" s="8"/>
      <c r="F48" s="8" t="s">
        <v>76</v>
      </c>
      <c r="G48" s="8" t="s">
        <v>123</v>
      </c>
      <c r="H48" s="9">
        <v>3196.0</v>
      </c>
      <c r="I48" s="8" t="s">
        <v>124</v>
      </c>
      <c r="J48" s="8"/>
      <c r="K48" s="8" t="s">
        <v>60</v>
      </c>
      <c r="L48" s="8" t="b">
        <v>1</v>
      </c>
      <c r="M48" s="8"/>
      <c r="N48" s="10" t="b">
        <v>0</v>
      </c>
      <c r="O48" s="11">
        <f>IF(Transactions!$L$2:$L$1016=TRUE, 0, IF(Transactions!$C$2:$C$1016="지출", -ROUND(Transactions!$H$2:$H$1016/11, 0), ROUND(Transactions!$H$2:$H$1016/11, 0)))</f>
        <v>0</v>
      </c>
      <c r="P48" s="11">
        <f>IF(Transactions!$C$2:$C$1016="지출", -(Transactions!$H$2:$H$1016), Transactions!$H$2:$H$1016)</f>
        <v>-3196</v>
      </c>
      <c r="Q48" s="11">
        <f>Transactions!$P$2:$P$1016-Transactions!$O$2:$O$1016</f>
        <v>-3196</v>
      </c>
      <c r="R48" s="11">
        <f>IF('운영결산'!$C$2, Transactions!$Q$2:$Q$1016, Transactions!$P$2:$P$1016)</f>
        <v>-3196</v>
      </c>
      <c r="S48" s="11">
        <f>IF('초기비용'!$C$2, Transactions!$Q$2:$Q$1016, Transactions!$P$2:$P$1016)</f>
        <v>-3196</v>
      </c>
      <c r="T48" s="11">
        <f>IF('총결산'!$C$2, Transactions!$Q$2:$Q$1016, Transactions!$P$2:$P$1016)</f>
        <v>-3196</v>
      </c>
      <c r="U48" s="11">
        <f>IF(Transactions!$V$2:$V$1016&lt;&gt;"", 0, Transactions!$O$2:$O$1016)</f>
        <v>0</v>
      </c>
      <c r="V48" s="21"/>
      <c r="W48" s="8"/>
      <c r="X48" s="8"/>
      <c r="Y48" s="9">
        <v>1800.0</v>
      </c>
      <c r="Z48" s="8">
        <v>2.0</v>
      </c>
      <c r="AA48" s="8"/>
      <c r="AB48" s="8">
        <v>2.0</v>
      </c>
      <c r="AC48" s="12"/>
    </row>
    <row r="49" ht="15.75" hidden="1" customHeight="1">
      <c r="A49" s="13" t="str">
        <f>TEXT(Transactions!$B$2:$B$1016, "yyyy-mm")</f>
        <v>2025-01</v>
      </c>
      <c r="B49" s="14">
        <v>45688.0</v>
      </c>
      <c r="C49" s="15" t="s">
        <v>28</v>
      </c>
      <c r="D49" s="15" t="s">
        <v>51</v>
      </c>
      <c r="E49" s="15"/>
      <c r="F49" s="15" t="s">
        <v>63</v>
      </c>
      <c r="G49" s="15" t="s">
        <v>116</v>
      </c>
      <c r="H49" s="16">
        <v>1599.0</v>
      </c>
      <c r="I49" s="15" t="s">
        <v>117</v>
      </c>
      <c r="J49" s="15"/>
      <c r="K49" s="15" t="s">
        <v>60</v>
      </c>
      <c r="L49" s="15" t="b">
        <v>1</v>
      </c>
      <c r="M49" s="15"/>
      <c r="N49" s="17" t="b">
        <v>0</v>
      </c>
      <c r="O49" s="18">
        <f>IF(Transactions!$L$2:$L$1016=TRUE, 0, IF(Transactions!$C$2:$C$1016="지출", -ROUND(Transactions!$H$2:$H$1016/11, 0), ROUND(Transactions!$H$2:$H$1016/11, 0)))</f>
        <v>0</v>
      </c>
      <c r="P49" s="18">
        <f>IF(Transactions!$C$2:$C$1016="지출", -(Transactions!$H$2:$H$1016), Transactions!$H$2:$H$1016)</f>
        <v>-1599</v>
      </c>
      <c r="Q49" s="18">
        <f>Transactions!$P$2:$P$1016-Transactions!$O$2:$O$1016</f>
        <v>-1599</v>
      </c>
      <c r="R49" s="18">
        <f>IF('운영결산'!$C$2, Transactions!$Q$2:$Q$1016, Transactions!$P$2:$P$1016)</f>
        <v>-1599</v>
      </c>
      <c r="S49" s="18">
        <f>IF('초기비용'!$C$2, Transactions!$Q$2:$Q$1016, Transactions!$P$2:$P$1016)</f>
        <v>-1599</v>
      </c>
      <c r="T49" s="18">
        <f>IF('총결산'!$C$2, Transactions!$Q$2:$Q$1016, Transactions!$P$2:$P$1016)</f>
        <v>-1599</v>
      </c>
      <c r="U49" s="18">
        <f>IF(Transactions!$V$2:$V$1016&lt;&gt;"", 0, Transactions!$O$2:$O$1016)</f>
        <v>0</v>
      </c>
      <c r="V49" s="20"/>
      <c r="W49" s="15"/>
      <c r="X49" s="15"/>
      <c r="Y49" s="15">
        <v>900.0</v>
      </c>
      <c r="Z49" s="15">
        <v>3.0</v>
      </c>
      <c r="AA49" s="15"/>
      <c r="AB49" s="15">
        <v>3.0</v>
      </c>
      <c r="AC49" s="19"/>
    </row>
    <row r="50" ht="15.75" hidden="1" customHeight="1">
      <c r="A50" s="6" t="str">
        <f>TEXT(Transactions!$B$2:$B$1016, "yyyy-mm")</f>
        <v>2025-01</v>
      </c>
      <c r="B50" s="7">
        <v>45688.0</v>
      </c>
      <c r="C50" s="8" t="s">
        <v>28</v>
      </c>
      <c r="D50" s="8" t="s">
        <v>29</v>
      </c>
      <c r="E50" s="8"/>
      <c r="F50" s="8" t="s">
        <v>76</v>
      </c>
      <c r="G50" s="8" t="s">
        <v>110</v>
      </c>
      <c r="H50" s="9">
        <v>1798.0</v>
      </c>
      <c r="I50" s="8" t="s">
        <v>111</v>
      </c>
      <c r="J50" s="8"/>
      <c r="K50" s="8" t="s">
        <v>60</v>
      </c>
      <c r="L50" s="8" t="b">
        <v>1</v>
      </c>
      <c r="M50" s="8"/>
      <c r="N50" s="10" t="b">
        <v>0</v>
      </c>
      <c r="O50" s="11">
        <f>IF(Transactions!$L$2:$L$1016=TRUE, 0, IF(Transactions!$C$2:$C$1016="지출", -ROUND(Transactions!$H$2:$H$1016/11, 0), ROUND(Transactions!$H$2:$H$1016/11, 0)))</f>
        <v>0</v>
      </c>
      <c r="P50" s="11">
        <f>IF(Transactions!$C$2:$C$1016="지출", -(Transactions!$H$2:$H$1016), Transactions!$H$2:$H$1016)</f>
        <v>-1798</v>
      </c>
      <c r="Q50" s="11">
        <f>Transactions!$P$2:$P$1016-Transactions!$O$2:$O$1016</f>
        <v>-1798</v>
      </c>
      <c r="R50" s="11">
        <f>IF('운영결산'!$C$2, Transactions!$Q$2:$Q$1016, Transactions!$P$2:$P$1016)</f>
        <v>-1798</v>
      </c>
      <c r="S50" s="11">
        <f>IF('초기비용'!$C$2, Transactions!$Q$2:$Q$1016, Transactions!$P$2:$P$1016)</f>
        <v>-1798</v>
      </c>
      <c r="T50" s="11">
        <f>IF('총결산'!$C$2, Transactions!$Q$2:$Q$1016, Transactions!$P$2:$P$1016)</f>
        <v>-1798</v>
      </c>
      <c r="U50" s="11">
        <f>IF(Transactions!$V$2:$V$1016&lt;&gt;"", 0, Transactions!$O$2:$O$1016)</f>
        <v>0</v>
      </c>
      <c r="V50" s="21"/>
      <c r="W50" s="8"/>
      <c r="X50" s="8"/>
      <c r="Y50" s="9">
        <v>2025.0</v>
      </c>
      <c r="Z50" s="8">
        <v>1.0</v>
      </c>
      <c r="AA50" s="8"/>
      <c r="AB50" s="8">
        <v>1.0</v>
      </c>
      <c r="AC50" s="12"/>
    </row>
    <row r="51" ht="15.75" hidden="1" customHeight="1">
      <c r="A51" s="13" t="str">
        <f>TEXT(Transactions!$B$2:$B$1016, "yyyy-mm")</f>
        <v>2025-01</v>
      </c>
      <c r="B51" s="14">
        <v>45688.0</v>
      </c>
      <c r="C51" s="15" t="s">
        <v>28</v>
      </c>
      <c r="D51" s="15" t="s">
        <v>51</v>
      </c>
      <c r="E51" s="15"/>
      <c r="F51" s="15" t="s">
        <v>52</v>
      </c>
      <c r="G51" s="15" t="s">
        <v>125</v>
      </c>
      <c r="H51" s="16">
        <v>1798.0</v>
      </c>
      <c r="I51" s="15" t="s">
        <v>126</v>
      </c>
      <c r="J51" s="15"/>
      <c r="K51" s="15" t="s">
        <v>60</v>
      </c>
      <c r="L51" s="15" t="b">
        <v>1</v>
      </c>
      <c r="M51" s="15"/>
      <c r="N51" s="17" t="b">
        <v>0</v>
      </c>
      <c r="O51" s="18">
        <f>IF(Transactions!$L$2:$L$1016=TRUE, 0, IF(Transactions!$C$2:$C$1016="지출", -ROUND(Transactions!$H$2:$H$1016/11, 0), ROUND(Transactions!$H$2:$H$1016/11, 0)))</f>
        <v>0</v>
      </c>
      <c r="P51" s="18">
        <f>IF(Transactions!$C$2:$C$1016="지출", -(Transactions!$H$2:$H$1016), Transactions!$H$2:$H$1016)</f>
        <v>-1798</v>
      </c>
      <c r="Q51" s="18">
        <f>Transactions!$P$2:$P$1016-Transactions!$O$2:$O$1016</f>
        <v>-1798</v>
      </c>
      <c r="R51" s="18">
        <f>IF('운영결산'!$C$2, Transactions!$Q$2:$Q$1016, Transactions!$P$2:$P$1016)</f>
        <v>-1798</v>
      </c>
      <c r="S51" s="18">
        <f>IF('초기비용'!$C$2, Transactions!$Q$2:$Q$1016, Transactions!$P$2:$P$1016)</f>
        <v>-1798</v>
      </c>
      <c r="T51" s="18">
        <f>IF('총결산'!$C$2, Transactions!$Q$2:$Q$1016, Transactions!$P$2:$P$1016)</f>
        <v>-1798</v>
      </c>
      <c r="U51" s="18">
        <f>IF(Transactions!$V$2:$V$1016&lt;&gt;"", 0, Transactions!$O$2:$O$1016)</f>
        <v>0</v>
      </c>
      <c r="V51" s="20"/>
      <c r="W51" s="15"/>
      <c r="X51" s="15"/>
      <c r="Y51" s="16">
        <v>2025.0</v>
      </c>
      <c r="Z51" s="15">
        <v>1.0</v>
      </c>
      <c r="AA51" s="15"/>
      <c r="AB51" s="15">
        <v>1.0</v>
      </c>
      <c r="AC51" s="19"/>
    </row>
    <row r="52" ht="15.75" hidden="1" customHeight="1">
      <c r="A52" s="6" t="str">
        <f>TEXT(Transactions!$B$2:$B$1016, "yyyy-mm")</f>
        <v>2025-02</v>
      </c>
      <c r="B52" s="7">
        <v>45690.0</v>
      </c>
      <c r="C52" s="8" t="s">
        <v>28</v>
      </c>
      <c r="D52" s="8" t="s">
        <v>29</v>
      </c>
      <c r="E52" s="8"/>
      <c r="F52" s="8" t="s">
        <v>76</v>
      </c>
      <c r="G52" s="8" t="s">
        <v>127</v>
      </c>
      <c r="H52" s="9">
        <v>39210.0</v>
      </c>
      <c r="I52" s="8" t="s">
        <v>128</v>
      </c>
      <c r="J52" s="8"/>
      <c r="K52" s="8" t="s">
        <v>55</v>
      </c>
      <c r="L52" s="8"/>
      <c r="M52" s="8"/>
      <c r="N52" s="10" t="b">
        <v>0</v>
      </c>
      <c r="O52" s="11">
        <f>IF(Transactions!$C$2:$C$1016=TRUE, 0, IF(Transactions!$C$2:$C$1016="지출", -ROUND(Transactions!$H$2:$H$1016/11, 0), ROUND(Transactions!$H$2:$H$1016/11, 0)))</f>
        <v>-3565</v>
      </c>
      <c r="P52" s="11">
        <f>IF(Transactions!$C$2:$C$1016="지출", -(Transactions!$H$2:$H$1016), Transactions!$H$2:$H$1016)</f>
        <v>-39210</v>
      </c>
      <c r="Q52" s="11">
        <f>Transactions!$P$2:$P$1016-Transactions!$O$2:$O$1016</f>
        <v>-35645</v>
      </c>
      <c r="R52" s="11">
        <f>IF('운영결산'!$C$2, Transactions!$Q$2:$Q$1016, Transactions!$P$2:$P$1016)</f>
        <v>-39210</v>
      </c>
      <c r="S52" s="11">
        <f>IF('초기비용'!$C$2, Transactions!$Q$2:$Q$1016, Transactions!$P$2:$P$1016)</f>
        <v>-39210</v>
      </c>
      <c r="T52" s="11">
        <f>IF('총결산'!$C$2, Transactions!$Q$2:$Q$1016, Transactions!$P$2:$P$1016)</f>
        <v>-35645</v>
      </c>
      <c r="U52" s="11">
        <f>IF(Transactions!$V$2:$V$1016=FALSE, Transactions!$O$2:$O$1016, 0)</f>
        <v>-3565</v>
      </c>
      <c r="V52" s="21"/>
      <c r="W52" s="8"/>
      <c r="X52" s="8"/>
      <c r="Y52" s="9">
        <v>39210.0</v>
      </c>
      <c r="Z52" s="8">
        <v>1.0</v>
      </c>
      <c r="AA52" s="8"/>
      <c r="AB52" s="8">
        <v>1.0</v>
      </c>
      <c r="AC52" s="12"/>
    </row>
    <row r="53" ht="15.75" hidden="1" customHeight="1">
      <c r="A53" s="13" t="str">
        <f>TEXT(Transactions!$B$2:$B$1016, "yyyy-mm")</f>
        <v>2025-02</v>
      </c>
      <c r="B53" s="14">
        <v>45690.0</v>
      </c>
      <c r="C53" s="15" t="s">
        <v>28</v>
      </c>
      <c r="D53" s="15" t="s">
        <v>51</v>
      </c>
      <c r="E53" s="15"/>
      <c r="F53" s="15" t="s">
        <v>63</v>
      </c>
      <c r="G53" s="15" t="s">
        <v>129</v>
      </c>
      <c r="H53" s="16">
        <v>2344.0</v>
      </c>
      <c r="I53" s="15" t="s">
        <v>130</v>
      </c>
      <c r="J53" s="15"/>
      <c r="K53" s="15" t="s">
        <v>60</v>
      </c>
      <c r="L53" s="15" t="b">
        <v>1</v>
      </c>
      <c r="M53" s="15"/>
      <c r="N53" s="17" t="b">
        <v>0</v>
      </c>
      <c r="O53" s="18">
        <f>IF(Transactions!$L$2:$L$1016=TRUE, 0, IF(Transactions!$C$2:$C$1016="지출", -ROUND(Transactions!$H$2:$H$1016/11, 0), ROUND(Transactions!$H$2:$H$1016/11, 0)))</f>
        <v>0</v>
      </c>
      <c r="P53" s="18">
        <f>IF(Transactions!$C$2:$C$1016="지출", -(Transactions!$H$2:$H$1016), Transactions!$H$2:$H$1016)</f>
        <v>-2344</v>
      </c>
      <c r="Q53" s="18">
        <f>Transactions!$P$2:$P$1016-Transactions!$O$2:$O$1016</f>
        <v>-2344</v>
      </c>
      <c r="R53" s="18">
        <f>IF('운영결산'!$C$2, Transactions!$Q$2:$Q$1016, Transactions!$P$2:$P$1016)</f>
        <v>-2344</v>
      </c>
      <c r="S53" s="18">
        <f>IF('초기비용'!$C$2, Transactions!$Q$2:$Q$1016, Transactions!$P$2:$P$1016)</f>
        <v>-2344</v>
      </c>
      <c r="T53" s="18">
        <f>IF('총결산'!$C$2, Transactions!$Q$2:$Q$1016, Transactions!$P$2:$P$1016)</f>
        <v>-2344</v>
      </c>
      <c r="U53" s="18">
        <f>IF(Transactions!$V$2:$V$1016&lt;&gt;"", 0, Transactions!$O$2:$O$1016)</f>
        <v>0</v>
      </c>
      <c r="V53" s="20"/>
      <c r="W53" s="15"/>
      <c r="X53" s="15"/>
      <c r="Y53" s="16">
        <v>2760.0</v>
      </c>
      <c r="Z53" s="15">
        <v>1.0</v>
      </c>
      <c r="AA53" s="15"/>
      <c r="AB53" s="15">
        <v>1.0</v>
      </c>
      <c r="AC53" s="19"/>
    </row>
    <row r="54" ht="15.75" hidden="1" customHeight="1">
      <c r="A54" s="6" t="str">
        <f>TEXT(Transactions!$B$2:$B$1016, "yyyy-mm")</f>
        <v>2025-02</v>
      </c>
      <c r="B54" s="7">
        <v>45690.0</v>
      </c>
      <c r="C54" s="8" t="s">
        <v>28</v>
      </c>
      <c r="D54" s="8" t="s">
        <v>51</v>
      </c>
      <c r="E54" s="8"/>
      <c r="F54" s="8" t="s">
        <v>131</v>
      </c>
      <c r="G54" s="8" t="s">
        <v>132</v>
      </c>
      <c r="H54" s="9">
        <v>3740.0</v>
      </c>
      <c r="I54" s="8" t="s">
        <v>133</v>
      </c>
      <c r="J54" s="8"/>
      <c r="K54" s="8" t="s">
        <v>60</v>
      </c>
      <c r="L54" s="8" t="b">
        <v>1</v>
      </c>
      <c r="M54" s="8"/>
      <c r="N54" s="10" t="b">
        <v>0</v>
      </c>
      <c r="O54" s="11">
        <f>IF(Transactions!$L$2:$L$1016=TRUE, 0, IF(Transactions!$C$2:$C$1016="지출", -ROUND(Transactions!$H$2:$H$1016/11, 0), ROUND(Transactions!$H$2:$H$1016/11, 0)))</f>
        <v>0</v>
      </c>
      <c r="P54" s="11">
        <f>IF(Transactions!$C$2:$C$1016="지출", -(Transactions!$H$2:$H$1016), Transactions!$H$2:$H$1016)</f>
        <v>-3740</v>
      </c>
      <c r="Q54" s="11">
        <f>Transactions!$P$2:$P$1016-Transactions!$O$2:$O$1016</f>
        <v>-3740</v>
      </c>
      <c r="R54" s="11">
        <f>IF('운영결산'!$C$2, Transactions!$Q$2:$Q$1016, Transactions!$P$2:$P$1016)</f>
        <v>-3740</v>
      </c>
      <c r="S54" s="11">
        <f>IF('초기비용'!$C$2, Transactions!$Q$2:$Q$1016, Transactions!$P$2:$P$1016)</f>
        <v>-3740</v>
      </c>
      <c r="T54" s="11">
        <f>IF('총결산'!$C$2, Transactions!$Q$2:$Q$1016, Transactions!$P$2:$P$1016)</f>
        <v>-3740</v>
      </c>
      <c r="U54" s="11">
        <f>IF(Transactions!$V$2:$V$1016&lt;&gt;"", 0, Transactions!$O$2:$O$1016)</f>
        <v>0</v>
      </c>
      <c r="V54" s="21"/>
      <c r="W54" s="8"/>
      <c r="X54" s="8"/>
      <c r="Y54" s="9">
        <v>4361.0</v>
      </c>
      <c r="Z54" s="8">
        <v>1.0</v>
      </c>
      <c r="AA54" s="8"/>
      <c r="AB54" s="8">
        <v>1.0</v>
      </c>
      <c r="AC54" s="12"/>
    </row>
    <row r="55" ht="15.75" hidden="1" customHeight="1">
      <c r="A55" s="13" t="str">
        <f>TEXT(Transactions!$B$2:$B$1016, "yyyy-mm")</f>
        <v>2025-02</v>
      </c>
      <c r="B55" s="14">
        <v>45690.0</v>
      </c>
      <c r="C55" s="15" t="s">
        <v>28</v>
      </c>
      <c r="D55" s="15" t="s">
        <v>51</v>
      </c>
      <c r="E55" s="15"/>
      <c r="F55" s="15" t="s">
        <v>69</v>
      </c>
      <c r="G55" s="15" t="s">
        <v>134</v>
      </c>
      <c r="H55" s="16">
        <v>18256.0</v>
      </c>
      <c r="I55" s="15" t="s">
        <v>135</v>
      </c>
      <c r="J55" s="15"/>
      <c r="K55" s="15" t="s">
        <v>60</v>
      </c>
      <c r="L55" s="15" t="b">
        <v>1</v>
      </c>
      <c r="M55" s="15"/>
      <c r="N55" s="17" t="b">
        <v>0</v>
      </c>
      <c r="O55" s="18">
        <f>IF(Transactions!$L$2:$L$1016=TRUE, 0, IF(Transactions!$C$2:$C$1016="지출", -ROUND(Transactions!$H$2:$H$1016/11, 0), ROUND(Transactions!$H$2:$H$1016/11, 0)))</f>
        <v>0</v>
      </c>
      <c r="P55" s="18">
        <f>IF(Transactions!$C$2:$C$1016="지출", -(Transactions!$H$2:$H$1016), Transactions!$H$2:$H$1016)</f>
        <v>-18256</v>
      </c>
      <c r="Q55" s="18">
        <f>Transactions!$P$2:$P$1016-Transactions!$O$2:$O$1016</f>
        <v>-18256</v>
      </c>
      <c r="R55" s="18">
        <f>IF('운영결산'!$C$2, Transactions!$Q$2:$Q$1016, Transactions!$P$2:$P$1016)</f>
        <v>-18256</v>
      </c>
      <c r="S55" s="18">
        <f>IF('초기비용'!$C$2, Transactions!$Q$2:$Q$1016, Transactions!$P$2:$P$1016)</f>
        <v>-18256</v>
      </c>
      <c r="T55" s="18">
        <f>IF('총결산'!$C$2, Transactions!$Q$2:$Q$1016, Transactions!$P$2:$P$1016)</f>
        <v>-18256</v>
      </c>
      <c r="U55" s="18">
        <f>IF(Transactions!$V$2:$V$1016&lt;&gt;"", 0, Transactions!$O$2:$O$1016)</f>
        <v>0</v>
      </c>
      <c r="V55" s="20"/>
      <c r="W55" s="15"/>
      <c r="X55" s="15"/>
      <c r="Y55" s="16">
        <v>21289.0</v>
      </c>
      <c r="Z55" s="15">
        <v>1.0</v>
      </c>
      <c r="AA55" s="15"/>
      <c r="AB55" s="15">
        <v>1.0</v>
      </c>
      <c r="AC55" s="19"/>
    </row>
    <row r="56" ht="15.75" hidden="1" customHeight="1">
      <c r="A56" s="6" t="str">
        <f>TEXT(Transactions!$B$2:$B$1016, "yyyy-mm")</f>
        <v>2025-02</v>
      </c>
      <c r="B56" s="7">
        <v>45690.0</v>
      </c>
      <c r="C56" s="8" t="s">
        <v>28</v>
      </c>
      <c r="D56" s="8" t="s">
        <v>29</v>
      </c>
      <c r="E56" s="8"/>
      <c r="F56" s="8" t="s">
        <v>83</v>
      </c>
      <c r="G56" s="8" t="s">
        <v>136</v>
      </c>
      <c r="H56" s="9">
        <v>2555.0</v>
      </c>
      <c r="I56" s="8" t="s">
        <v>137</v>
      </c>
      <c r="J56" s="8"/>
      <c r="K56" s="8" t="s">
        <v>60</v>
      </c>
      <c r="L56" s="8" t="b">
        <v>1</v>
      </c>
      <c r="M56" s="8"/>
      <c r="N56" s="10" t="b">
        <v>0</v>
      </c>
      <c r="O56" s="11">
        <f>IF(Transactions!$L$2:$L$1016=TRUE, 0, IF(Transactions!$C$2:$C$1016="지출", -ROUND(Transactions!$H$2:$H$1016/11, 0), ROUND(Transactions!$H$2:$H$1016/11, 0)))</f>
        <v>0</v>
      </c>
      <c r="P56" s="11">
        <f>IF(Transactions!$C$2:$C$1016="지출", -(Transactions!$H$2:$H$1016), Transactions!$H$2:$H$1016)</f>
        <v>-2555</v>
      </c>
      <c r="Q56" s="11">
        <f>Transactions!$P$2:$P$1016-Transactions!$O$2:$O$1016</f>
        <v>-2555</v>
      </c>
      <c r="R56" s="11">
        <f>IF('운영결산'!$C$2, Transactions!$Q$2:$Q$1016, Transactions!$P$2:$P$1016)</f>
        <v>-2555</v>
      </c>
      <c r="S56" s="11">
        <f>IF('초기비용'!$C$2, Transactions!$Q$2:$Q$1016, Transactions!$P$2:$P$1016)</f>
        <v>-2555</v>
      </c>
      <c r="T56" s="11">
        <f>IF('총결산'!$C$2, Transactions!$Q$2:$Q$1016, Transactions!$P$2:$P$1016)</f>
        <v>-2555</v>
      </c>
      <c r="U56" s="11">
        <f>IF(Transactions!$V$2:$V$1016&lt;&gt;"", 0, Transactions!$O$2:$O$1016)</f>
        <v>0</v>
      </c>
      <c r="V56" s="21"/>
      <c r="W56" s="8"/>
      <c r="X56" s="8"/>
      <c r="Y56" s="9">
        <v>2980.0</v>
      </c>
      <c r="Z56" s="8">
        <v>1.0</v>
      </c>
      <c r="AA56" s="8"/>
      <c r="AB56" s="8">
        <v>1.0</v>
      </c>
      <c r="AC56" s="12"/>
    </row>
    <row r="57" ht="15.75" hidden="1" customHeight="1">
      <c r="A57" s="13" t="str">
        <f>TEXT(Transactions!$B$2:$B$1016, "yyyy-mm")</f>
        <v>2025-02</v>
      </c>
      <c r="B57" s="14">
        <v>45690.0</v>
      </c>
      <c r="C57" s="15" t="s">
        <v>28</v>
      </c>
      <c r="D57" s="15" t="s">
        <v>51</v>
      </c>
      <c r="E57" s="15"/>
      <c r="F57" s="15" t="s">
        <v>63</v>
      </c>
      <c r="G57" s="15" t="s">
        <v>116</v>
      </c>
      <c r="H57" s="16">
        <v>1800.0</v>
      </c>
      <c r="I57" s="15" t="s">
        <v>138</v>
      </c>
      <c r="J57" s="15"/>
      <c r="K57" s="15" t="s">
        <v>60</v>
      </c>
      <c r="L57" s="15" t="b">
        <v>1</v>
      </c>
      <c r="M57" s="15"/>
      <c r="N57" s="17" t="b">
        <v>0</v>
      </c>
      <c r="O57" s="18">
        <f>IF(Transactions!$L$2:$L$1016=TRUE, 0, IF(Transactions!$C$2:$C$1016="지출", -ROUND(Transactions!$H$2:$H$1016/11, 0), ROUND(Transactions!$H$2:$H$1016/11, 0)))</f>
        <v>0</v>
      </c>
      <c r="P57" s="18">
        <f>IF(Transactions!$C$2:$C$1016="지출", -(Transactions!$H$2:$H$1016), Transactions!$H$2:$H$1016)</f>
        <v>-1800</v>
      </c>
      <c r="Q57" s="18">
        <f>Transactions!$P$2:$P$1016-Transactions!$O$2:$O$1016</f>
        <v>-1800</v>
      </c>
      <c r="R57" s="18">
        <f>IF('운영결산'!$C$2, Transactions!$Q$2:$Q$1016, Transactions!$P$2:$P$1016)</f>
        <v>-1800</v>
      </c>
      <c r="S57" s="18">
        <f>IF('초기비용'!$C$2, Transactions!$Q$2:$Q$1016, Transactions!$P$2:$P$1016)</f>
        <v>-1800</v>
      </c>
      <c r="T57" s="18">
        <f>IF('총결산'!$C$2, Transactions!$Q$2:$Q$1016, Transactions!$P$2:$P$1016)</f>
        <v>-1800</v>
      </c>
      <c r="U57" s="18">
        <f>IF(Transactions!$V$2:$V$1016&lt;&gt;"", 0, Transactions!$O$2:$O$1016)</f>
        <v>0</v>
      </c>
      <c r="V57" s="20"/>
      <c r="W57" s="15"/>
      <c r="X57" s="15"/>
      <c r="Y57" s="16">
        <v>1837.0</v>
      </c>
      <c r="Z57" s="15">
        <v>1.0</v>
      </c>
      <c r="AA57" s="15"/>
      <c r="AB57" s="15">
        <v>1.0</v>
      </c>
      <c r="AC57" s="19"/>
    </row>
    <row r="58" ht="15.75" hidden="1" customHeight="1">
      <c r="A58" s="6" t="str">
        <f>TEXT(Transactions!$B$2:$B$1016, "yyyy-mm")</f>
        <v>2025-02</v>
      </c>
      <c r="B58" s="7">
        <v>45690.0</v>
      </c>
      <c r="C58" s="8" t="s">
        <v>28</v>
      </c>
      <c r="D58" s="8" t="s">
        <v>51</v>
      </c>
      <c r="E58" s="8"/>
      <c r="F58" s="8" t="s">
        <v>131</v>
      </c>
      <c r="G58" s="8" t="s">
        <v>132</v>
      </c>
      <c r="H58" s="9">
        <v>5146.0</v>
      </c>
      <c r="I58" s="8" t="s">
        <v>139</v>
      </c>
      <c r="J58" s="8"/>
      <c r="K58" s="8" t="s">
        <v>60</v>
      </c>
      <c r="L58" s="8" t="b">
        <v>1</v>
      </c>
      <c r="M58" s="8"/>
      <c r="N58" s="10" t="b">
        <v>0</v>
      </c>
      <c r="O58" s="11">
        <f>IF(Transactions!$L$2:$L$1016=TRUE, 0, IF(Transactions!$C$2:$C$1016="지출", -ROUND(Transactions!$H$2:$H$1016/11, 0), ROUND(Transactions!$H$2:$H$1016/11, 0)))</f>
        <v>0</v>
      </c>
      <c r="P58" s="11">
        <f>IF(Transactions!$C$2:$C$1016="지출", -(Transactions!$H$2:$H$1016), Transactions!$H$2:$H$1016)</f>
        <v>-5146</v>
      </c>
      <c r="Q58" s="11">
        <f>Transactions!$P$2:$P$1016-Transactions!$O$2:$O$1016</f>
        <v>-5146</v>
      </c>
      <c r="R58" s="11">
        <f>IF('운영결산'!$C$2, Transactions!$Q$2:$Q$1016, Transactions!$P$2:$P$1016)</f>
        <v>-5146</v>
      </c>
      <c r="S58" s="11">
        <f>IF('초기비용'!$C$2, Transactions!$Q$2:$Q$1016, Transactions!$P$2:$P$1016)</f>
        <v>-5146</v>
      </c>
      <c r="T58" s="11">
        <f>IF('총결산'!$C$2, Transactions!$Q$2:$Q$1016, Transactions!$P$2:$P$1016)</f>
        <v>-5146</v>
      </c>
      <c r="U58" s="11">
        <f>IF(Transactions!$V$2:$V$1016&lt;&gt;"", 0, Transactions!$O$2:$O$1016)</f>
        <v>0</v>
      </c>
      <c r="V58" s="21"/>
      <c r="W58" s="8"/>
      <c r="X58" s="8"/>
      <c r="Y58" s="9">
        <v>5146.0</v>
      </c>
      <c r="Z58" s="8">
        <v>1.0</v>
      </c>
      <c r="AA58" s="8"/>
      <c r="AB58" s="8">
        <v>1.0</v>
      </c>
      <c r="AC58" s="12"/>
    </row>
    <row r="59" ht="15.75" hidden="1" customHeight="1">
      <c r="A59" s="13" t="str">
        <f>TEXT(Transactions!$B$2:$B$1016, "yyyy-mm")</f>
        <v>2025-02</v>
      </c>
      <c r="B59" s="14">
        <v>45690.0</v>
      </c>
      <c r="C59" s="15" t="s">
        <v>28</v>
      </c>
      <c r="D59" s="15" t="s">
        <v>51</v>
      </c>
      <c r="E59" s="15"/>
      <c r="F59" s="15" t="s">
        <v>57</v>
      </c>
      <c r="G59" s="15" t="s">
        <v>140</v>
      </c>
      <c r="H59" s="16">
        <v>12799.0</v>
      </c>
      <c r="I59" s="15" t="s">
        <v>141</v>
      </c>
      <c r="J59" s="15"/>
      <c r="K59" s="15" t="s">
        <v>60</v>
      </c>
      <c r="L59" s="15" t="b">
        <v>1</v>
      </c>
      <c r="M59" s="15"/>
      <c r="N59" s="17" t="b">
        <v>0</v>
      </c>
      <c r="O59" s="18">
        <f>IF(Transactions!$L$2:$L$1016=TRUE, 0, IF(Transactions!$C$2:$C$1016="지출", -ROUND(Transactions!$H$2:$H$1016/11, 0), ROUND(Transactions!$H$2:$H$1016/11, 0)))</f>
        <v>0</v>
      </c>
      <c r="P59" s="18">
        <f>IF(Transactions!$C$2:$C$1016="지출", -(Transactions!$H$2:$H$1016), Transactions!$H$2:$H$1016)</f>
        <v>-12799</v>
      </c>
      <c r="Q59" s="18">
        <f>Transactions!$P$2:$P$1016-Transactions!$O$2:$O$1016</f>
        <v>-12799</v>
      </c>
      <c r="R59" s="18">
        <f>IF('운영결산'!$C$2, Transactions!$Q$2:$Q$1016, Transactions!$P$2:$P$1016)</f>
        <v>-12799</v>
      </c>
      <c r="S59" s="18">
        <f>IF('초기비용'!$C$2, Transactions!$Q$2:$Q$1016, Transactions!$P$2:$P$1016)</f>
        <v>-12799</v>
      </c>
      <c r="T59" s="18">
        <f>IF('총결산'!$C$2, Transactions!$Q$2:$Q$1016, Transactions!$P$2:$P$1016)</f>
        <v>-12799</v>
      </c>
      <c r="U59" s="18">
        <f>IF(Transactions!$V$2:$V$1016&lt;&gt;"", 0, Transactions!$O$2:$O$1016)</f>
        <v>0</v>
      </c>
      <c r="V59" s="20"/>
      <c r="W59" s="15"/>
      <c r="X59" s="15"/>
      <c r="Y59" s="16">
        <v>15904.0</v>
      </c>
      <c r="Z59" s="15">
        <v>1.0</v>
      </c>
      <c r="AA59" s="15" t="s">
        <v>61</v>
      </c>
      <c r="AB59" s="15">
        <v>200.0</v>
      </c>
      <c r="AC59" s="19">
        <v>64.0</v>
      </c>
    </row>
    <row r="60" ht="15.75" hidden="1" customHeight="1">
      <c r="A60" s="6" t="str">
        <f>TEXT(Transactions!$B$2:$B$1016, "yyyy-mm")</f>
        <v>2025-02</v>
      </c>
      <c r="B60" s="7">
        <v>45690.0</v>
      </c>
      <c r="C60" s="8" t="s">
        <v>28</v>
      </c>
      <c r="D60" s="8" t="s">
        <v>29</v>
      </c>
      <c r="E60" s="8"/>
      <c r="F60" s="8" t="s">
        <v>78</v>
      </c>
      <c r="G60" s="8" t="s">
        <v>142</v>
      </c>
      <c r="H60" s="9">
        <v>19401.0</v>
      </c>
      <c r="I60" s="8" t="s">
        <v>143</v>
      </c>
      <c r="J60" s="8"/>
      <c r="K60" s="8" t="s">
        <v>60</v>
      </c>
      <c r="L60" s="8" t="b">
        <v>1</v>
      </c>
      <c r="M60" s="8"/>
      <c r="N60" s="10" t="b">
        <v>0</v>
      </c>
      <c r="O60" s="11">
        <f>IF(Transactions!$L$2:$L$1016=TRUE, 0, IF(Transactions!$C$2:$C$1016="지출", -ROUND(Transactions!$H$2:$H$1016/11, 0), ROUND(Transactions!$H$2:$H$1016/11, 0)))</f>
        <v>0</v>
      </c>
      <c r="P60" s="11">
        <f>IF(Transactions!$C$2:$C$1016="지출", -(Transactions!$H$2:$H$1016), Transactions!$H$2:$H$1016)</f>
        <v>-19401</v>
      </c>
      <c r="Q60" s="11">
        <f>Transactions!$P$2:$P$1016-Transactions!$O$2:$O$1016</f>
        <v>-19401</v>
      </c>
      <c r="R60" s="11">
        <f>IF('운영결산'!$C$2, Transactions!$Q$2:$Q$1016, Transactions!$P$2:$P$1016)</f>
        <v>-19401</v>
      </c>
      <c r="S60" s="11">
        <f>IF('초기비용'!$C$2, Transactions!$Q$2:$Q$1016, Transactions!$P$2:$P$1016)</f>
        <v>-19401</v>
      </c>
      <c r="T60" s="11">
        <f>IF('총결산'!$C$2, Transactions!$Q$2:$Q$1016, Transactions!$P$2:$P$1016)</f>
        <v>-19401</v>
      </c>
      <c r="U60" s="11">
        <f>IF(Transactions!$V$2:$V$1016&lt;&gt;"", 0, Transactions!$O$2:$O$1016)</f>
        <v>0</v>
      </c>
      <c r="V60" s="21"/>
      <c r="W60" s="8"/>
      <c r="X60" s="8"/>
      <c r="Y60" s="9">
        <v>19401.0</v>
      </c>
      <c r="Z60" s="8">
        <v>1.0</v>
      </c>
      <c r="AA60" s="8"/>
      <c r="AB60" s="8">
        <v>1.0</v>
      </c>
      <c r="AC60" s="12"/>
    </row>
    <row r="61" ht="15.75" customHeight="1">
      <c r="A61" s="13" t="str">
        <f>TEXT(Transactions!$B$2:$B$1016, "yyyy-mm")</f>
        <v>2025-02</v>
      </c>
      <c r="B61" s="14">
        <v>45690.0</v>
      </c>
      <c r="C61" s="15" t="s">
        <v>28</v>
      </c>
      <c r="D61" s="15" t="s">
        <v>51</v>
      </c>
      <c r="E61" s="15"/>
      <c r="F61" s="15" t="s">
        <v>52</v>
      </c>
      <c r="G61" s="15" t="s">
        <v>144</v>
      </c>
      <c r="H61" s="16">
        <v>8542.0</v>
      </c>
      <c r="I61" s="15" t="s">
        <v>145</v>
      </c>
      <c r="J61" s="15"/>
      <c r="K61" s="15" t="s">
        <v>60</v>
      </c>
      <c r="L61" s="15" t="b">
        <v>1</v>
      </c>
      <c r="M61" s="15"/>
      <c r="N61" s="17" t="b">
        <f>AND(ISNUMBER(MATCH(Transactions!$F$2:$F$1016, '관리용품리스트'!$B$3:$B$48, 0)),
  ISNUMBER(MATCH(Transactions!$G$2:$G$1016, '관리용품리스트'!$C$3:$C$48, 0))
)
</f>
        <v>1</v>
      </c>
      <c r="O61" s="18">
        <f>IF(Transactions!$L$2:$L$1016=TRUE, 0, IF(Transactions!$C$2:$C$1016="지출", -ROUND(Transactions!$H$2:$H$1016/11, 0), ROUND(Transactions!$H$2:$H$1016/11, 0)))</f>
        <v>0</v>
      </c>
      <c r="P61" s="18">
        <f>IF(Transactions!$C$2:$C$1016="지출", -(Transactions!$H$2:$H$1016), Transactions!$H$2:$H$1016)</f>
        <v>-8542</v>
      </c>
      <c r="Q61" s="18">
        <f>Transactions!$P$2:$P$1016-Transactions!$O$2:$O$1016</f>
        <v>-8542</v>
      </c>
      <c r="R61" s="18">
        <f>IF('운영결산'!$C$2, Transactions!$Q$2:$Q$1016, Transactions!$P$2:$P$1016)</f>
        <v>-8542</v>
      </c>
      <c r="S61" s="18">
        <f>IF('초기비용'!$C$2, Transactions!$Q$2:$Q$1016, Transactions!$P$2:$P$1016)</f>
        <v>-8542</v>
      </c>
      <c r="T61" s="18">
        <f>IF('총결산'!$C$2, Transactions!$Q$2:$Q$1016, Transactions!$P$2:$P$1016)</f>
        <v>-8542</v>
      </c>
      <c r="U61" s="18">
        <f>IF(Transactions!$V$2:$V$1016&lt;&gt;"", 0, Transactions!$O$2:$O$1016)</f>
        <v>0</v>
      </c>
      <c r="V61" s="20"/>
      <c r="W61" s="15"/>
      <c r="X61" s="15"/>
      <c r="Y61" s="16">
        <v>8542.0</v>
      </c>
      <c r="Z61" s="15">
        <v>1.0</v>
      </c>
      <c r="AA61" s="15" t="s">
        <v>66</v>
      </c>
      <c r="AB61" s="16">
        <v>20000.0</v>
      </c>
      <c r="AC61" s="19">
        <v>0.0</v>
      </c>
    </row>
    <row r="62" ht="15.75" hidden="1" customHeight="1">
      <c r="A62" s="6" t="str">
        <f>TEXT(Transactions!$B$2:$B$1016, "yyyy-mm")</f>
        <v>2025-02</v>
      </c>
      <c r="B62" s="7">
        <v>45690.0</v>
      </c>
      <c r="C62" s="8" t="s">
        <v>28</v>
      </c>
      <c r="D62" s="8" t="s">
        <v>29</v>
      </c>
      <c r="E62" s="8"/>
      <c r="F62" s="8" t="s">
        <v>83</v>
      </c>
      <c r="G62" s="8" t="s">
        <v>84</v>
      </c>
      <c r="H62" s="9">
        <v>3947.0</v>
      </c>
      <c r="I62" s="8" t="s">
        <v>146</v>
      </c>
      <c r="J62" s="8"/>
      <c r="K62" s="8" t="s">
        <v>55</v>
      </c>
      <c r="L62" s="8"/>
      <c r="M62" s="8"/>
      <c r="N62" s="10" t="b">
        <v>0</v>
      </c>
      <c r="O62" s="11">
        <f>IF(Transactions!$C$2:$C$1016=TRUE, 0, IF(Transactions!$C$2:$C$1016="지출", -ROUND(Transactions!$H$2:$H$1016/11, 0), ROUND(Transactions!$H$2:$H$1016/11, 0)))</f>
        <v>-359</v>
      </c>
      <c r="P62" s="11">
        <f>IF(Transactions!$C$2:$C$1016="지출", -(Transactions!$H$2:$H$1016), Transactions!$H$2:$H$1016)</f>
        <v>-3947</v>
      </c>
      <c r="Q62" s="11">
        <f>Transactions!$P$2:$P$1016-Transactions!$O$2:$O$1016</f>
        <v>-3588</v>
      </c>
      <c r="R62" s="11">
        <f>IF('운영결산'!$C$2, Transactions!$Q$2:$Q$1016, Transactions!$P$2:$P$1016)</f>
        <v>-3947</v>
      </c>
      <c r="S62" s="11">
        <f>IF('초기비용'!$C$2, Transactions!$Q$2:$Q$1016, Transactions!$P$2:$P$1016)</f>
        <v>-3947</v>
      </c>
      <c r="T62" s="11">
        <f>IF('총결산'!$C$2, Transactions!$Q$2:$Q$1016, Transactions!$P$2:$P$1016)</f>
        <v>-3588</v>
      </c>
      <c r="U62" s="11">
        <f>IF(Transactions!$V$2:$V$1016=FALSE, Transactions!$O$2:$O$1016, 0)</f>
        <v>-359</v>
      </c>
      <c r="V62" s="21"/>
      <c r="W62" s="8"/>
      <c r="X62" s="8"/>
      <c r="Y62" s="9">
        <v>21800.0</v>
      </c>
      <c r="Z62" s="8">
        <v>1.0</v>
      </c>
      <c r="AA62" s="8"/>
      <c r="AB62" s="8">
        <v>1.0</v>
      </c>
      <c r="AC62" s="12"/>
    </row>
    <row r="63" ht="15.75" hidden="1" customHeight="1">
      <c r="A63" s="13" t="str">
        <f>TEXT(Transactions!$B$2:$B$1016, "yyyy-mm")</f>
        <v>2025-02</v>
      </c>
      <c r="B63" s="14">
        <v>45690.0</v>
      </c>
      <c r="C63" s="15" t="s">
        <v>28</v>
      </c>
      <c r="D63" s="15" t="s">
        <v>29</v>
      </c>
      <c r="E63" s="15"/>
      <c r="F63" s="15" t="s">
        <v>83</v>
      </c>
      <c r="G63" s="15" t="s">
        <v>147</v>
      </c>
      <c r="H63" s="15">
        <v>963.0</v>
      </c>
      <c r="I63" s="15" t="s">
        <v>148</v>
      </c>
      <c r="J63" s="15"/>
      <c r="K63" s="15" t="s">
        <v>55</v>
      </c>
      <c r="L63" s="15"/>
      <c r="M63" s="15"/>
      <c r="N63" s="17" t="b">
        <v>0</v>
      </c>
      <c r="O63" s="18">
        <f>IF(Transactions!$C$2:$C$1016=TRUE, 0, IF(Transactions!$C$2:$C$1016="지출", -ROUND(Transactions!$H$2:$H$1016/11, 0), ROUND(Transactions!$H$2:$H$1016/11, 0)))</f>
        <v>-88</v>
      </c>
      <c r="P63" s="18">
        <f>IF(Transactions!$C$2:$C$1016="지출", -(Transactions!$H$2:$H$1016), Transactions!$H$2:$H$1016)</f>
        <v>-963</v>
      </c>
      <c r="Q63" s="18">
        <f>Transactions!$P$2:$P$1016-Transactions!$O$2:$O$1016</f>
        <v>-875</v>
      </c>
      <c r="R63" s="18">
        <f>IF('운영결산'!$C$2, Transactions!$Q$2:$Q$1016, Transactions!$P$2:$P$1016)</f>
        <v>-963</v>
      </c>
      <c r="S63" s="18">
        <f>IF('초기비용'!$C$2, Transactions!$Q$2:$Q$1016, Transactions!$P$2:$P$1016)</f>
        <v>-963</v>
      </c>
      <c r="T63" s="18">
        <f>IF('총결산'!$C$2, Transactions!$Q$2:$Q$1016, Transactions!$P$2:$P$1016)</f>
        <v>-875</v>
      </c>
      <c r="U63" s="18">
        <f>IF(Transactions!$V$2:$V$1016=FALSE, Transactions!$O$2:$O$1016, 0)</f>
        <v>-88</v>
      </c>
      <c r="V63" s="20"/>
      <c r="W63" s="15"/>
      <c r="X63" s="15"/>
      <c r="Y63" s="16">
        <v>4890.0</v>
      </c>
      <c r="Z63" s="15">
        <v>1.0</v>
      </c>
      <c r="AA63" s="15"/>
      <c r="AB63" s="15">
        <v>1.0</v>
      </c>
      <c r="AC63" s="19"/>
    </row>
    <row r="64" ht="15.75" hidden="1" customHeight="1">
      <c r="A64" s="6" t="str">
        <f>TEXT(Transactions!$B$2:$B$1016, "yyyy-mm")</f>
        <v>2025-02</v>
      </c>
      <c r="B64" s="7">
        <v>45690.0</v>
      </c>
      <c r="C64" s="8" t="s">
        <v>28</v>
      </c>
      <c r="D64" s="8" t="s">
        <v>29</v>
      </c>
      <c r="E64" s="8"/>
      <c r="F64" s="8" t="s">
        <v>83</v>
      </c>
      <c r="G64" s="8" t="s">
        <v>147</v>
      </c>
      <c r="H64" s="9">
        <v>4890.0</v>
      </c>
      <c r="I64" s="8" t="s">
        <v>149</v>
      </c>
      <c r="J64" s="8"/>
      <c r="K64" s="8" t="s">
        <v>55</v>
      </c>
      <c r="L64" s="8"/>
      <c r="M64" s="8"/>
      <c r="N64" s="10" t="b">
        <v>0</v>
      </c>
      <c r="O64" s="11">
        <f>IF(Transactions!$C$2:$C$1016=TRUE, 0, IF(Transactions!$C$2:$C$1016="지출", -ROUND(Transactions!$H$2:$H$1016/11, 0), ROUND(Transactions!$H$2:$H$1016/11, 0)))</f>
        <v>-445</v>
      </c>
      <c r="P64" s="11">
        <f>IF(Transactions!$C$2:$C$1016="지출", -(Transactions!$H$2:$H$1016), Transactions!$H$2:$H$1016)</f>
        <v>-4890</v>
      </c>
      <c r="Q64" s="11">
        <f>Transactions!$P$2:$P$1016-Transactions!$O$2:$O$1016</f>
        <v>-4445</v>
      </c>
      <c r="R64" s="11">
        <f>IF('운영결산'!$C$2, Transactions!$Q$2:$Q$1016, Transactions!$P$2:$P$1016)</f>
        <v>-4890</v>
      </c>
      <c r="S64" s="11">
        <f>IF('초기비용'!$C$2, Transactions!$Q$2:$Q$1016, Transactions!$P$2:$P$1016)</f>
        <v>-4890</v>
      </c>
      <c r="T64" s="11">
        <f>IF('총결산'!$C$2, Transactions!$Q$2:$Q$1016, Transactions!$P$2:$P$1016)</f>
        <v>-4445</v>
      </c>
      <c r="U64" s="11">
        <f>IF(Transactions!$V$2:$V$1016=FALSE, Transactions!$O$2:$O$1016, 0)</f>
        <v>-445</v>
      </c>
      <c r="V64" s="21"/>
      <c r="W64" s="8"/>
      <c r="X64" s="8"/>
      <c r="Y64" s="9">
        <v>4890.0</v>
      </c>
      <c r="Z64" s="8">
        <v>1.0</v>
      </c>
      <c r="AA64" s="8"/>
      <c r="AB64" s="8">
        <v>1.0</v>
      </c>
      <c r="AC64" s="12"/>
    </row>
    <row r="65" ht="15.75" hidden="1" customHeight="1">
      <c r="A65" s="13" t="str">
        <f>TEXT(Transactions!$B$2:$B$1016, "yyyy-mm")</f>
        <v>2025-02</v>
      </c>
      <c r="B65" s="14">
        <v>45691.0</v>
      </c>
      <c r="C65" s="15" t="s">
        <v>28</v>
      </c>
      <c r="D65" s="15" t="s">
        <v>29</v>
      </c>
      <c r="E65" s="15"/>
      <c r="F65" s="15" t="s">
        <v>78</v>
      </c>
      <c r="G65" s="15" t="s">
        <v>150</v>
      </c>
      <c r="H65" s="16">
        <v>7000.0</v>
      </c>
      <c r="I65" s="15" t="s">
        <v>151</v>
      </c>
      <c r="J65" s="15"/>
      <c r="K65" s="15" t="s">
        <v>152</v>
      </c>
      <c r="L65" s="15"/>
      <c r="M65" s="15"/>
      <c r="N65" s="17" t="b">
        <v>0</v>
      </c>
      <c r="O65" s="18">
        <f>IF(Transactions!$C$2:$C$1016=TRUE, 0, IF(Transactions!$C$2:$C$1016="지출", -ROUND(Transactions!$H$2:$H$1016/11, 0), ROUND(Transactions!$H$2:$H$1016/11, 0)))</f>
        <v>-636</v>
      </c>
      <c r="P65" s="18">
        <f>IF(Transactions!$C$2:$C$1016="지출", -(Transactions!$H$2:$H$1016), Transactions!$H$2:$H$1016)</f>
        <v>-7000</v>
      </c>
      <c r="Q65" s="18">
        <f>Transactions!$P$2:$P$1016-Transactions!$O$2:$O$1016</f>
        <v>-6364</v>
      </c>
      <c r="R65" s="18">
        <f>IF('운영결산'!$C$2, Transactions!$Q$2:$Q$1016, Transactions!$P$2:$P$1016)</f>
        <v>-7000</v>
      </c>
      <c r="S65" s="18">
        <f>IF('초기비용'!$C$2, Transactions!$Q$2:$Q$1016, Transactions!$P$2:$P$1016)</f>
        <v>-7000</v>
      </c>
      <c r="T65" s="18">
        <f>IF('총결산'!$C$2, Transactions!$Q$2:$Q$1016, Transactions!$P$2:$P$1016)</f>
        <v>-6364</v>
      </c>
      <c r="U65" s="18">
        <f>IF(Transactions!$V$2:$V$1016=FALSE, Transactions!$O$2:$O$1016, 0)</f>
        <v>-636</v>
      </c>
      <c r="V65" s="20"/>
      <c r="W65" s="15"/>
      <c r="X65" s="15"/>
      <c r="Y65" s="16">
        <v>7000.0</v>
      </c>
      <c r="Z65" s="15">
        <v>1.0</v>
      </c>
      <c r="AA65" s="15" t="s">
        <v>61</v>
      </c>
      <c r="AB65" s="15">
        <v>1.0</v>
      </c>
      <c r="AC65" s="23">
        <v>7000.0</v>
      </c>
    </row>
    <row r="66" ht="15.75" hidden="1" customHeight="1">
      <c r="A66" s="6" t="str">
        <f>TEXT(Transactions!$B$2:$B$1016, "yyyy-mm")</f>
        <v>2025-02</v>
      </c>
      <c r="B66" s="7">
        <v>45691.0</v>
      </c>
      <c r="C66" s="8" t="s">
        <v>28</v>
      </c>
      <c r="D66" s="8" t="s">
        <v>51</v>
      </c>
      <c r="E66" s="8"/>
      <c r="F66" s="8" t="s">
        <v>57</v>
      </c>
      <c r="G66" s="8" t="s">
        <v>153</v>
      </c>
      <c r="H66" s="9">
        <v>10000.0</v>
      </c>
      <c r="I66" s="8" t="s">
        <v>154</v>
      </c>
      <c r="J66" s="8"/>
      <c r="K66" s="8" t="s">
        <v>152</v>
      </c>
      <c r="L66" s="8"/>
      <c r="M66" s="8"/>
      <c r="N66" s="10" t="b">
        <f>AND(ISNUMBER(MATCH(Transactions!$F$2:$F$1016, '관리용품리스트'!$B$3:$B$48, 0)),
  ISNUMBER(MATCH(Transactions!$G$2:$G$1016, '관리용품리스트'!$C$3:$C$48, 0))
)
</f>
        <v>0</v>
      </c>
      <c r="O66" s="11">
        <f>IF(Transactions!$C$2:$C$1016=TRUE, 0, IF(Transactions!$C$2:$C$1016="지출", -ROUND(Transactions!$H$2:$H$1016/11, 0), ROUND(Transactions!$H$2:$H$1016/11, 0)))</f>
        <v>-909</v>
      </c>
      <c r="P66" s="11">
        <f>IF(Transactions!$C$2:$C$1016="지출", -(Transactions!$H$2:$H$1016), Transactions!$H$2:$H$1016)</f>
        <v>-10000</v>
      </c>
      <c r="Q66" s="11">
        <f>Transactions!$P$2:$P$1016-Transactions!$O$2:$O$1016</f>
        <v>-9091</v>
      </c>
      <c r="R66" s="11">
        <f>IF('운영결산'!$C$2, Transactions!$Q$2:$Q$1016, Transactions!$P$2:$P$1016)</f>
        <v>-10000</v>
      </c>
      <c r="S66" s="11">
        <f>IF('초기비용'!$C$2, Transactions!$Q$2:$Q$1016, Transactions!$P$2:$P$1016)</f>
        <v>-10000</v>
      </c>
      <c r="T66" s="11">
        <f>IF('총결산'!$C$2, Transactions!$Q$2:$Q$1016, Transactions!$P$2:$P$1016)</f>
        <v>-9091</v>
      </c>
      <c r="U66" s="11">
        <f>IF(Transactions!$V$2:$V$1016=FALSE, Transactions!$O$2:$O$1016, 0)</f>
        <v>-909</v>
      </c>
      <c r="V66" s="21"/>
      <c r="W66" s="8"/>
      <c r="X66" s="8"/>
      <c r="Y66" s="9">
        <v>10000.0</v>
      </c>
      <c r="Z66" s="8">
        <v>1.0</v>
      </c>
      <c r="AA66" s="8" t="s">
        <v>61</v>
      </c>
      <c r="AB66" s="9">
        <v>1000.0</v>
      </c>
      <c r="AC66" s="12">
        <v>10.0</v>
      </c>
    </row>
    <row r="67" ht="15.75" hidden="1" customHeight="1">
      <c r="A67" s="13" t="str">
        <f>TEXT(Transactions!$B$2:$B$1016, "yyyy-mm")</f>
        <v>2025-02</v>
      </c>
      <c r="B67" s="14">
        <v>45692.0</v>
      </c>
      <c r="C67" s="15" t="s">
        <v>28</v>
      </c>
      <c r="D67" s="15" t="s">
        <v>29</v>
      </c>
      <c r="E67" s="15"/>
      <c r="F67" s="15" t="s">
        <v>41</v>
      </c>
      <c r="G67" s="15" t="s">
        <v>155</v>
      </c>
      <c r="H67" s="16">
        <v>15000.0</v>
      </c>
      <c r="I67" s="15"/>
      <c r="J67" s="15"/>
      <c r="K67" s="15" t="s">
        <v>47</v>
      </c>
      <c r="L67" s="15" t="b">
        <v>1</v>
      </c>
      <c r="M67" s="15"/>
      <c r="N67" s="17" t="b">
        <v>0</v>
      </c>
      <c r="O67" s="18">
        <f>IF(Transactions!$C$2:$C$1016=TRUE, 0, IF(Transactions!$C$2:$C$1016="지출", -ROUND(Transactions!$H$2:$H$1016/11, 0), ROUND(Transactions!$H$2:$H$1016/11, 0)))</f>
        <v>-1364</v>
      </c>
      <c r="P67" s="18">
        <f>IF(Transactions!$C$2:$C$1016="지출", -(Transactions!$H$2:$H$1016), Transactions!$H$2:$H$1016)</f>
        <v>-15000</v>
      </c>
      <c r="Q67" s="18">
        <f>Transactions!$P$2:$P$1016-Transactions!$O$2:$O$1016</f>
        <v>-13636</v>
      </c>
      <c r="R67" s="18">
        <f>IF('운영결산'!$C$2, Transactions!$Q$2:$Q$1016, Transactions!$P$2:$P$1016)</f>
        <v>-15000</v>
      </c>
      <c r="S67" s="18">
        <f>IF('초기비용'!$C$2, Transactions!$Q$2:$Q$1016, Transactions!$P$2:$P$1016)</f>
        <v>-15000</v>
      </c>
      <c r="T67" s="18">
        <f>IF('총결산'!$C$2, Transactions!$Q$2:$Q$1016, Transactions!$P$2:$P$1016)</f>
        <v>-13636</v>
      </c>
      <c r="U67" s="18">
        <f>IF(Transactions!$V$2:$V$1016&lt;&gt;"", 0, Transactions!$O$2:$O$1016)</f>
        <v>-1364</v>
      </c>
      <c r="V67" s="20"/>
      <c r="W67" s="15"/>
      <c r="X67" s="15"/>
      <c r="Y67" s="15"/>
      <c r="Z67" s="15"/>
      <c r="AA67" s="15"/>
      <c r="AB67" s="15"/>
      <c r="AC67" s="19"/>
    </row>
    <row r="68" ht="15.75" hidden="1" customHeight="1">
      <c r="A68" s="6" t="str">
        <f>TEXT(Transactions!$B$2:$B$1016, "yyyy-mm")</f>
        <v>2025-02</v>
      </c>
      <c r="B68" s="7">
        <v>45692.0</v>
      </c>
      <c r="C68" s="8" t="s">
        <v>28</v>
      </c>
      <c r="D68" s="8" t="s">
        <v>51</v>
      </c>
      <c r="E68" s="8"/>
      <c r="F68" s="8" t="s">
        <v>131</v>
      </c>
      <c r="G68" s="8" t="s">
        <v>156</v>
      </c>
      <c r="H68" s="9">
        <v>38610.0</v>
      </c>
      <c r="I68" s="8" t="s">
        <v>157</v>
      </c>
      <c r="J68" s="8"/>
      <c r="K68" s="8" t="s">
        <v>55</v>
      </c>
      <c r="L68" s="8"/>
      <c r="M68" s="8"/>
      <c r="N68" s="10" t="b">
        <v>0</v>
      </c>
      <c r="O68" s="11">
        <f>IF(Transactions!$C$2:$C$1016=TRUE, 0, IF(Transactions!$C$2:$C$1016="지출", -ROUND(Transactions!$H$2:$H$1016/11, 0), ROUND(Transactions!$H$2:$H$1016/11, 0)))</f>
        <v>-3510</v>
      </c>
      <c r="P68" s="11">
        <f>IF(Transactions!$C$2:$C$1016="지출", -(Transactions!$H$2:$H$1016), Transactions!$H$2:$H$1016)</f>
        <v>-38610</v>
      </c>
      <c r="Q68" s="11">
        <f>Transactions!$P$2:$P$1016-Transactions!$O$2:$O$1016</f>
        <v>-35100</v>
      </c>
      <c r="R68" s="11">
        <f>IF('운영결산'!$C$2, Transactions!$Q$2:$Q$1016, Transactions!$P$2:$P$1016)</f>
        <v>-38610</v>
      </c>
      <c r="S68" s="11">
        <f>IF('초기비용'!$C$2, Transactions!$Q$2:$Q$1016, Transactions!$P$2:$P$1016)</f>
        <v>-38610</v>
      </c>
      <c r="T68" s="11">
        <f>IF('총결산'!$C$2, Transactions!$Q$2:$Q$1016, Transactions!$P$2:$P$1016)</f>
        <v>-35100</v>
      </c>
      <c r="U68" s="11">
        <f>IF(Transactions!$V$2:$V$1016=FALSE, Transactions!$O$2:$O$1016, 0)</f>
        <v>-3510</v>
      </c>
      <c r="V68" s="21"/>
      <c r="W68" s="8"/>
      <c r="X68" s="8"/>
      <c r="Y68" s="9">
        <v>38610.0</v>
      </c>
      <c r="Z68" s="8">
        <v>1.0</v>
      </c>
      <c r="AA68" s="8"/>
      <c r="AB68" s="8">
        <v>1.0</v>
      </c>
      <c r="AC68" s="12"/>
    </row>
    <row r="69" ht="15.75" hidden="1" customHeight="1">
      <c r="A69" s="13" t="str">
        <f>TEXT(Transactions!$B$2:$B$1016, "yyyy-mm")</f>
        <v>2025-02</v>
      </c>
      <c r="B69" s="14">
        <v>45692.0</v>
      </c>
      <c r="C69" s="15" t="s">
        <v>28</v>
      </c>
      <c r="D69" s="15" t="s">
        <v>51</v>
      </c>
      <c r="E69" s="15"/>
      <c r="F69" s="15" t="s">
        <v>52</v>
      </c>
      <c r="G69" s="15" t="s">
        <v>158</v>
      </c>
      <c r="H69" s="16">
        <v>4083.0</v>
      </c>
      <c r="I69" s="15" t="s">
        <v>159</v>
      </c>
      <c r="J69" s="15"/>
      <c r="K69" s="15" t="s">
        <v>55</v>
      </c>
      <c r="L69" s="15"/>
      <c r="M69" s="15"/>
      <c r="N69" s="17" t="b">
        <v>0</v>
      </c>
      <c r="O69" s="18">
        <f>IF(Transactions!$C$2:$C$1016=TRUE, 0, IF(Transactions!$C$2:$C$1016="지출", -ROUND(Transactions!$H$2:$H$1016/11, 0), ROUND(Transactions!$H$2:$H$1016/11, 0)))</f>
        <v>-371</v>
      </c>
      <c r="P69" s="18">
        <f>IF(Transactions!$C$2:$C$1016="지출", -(Transactions!$H$2:$H$1016), Transactions!$H$2:$H$1016)</f>
        <v>-4083</v>
      </c>
      <c r="Q69" s="18">
        <f>Transactions!$P$2:$P$1016-Transactions!$O$2:$O$1016</f>
        <v>-3712</v>
      </c>
      <c r="R69" s="18">
        <f>IF('운영결산'!$C$2, Transactions!$Q$2:$Q$1016, Transactions!$P$2:$P$1016)</f>
        <v>-4083</v>
      </c>
      <c r="S69" s="18">
        <f>IF('초기비용'!$C$2, Transactions!$Q$2:$Q$1016, Transactions!$P$2:$P$1016)</f>
        <v>-4083</v>
      </c>
      <c r="T69" s="18">
        <f>IF('총결산'!$C$2, Transactions!$Q$2:$Q$1016, Transactions!$P$2:$P$1016)</f>
        <v>-3712</v>
      </c>
      <c r="U69" s="18">
        <f>IF(Transactions!$V$2:$V$1016=FALSE, Transactions!$O$2:$O$1016, 0)</f>
        <v>-371</v>
      </c>
      <c r="V69" s="20"/>
      <c r="W69" s="15"/>
      <c r="X69" s="15"/>
      <c r="Y69" s="16">
        <v>4083.0</v>
      </c>
      <c r="Z69" s="15">
        <v>1.0</v>
      </c>
      <c r="AA69" s="15"/>
      <c r="AB69" s="15">
        <v>1.0</v>
      </c>
      <c r="AC69" s="19"/>
    </row>
    <row r="70" ht="15.75" hidden="1" customHeight="1">
      <c r="A70" s="6" t="str">
        <f>TEXT(Transactions!$B$2:$B$1016, "yyyy-mm")</f>
        <v>2025-02</v>
      </c>
      <c r="B70" s="7">
        <v>45692.0</v>
      </c>
      <c r="C70" s="8" t="s">
        <v>28</v>
      </c>
      <c r="D70" s="8" t="s">
        <v>29</v>
      </c>
      <c r="E70" s="8"/>
      <c r="F70" s="8" t="s">
        <v>160</v>
      </c>
      <c r="G70" s="8" t="s">
        <v>161</v>
      </c>
      <c r="H70" s="9">
        <v>76700.0</v>
      </c>
      <c r="I70" s="8" t="s">
        <v>162</v>
      </c>
      <c r="J70" s="8"/>
      <c r="K70" s="8" t="s">
        <v>152</v>
      </c>
      <c r="L70" s="8"/>
      <c r="M70" s="8"/>
      <c r="N70" s="10" t="b">
        <v>0</v>
      </c>
      <c r="O70" s="11">
        <f>IF(Transactions!$C$2:$C$1016=TRUE, 0, IF(Transactions!$C$2:$C$1016="지출", -ROUND(Transactions!$H$2:$H$1016/11, 0), ROUND(Transactions!$H$2:$H$1016/11, 0)))</f>
        <v>-6973</v>
      </c>
      <c r="P70" s="11">
        <f>IF(Transactions!$C$2:$C$1016="지출", -(Transactions!$H$2:$H$1016), Transactions!$H$2:$H$1016)</f>
        <v>-76700</v>
      </c>
      <c r="Q70" s="11">
        <f>Transactions!$P$2:$P$1016-Transactions!$O$2:$O$1016</f>
        <v>-69727</v>
      </c>
      <c r="R70" s="11">
        <f>IF('운영결산'!$C$2, Transactions!$Q$2:$Q$1016, Transactions!$P$2:$P$1016)</f>
        <v>-76700</v>
      </c>
      <c r="S70" s="11">
        <f>IF('초기비용'!$C$2, Transactions!$Q$2:$Q$1016, Transactions!$P$2:$P$1016)</f>
        <v>-76700</v>
      </c>
      <c r="T70" s="11">
        <f>IF('총결산'!$C$2, Transactions!$Q$2:$Q$1016, Transactions!$P$2:$P$1016)</f>
        <v>-69727</v>
      </c>
      <c r="U70" s="11">
        <f>IF(Transactions!$V$2:$V$1016=FALSE, Transactions!$O$2:$O$1016, 0)</f>
        <v>-6973</v>
      </c>
      <c r="V70" s="21"/>
      <c r="W70" s="8"/>
      <c r="X70" s="8"/>
      <c r="Y70" s="9">
        <v>76700.0</v>
      </c>
      <c r="Z70" s="8">
        <v>1.0</v>
      </c>
      <c r="AA70" s="8"/>
      <c r="AB70" s="8">
        <v>1.0</v>
      </c>
      <c r="AC70" s="12"/>
    </row>
    <row r="71" ht="15.75" hidden="1" customHeight="1">
      <c r="A71" s="13" t="str">
        <f>TEXT(Transactions!$B$2:$B$1016, "yyyy-mm")</f>
        <v>2025-02</v>
      </c>
      <c r="B71" s="14">
        <v>45694.0</v>
      </c>
      <c r="C71" s="15" t="s">
        <v>28</v>
      </c>
      <c r="D71" s="15" t="s">
        <v>51</v>
      </c>
      <c r="E71" s="15"/>
      <c r="F71" s="15" t="s">
        <v>63</v>
      </c>
      <c r="G71" s="15" t="s">
        <v>108</v>
      </c>
      <c r="H71" s="16">
        <v>1228.0</v>
      </c>
      <c r="I71" s="15" t="s">
        <v>109</v>
      </c>
      <c r="J71" s="15"/>
      <c r="K71" s="15" t="s">
        <v>60</v>
      </c>
      <c r="L71" s="15" t="b">
        <v>1</v>
      </c>
      <c r="M71" s="15"/>
      <c r="N71" s="17" t="b">
        <v>0</v>
      </c>
      <c r="O71" s="18">
        <f>IF(Transactions!$L$2:$L$1016=TRUE, 0, IF(Transactions!$C$2:$C$1016="지출", -ROUND(Transactions!$H$2:$H$1016/11, 0), ROUND(Transactions!$H$2:$H$1016/11, 0)))</f>
        <v>0</v>
      </c>
      <c r="P71" s="18">
        <f>IF(Transactions!$C$2:$C$1016="지출", -(Transactions!$H$2:$H$1016), Transactions!$H$2:$H$1016)</f>
        <v>-1228</v>
      </c>
      <c r="Q71" s="18">
        <f>Transactions!$P$2:$P$1016-Transactions!$O$2:$O$1016</f>
        <v>-1228</v>
      </c>
      <c r="R71" s="18">
        <f>IF('운영결산'!$C$2, Transactions!$Q$2:$Q$1016, Transactions!$P$2:$P$1016)</f>
        <v>-1228</v>
      </c>
      <c r="S71" s="18">
        <f>IF('초기비용'!$C$2, Transactions!$Q$2:$Q$1016, Transactions!$P$2:$P$1016)</f>
        <v>-1228</v>
      </c>
      <c r="T71" s="18">
        <f>IF('총결산'!$C$2, Transactions!$Q$2:$Q$1016, Transactions!$P$2:$P$1016)</f>
        <v>-1228</v>
      </c>
      <c r="U71" s="18">
        <f>IF(Transactions!$V$2:$V$1016&lt;&gt;"", 0, Transactions!$O$2:$O$1016)</f>
        <v>0</v>
      </c>
      <c r="V71" s="20"/>
      <c r="W71" s="15"/>
      <c r="X71" s="15"/>
      <c r="Y71" s="16">
        <v>1350.0</v>
      </c>
      <c r="Z71" s="15">
        <v>1.0</v>
      </c>
      <c r="AA71" s="15"/>
      <c r="AB71" s="15">
        <v>1.0</v>
      </c>
      <c r="AC71" s="19"/>
    </row>
    <row r="72" ht="15.75" hidden="1" customHeight="1">
      <c r="A72" s="6" t="str">
        <f>TEXT(Transactions!$B$2:$B$1016, "yyyy-mm")</f>
        <v>2025-02</v>
      </c>
      <c r="B72" s="7">
        <v>45694.0</v>
      </c>
      <c r="C72" s="8" t="s">
        <v>28</v>
      </c>
      <c r="D72" s="8" t="s">
        <v>51</v>
      </c>
      <c r="E72" s="8"/>
      <c r="F72" s="8" t="s">
        <v>63</v>
      </c>
      <c r="G72" s="8" t="s">
        <v>163</v>
      </c>
      <c r="H72" s="9">
        <v>4950.0</v>
      </c>
      <c r="I72" s="8" t="s">
        <v>164</v>
      </c>
      <c r="J72" s="8"/>
      <c r="K72" s="8" t="s">
        <v>60</v>
      </c>
      <c r="L72" s="8" t="b">
        <v>1</v>
      </c>
      <c r="M72" s="8"/>
      <c r="N72" s="10" t="b">
        <v>0</v>
      </c>
      <c r="O72" s="11">
        <f>IF(Transactions!$L$2:$L$1016=TRUE, 0, IF(Transactions!$C$2:$C$1016="지출", -ROUND(Transactions!$H$2:$H$1016/11, 0), ROUND(Transactions!$H$2:$H$1016/11, 0)))</f>
        <v>0</v>
      </c>
      <c r="P72" s="11">
        <f>IF(Transactions!$C$2:$C$1016="지출", -(Transactions!$H$2:$H$1016), Transactions!$H$2:$H$1016)</f>
        <v>-4950</v>
      </c>
      <c r="Q72" s="11">
        <f>Transactions!$P$2:$P$1016-Transactions!$O$2:$O$1016</f>
        <v>-4950</v>
      </c>
      <c r="R72" s="11">
        <f>IF('운영결산'!$C$2, Transactions!$Q$2:$Q$1016, Transactions!$P$2:$P$1016)</f>
        <v>-4950</v>
      </c>
      <c r="S72" s="11">
        <f>IF('초기비용'!$C$2, Transactions!$Q$2:$Q$1016, Transactions!$P$2:$P$1016)</f>
        <v>-4950</v>
      </c>
      <c r="T72" s="11">
        <f>IF('총결산'!$C$2, Transactions!$Q$2:$Q$1016, Transactions!$P$2:$P$1016)</f>
        <v>-4950</v>
      </c>
      <c r="U72" s="11">
        <f>IF(Transactions!$V$2:$V$1016&lt;&gt;"", 0, Transactions!$O$2:$O$1016)</f>
        <v>0</v>
      </c>
      <c r="V72" s="21"/>
      <c r="W72" s="8"/>
      <c r="X72" s="8"/>
      <c r="Y72" s="9">
        <v>4950.0</v>
      </c>
      <c r="Z72" s="8">
        <v>1.0</v>
      </c>
      <c r="AA72" s="8"/>
      <c r="AB72" s="8">
        <v>1.0</v>
      </c>
      <c r="AC72" s="12"/>
    </row>
    <row r="73" ht="15.75" hidden="1" customHeight="1">
      <c r="A73" s="13" t="str">
        <f>TEXT(Transactions!$B$2:$B$1016, "yyyy-mm")</f>
        <v>2025-02</v>
      </c>
      <c r="B73" s="14">
        <v>45694.0</v>
      </c>
      <c r="C73" s="15" t="s">
        <v>28</v>
      </c>
      <c r="D73" s="15" t="s">
        <v>51</v>
      </c>
      <c r="E73" s="15"/>
      <c r="F73" s="15" t="s">
        <v>63</v>
      </c>
      <c r="G73" s="15" t="s">
        <v>89</v>
      </c>
      <c r="H73" s="16">
        <v>1024.0</v>
      </c>
      <c r="I73" s="15" t="s">
        <v>165</v>
      </c>
      <c r="J73" s="15"/>
      <c r="K73" s="15" t="s">
        <v>60</v>
      </c>
      <c r="L73" s="15" t="b">
        <v>1</v>
      </c>
      <c r="M73" s="15"/>
      <c r="N73" s="17" t="b">
        <v>0</v>
      </c>
      <c r="O73" s="18">
        <f>IF(Transactions!$L$2:$L$1016=TRUE, 0, IF(Transactions!$C$2:$C$1016="지출", -ROUND(Transactions!$H$2:$H$1016/11, 0), ROUND(Transactions!$H$2:$H$1016/11, 0)))</f>
        <v>0</v>
      </c>
      <c r="P73" s="18">
        <f>IF(Transactions!$C$2:$C$1016="지출", -(Transactions!$H$2:$H$1016), Transactions!$H$2:$H$1016)</f>
        <v>-1024</v>
      </c>
      <c r="Q73" s="18">
        <f>Transactions!$P$2:$P$1016-Transactions!$O$2:$O$1016</f>
        <v>-1024</v>
      </c>
      <c r="R73" s="18">
        <f>IF('운영결산'!$C$2, Transactions!$Q$2:$Q$1016, Transactions!$P$2:$P$1016)</f>
        <v>-1024</v>
      </c>
      <c r="S73" s="18">
        <f>IF('초기비용'!$C$2, Transactions!$Q$2:$Q$1016, Transactions!$P$2:$P$1016)</f>
        <v>-1024</v>
      </c>
      <c r="T73" s="18">
        <f>IF('총결산'!$C$2, Transactions!$Q$2:$Q$1016, Transactions!$P$2:$P$1016)</f>
        <v>-1024</v>
      </c>
      <c r="U73" s="18">
        <f>IF(Transactions!$V$2:$V$1016&lt;&gt;"", 0, Transactions!$O$2:$O$1016)</f>
        <v>0</v>
      </c>
      <c r="V73" s="20"/>
      <c r="W73" s="15"/>
      <c r="X73" s="15"/>
      <c r="Y73" s="16">
        <v>1125.0</v>
      </c>
      <c r="Z73" s="15">
        <v>1.0</v>
      </c>
      <c r="AA73" s="15"/>
      <c r="AB73" s="15">
        <v>1.0</v>
      </c>
      <c r="AC73" s="19"/>
    </row>
    <row r="74" ht="15.75" hidden="1" customHeight="1">
      <c r="A74" s="6" t="str">
        <f>TEXT(Transactions!$B$2:$B$1016, "yyyy-mm")</f>
        <v>2025-02</v>
      </c>
      <c r="B74" s="7">
        <v>45694.0</v>
      </c>
      <c r="C74" s="8" t="s">
        <v>28</v>
      </c>
      <c r="D74" s="8" t="s">
        <v>51</v>
      </c>
      <c r="E74" s="8"/>
      <c r="F74" s="8" t="s">
        <v>52</v>
      </c>
      <c r="G74" s="8" t="s">
        <v>166</v>
      </c>
      <c r="H74" s="9">
        <v>4950.0</v>
      </c>
      <c r="I74" s="8" t="s">
        <v>167</v>
      </c>
      <c r="J74" s="8"/>
      <c r="K74" s="8" t="s">
        <v>55</v>
      </c>
      <c r="L74" s="8"/>
      <c r="M74" s="8"/>
      <c r="N74" s="10" t="b">
        <v>0</v>
      </c>
      <c r="O74" s="11">
        <f>IF(Transactions!$C$2:$C$1016=TRUE, 0, IF(Transactions!$C$2:$C$1016="지출", -ROUND(Transactions!$H$2:$H$1016/11, 0), ROUND(Transactions!$H$2:$H$1016/11, 0)))</f>
        <v>-450</v>
      </c>
      <c r="P74" s="11">
        <f>IF(Transactions!$C$2:$C$1016="지출", -(Transactions!$H$2:$H$1016), Transactions!$H$2:$H$1016)</f>
        <v>-4950</v>
      </c>
      <c r="Q74" s="11">
        <f>Transactions!$P$2:$P$1016-Transactions!$O$2:$O$1016</f>
        <v>-4500</v>
      </c>
      <c r="R74" s="11">
        <f>IF('운영결산'!$C$2, Transactions!$Q$2:$Q$1016, Transactions!$P$2:$P$1016)</f>
        <v>-4950</v>
      </c>
      <c r="S74" s="11">
        <f>IF('초기비용'!$C$2, Transactions!$Q$2:$Q$1016, Transactions!$P$2:$P$1016)</f>
        <v>-4950</v>
      </c>
      <c r="T74" s="11">
        <f>IF('총결산'!$C$2, Transactions!$Q$2:$Q$1016, Transactions!$P$2:$P$1016)</f>
        <v>-4500</v>
      </c>
      <c r="U74" s="11">
        <f>IF(Transactions!$V$2:$V$1016=FALSE, Transactions!$O$2:$O$1016, 0)</f>
        <v>-450</v>
      </c>
      <c r="V74" s="21"/>
      <c r="W74" s="8"/>
      <c r="X74" s="8"/>
      <c r="Y74" s="9">
        <v>4950.0</v>
      </c>
      <c r="Z74" s="8">
        <v>1.0</v>
      </c>
      <c r="AA74" s="8"/>
      <c r="AB74" s="8">
        <v>1.0</v>
      </c>
      <c r="AC74" s="12"/>
    </row>
    <row r="75" ht="15.75" hidden="1" customHeight="1">
      <c r="A75" s="13" t="str">
        <f>TEXT(Transactions!$B$2:$B$1016, "yyyy-mm")</f>
        <v>2025-02</v>
      </c>
      <c r="B75" s="14">
        <v>45694.0</v>
      </c>
      <c r="C75" s="15" t="s">
        <v>28</v>
      </c>
      <c r="D75" s="15" t="s">
        <v>29</v>
      </c>
      <c r="E75" s="15"/>
      <c r="F75" s="15" t="s">
        <v>83</v>
      </c>
      <c r="G75" s="15" t="s">
        <v>104</v>
      </c>
      <c r="H75" s="16">
        <v>56180.0</v>
      </c>
      <c r="I75" s="15" t="s">
        <v>168</v>
      </c>
      <c r="J75" s="15"/>
      <c r="K75" s="15" t="s">
        <v>55</v>
      </c>
      <c r="L75" s="15"/>
      <c r="M75" s="15"/>
      <c r="N75" s="17" t="b">
        <v>0</v>
      </c>
      <c r="O75" s="18">
        <f>IF(Transactions!$C$2:$C$1016=TRUE, 0, IF(Transactions!$C$2:$C$1016="지출", -ROUND(Transactions!$H$2:$H$1016/11, 0), ROUND(Transactions!$H$2:$H$1016/11, 0)))</f>
        <v>-5107</v>
      </c>
      <c r="P75" s="18">
        <f>IF(Transactions!$C$2:$C$1016="지출", -(Transactions!$H$2:$H$1016), Transactions!$H$2:$H$1016)</f>
        <v>-56180</v>
      </c>
      <c r="Q75" s="18">
        <f>Transactions!$P$2:$P$1016-Transactions!$O$2:$O$1016</f>
        <v>-51073</v>
      </c>
      <c r="R75" s="18">
        <f>IF('운영결산'!$C$2, Transactions!$Q$2:$Q$1016, Transactions!$P$2:$P$1016)</f>
        <v>-56180</v>
      </c>
      <c r="S75" s="18">
        <f>IF('초기비용'!$C$2, Transactions!$Q$2:$Q$1016, Transactions!$P$2:$P$1016)</f>
        <v>-56180</v>
      </c>
      <c r="T75" s="18">
        <f>IF('총결산'!$C$2, Transactions!$Q$2:$Q$1016, Transactions!$P$2:$P$1016)</f>
        <v>-51073</v>
      </c>
      <c r="U75" s="18">
        <f>IF(Transactions!$V$2:$V$1016=FALSE, Transactions!$O$2:$O$1016, 0)</f>
        <v>-5107</v>
      </c>
      <c r="V75" s="20"/>
      <c r="W75" s="15"/>
      <c r="X75" s="15"/>
      <c r="Y75" s="16">
        <v>14045.0</v>
      </c>
      <c r="Z75" s="15">
        <v>4.0</v>
      </c>
      <c r="AA75" s="15"/>
      <c r="AB75" s="15">
        <v>4.0</v>
      </c>
      <c r="AC75" s="19"/>
    </row>
    <row r="76" ht="15.75" hidden="1" customHeight="1">
      <c r="A76" s="6" t="str">
        <f>TEXT(Transactions!$B$2:$B$1016, "yyyy-mm")</f>
        <v>2025-02</v>
      </c>
      <c r="B76" s="7">
        <v>45694.0</v>
      </c>
      <c r="C76" s="8" t="s">
        <v>28</v>
      </c>
      <c r="D76" s="8" t="s">
        <v>29</v>
      </c>
      <c r="E76" s="8"/>
      <c r="F76" s="8" t="s">
        <v>78</v>
      </c>
      <c r="G76" s="8" t="s">
        <v>169</v>
      </c>
      <c r="H76" s="9">
        <v>21750.0</v>
      </c>
      <c r="I76" s="8" t="s">
        <v>170</v>
      </c>
      <c r="J76" s="8"/>
      <c r="K76" s="8" t="s">
        <v>152</v>
      </c>
      <c r="L76" s="8"/>
      <c r="M76" s="8"/>
      <c r="N76" s="10" t="b">
        <v>0</v>
      </c>
      <c r="O76" s="11">
        <f>IF(Transactions!$C$2:$C$1016=TRUE, 0, IF(Transactions!$C$2:$C$1016="지출", -ROUND(Transactions!$H$2:$H$1016/11, 0), ROUND(Transactions!$H$2:$H$1016/11, 0)))</f>
        <v>-1977</v>
      </c>
      <c r="P76" s="11">
        <f>IF(Transactions!$C$2:$C$1016="지출", -(Transactions!$H$2:$H$1016), Transactions!$H$2:$H$1016)</f>
        <v>-21750</v>
      </c>
      <c r="Q76" s="11">
        <f>Transactions!$P$2:$P$1016-Transactions!$O$2:$O$1016</f>
        <v>-19773</v>
      </c>
      <c r="R76" s="11">
        <f>IF('운영결산'!$C$2, Transactions!$Q$2:$Q$1016, Transactions!$P$2:$P$1016)</f>
        <v>-21750</v>
      </c>
      <c r="S76" s="11">
        <f>IF('초기비용'!$C$2, Transactions!$Q$2:$Q$1016, Transactions!$P$2:$P$1016)</f>
        <v>-21750</v>
      </c>
      <c r="T76" s="11">
        <f>IF('총결산'!$C$2, Transactions!$Q$2:$Q$1016, Transactions!$P$2:$P$1016)</f>
        <v>-19773</v>
      </c>
      <c r="U76" s="11">
        <f>IF(Transactions!$V$2:$V$1016=FALSE, Transactions!$O$2:$O$1016, 0)</f>
        <v>-1977</v>
      </c>
      <c r="V76" s="21"/>
      <c r="W76" s="8"/>
      <c r="X76" s="8"/>
      <c r="Y76" s="9">
        <v>21750.0</v>
      </c>
      <c r="Z76" s="8">
        <v>1.0</v>
      </c>
      <c r="AA76" s="8"/>
      <c r="AB76" s="8">
        <v>1.0</v>
      </c>
      <c r="AC76" s="12"/>
    </row>
    <row r="77" ht="15.75" hidden="1" customHeight="1">
      <c r="A77" s="13" t="str">
        <f>TEXT(Transactions!$B$2:$B$1016, "yyyy-mm")</f>
        <v>2025-02</v>
      </c>
      <c r="B77" s="14">
        <v>45694.0</v>
      </c>
      <c r="C77" s="15" t="s">
        <v>28</v>
      </c>
      <c r="D77" s="15" t="s">
        <v>51</v>
      </c>
      <c r="E77" s="15"/>
      <c r="F77" s="15" t="s">
        <v>57</v>
      </c>
      <c r="G77" s="15" t="s">
        <v>171</v>
      </c>
      <c r="H77" s="16">
        <v>7400.0</v>
      </c>
      <c r="I77" s="15" t="s">
        <v>172</v>
      </c>
      <c r="J77" s="15"/>
      <c r="K77" s="15" t="s">
        <v>152</v>
      </c>
      <c r="L77" s="15"/>
      <c r="M77" s="15"/>
      <c r="N77" s="17" t="b">
        <v>0</v>
      </c>
      <c r="O77" s="18">
        <f>IF(Transactions!$C$2:$C$1016=TRUE, 0, IF(Transactions!$C$2:$C$1016="지출", -ROUND(Transactions!$H$2:$H$1016/11, 0), ROUND(Transactions!$H$2:$H$1016/11, 0)))</f>
        <v>-673</v>
      </c>
      <c r="P77" s="18">
        <f>IF(Transactions!$C$2:$C$1016="지출", -(Transactions!$H$2:$H$1016), Transactions!$H$2:$H$1016)</f>
        <v>-7400</v>
      </c>
      <c r="Q77" s="18">
        <f>Transactions!$P$2:$P$1016-Transactions!$O$2:$O$1016</f>
        <v>-6727</v>
      </c>
      <c r="R77" s="18">
        <f>IF('운영결산'!$C$2, Transactions!$Q$2:$Q$1016, Transactions!$P$2:$P$1016)</f>
        <v>-7400</v>
      </c>
      <c r="S77" s="18">
        <f>IF('초기비용'!$C$2, Transactions!$Q$2:$Q$1016, Transactions!$P$2:$P$1016)</f>
        <v>-7400</v>
      </c>
      <c r="T77" s="18">
        <f>IF('총결산'!$C$2, Transactions!$Q$2:$Q$1016, Transactions!$P$2:$P$1016)</f>
        <v>-6727</v>
      </c>
      <c r="U77" s="18">
        <f>IF(Transactions!$V$2:$V$1016=FALSE, Transactions!$O$2:$O$1016, 0)</f>
        <v>-673</v>
      </c>
      <c r="V77" s="20"/>
      <c r="W77" s="15"/>
      <c r="X77" s="15"/>
      <c r="Y77" s="16">
        <v>3700.0</v>
      </c>
      <c r="Z77" s="15">
        <v>2.0</v>
      </c>
      <c r="AA77" s="15"/>
      <c r="AB77" s="15">
        <v>2.0</v>
      </c>
      <c r="AC77" s="19"/>
    </row>
    <row r="78" ht="15.75" customHeight="1">
      <c r="A78" s="6" t="str">
        <f>TEXT(Transactions!$B$2:$B$1016, "yyyy-mm")</f>
        <v>2025-02</v>
      </c>
      <c r="B78" s="7">
        <v>45694.0</v>
      </c>
      <c r="C78" s="8" t="s">
        <v>28</v>
      </c>
      <c r="D78" s="8" t="s">
        <v>51</v>
      </c>
      <c r="E78" s="8"/>
      <c r="F78" s="8" t="s">
        <v>57</v>
      </c>
      <c r="G78" s="8" t="s">
        <v>58</v>
      </c>
      <c r="H78" s="9">
        <v>8000.0</v>
      </c>
      <c r="I78" s="8" t="s">
        <v>173</v>
      </c>
      <c r="J78" s="8"/>
      <c r="K78" s="8" t="s">
        <v>152</v>
      </c>
      <c r="L78" s="8"/>
      <c r="M78" s="8"/>
      <c r="N78" s="10" t="b">
        <f>AND(ISNUMBER(MATCH(Transactions!$F$2:$F$1016, '관리용품리스트'!$B$3:$B$48, 0)),
  ISNUMBER(MATCH(Transactions!$G$2:$G$1016, '관리용품리스트'!$C$3:$C$48, 0))
)
</f>
        <v>1</v>
      </c>
      <c r="O78" s="11">
        <f>IF(Transactions!$C$2:$C$1016=TRUE, 0, IF(Transactions!$C$2:$C$1016="지출", -ROUND(Transactions!$H$2:$H$1016/11, 0), ROUND(Transactions!$H$2:$H$1016/11, 0)))</f>
        <v>-727</v>
      </c>
      <c r="P78" s="11">
        <f>IF(Transactions!$C$2:$C$1016="지출", -(Transactions!$H$2:$H$1016), Transactions!$H$2:$H$1016)</f>
        <v>-8000</v>
      </c>
      <c r="Q78" s="11">
        <f>Transactions!$P$2:$P$1016-Transactions!$O$2:$O$1016</f>
        <v>-7273</v>
      </c>
      <c r="R78" s="11">
        <f>IF('운영결산'!$C$2, Transactions!$Q$2:$Q$1016, Transactions!$P$2:$P$1016)</f>
        <v>-8000</v>
      </c>
      <c r="S78" s="11">
        <f>IF('초기비용'!$C$2, Transactions!$Q$2:$Q$1016, Transactions!$P$2:$P$1016)</f>
        <v>-8000</v>
      </c>
      <c r="T78" s="11">
        <f>IF('총결산'!$C$2, Transactions!$Q$2:$Q$1016, Transactions!$P$2:$P$1016)</f>
        <v>-7273</v>
      </c>
      <c r="U78" s="11">
        <f>IF(Transactions!$V$2:$V$1016=FALSE, Transactions!$O$2:$O$1016, 0)</f>
        <v>-727</v>
      </c>
      <c r="V78" s="21"/>
      <c r="W78" s="8"/>
      <c r="X78" s="8"/>
      <c r="Y78" s="9">
        <v>2000.0</v>
      </c>
      <c r="Z78" s="8">
        <v>4.0</v>
      </c>
      <c r="AA78" s="8" t="s">
        <v>61</v>
      </c>
      <c r="AB78" s="8">
        <v>200.0</v>
      </c>
      <c r="AC78" s="12">
        <v>40.0</v>
      </c>
    </row>
    <row r="79" ht="15.75" customHeight="1">
      <c r="A79" s="13" t="str">
        <f>TEXT(Transactions!$B$2:$B$1016, "yyyy-mm")</f>
        <v>2025-02</v>
      </c>
      <c r="B79" s="14">
        <v>45694.0</v>
      </c>
      <c r="C79" s="15" t="s">
        <v>28</v>
      </c>
      <c r="D79" s="15" t="s">
        <v>51</v>
      </c>
      <c r="E79" s="15"/>
      <c r="F79" s="15" t="s">
        <v>57</v>
      </c>
      <c r="G79" s="15" t="s">
        <v>174</v>
      </c>
      <c r="H79" s="16">
        <v>8000.0</v>
      </c>
      <c r="I79" s="15" t="s">
        <v>175</v>
      </c>
      <c r="J79" s="15"/>
      <c r="K79" s="15" t="s">
        <v>152</v>
      </c>
      <c r="L79" s="15"/>
      <c r="M79" s="15"/>
      <c r="N79" s="17" t="b">
        <f>AND(ISNUMBER(MATCH(Transactions!$F$2:$F$1016, '관리용품리스트'!$B$3:$B$48, 0)),
  ISNUMBER(MATCH(Transactions!$G$2:$G$1016, '관리용품리스트'!$C$3:$C$48, 0))
)
</f>
        <v>1</v>
      </c>
      <c r="O79" s="18">
        <f>IF(Transactions!$C$2:$C$1016=TRUE, 0, IF(Transactions!$C$2:$C$1016="지출", -ROUND(Transactions!$H$2:$H$1016/11, 0), ROUND(Transactions!$H$2:$H$1016/11, 0)))</f>
        <v>-727</v>
      </c>
      <c r="P79" s="18">
        <f>IF(Transactions!$C$2:$C$1016="지출", -(Transactions!$H$2:$H$1016), Transactions!$H$2:$H$1016)</f>
        <v>-8000</v>
      </c>
      <c r="Q79" s="18">
        <f>Transactions!$P$2:$P$1016-Transactions!$O$2:$O$1016</f>
        <v>-7273</v>
      </c>
      <c r="R79" s="18">
        <f>IF('운영결산'!$C$2, Transactions!$Q$2:$Q$1016, Transactions!$P$2:$P$1016)</f>
        <v>-8000</v>
      </c>
      <c r="S79" s="18">
        <f>IF('초기비용'!$C$2, Transactions!$Q$2:$Q$1016, Transactions!$P$2:$P$1016)</f>
        <v>-8000</v>
      </c>
      <c r="T79" s="18">
        <f>IF('총결산'!$C$2, Transactions!$Q$2:$Q$1016, Transactions!$P$2:$P$1016)</f>
        <v>-7273</v>
      </c>
      <c r="U79" s="18">
        <f>IF(Transactions!$V$2:$V$1016=FALSE, Transactions!$O$2:$O$1016, 0)</f>
        <v>-727</v>
      </c>
      <c r="V79" s="20"/>
      <c r="W79" s="15"/>
      <c r="X79" s="15"/>
      <c r="Y79" s="16">
        <v>2600.0</v>
      </c>
      <c r="Z79" s="15">
        <v>2.0</v>
      </c>
      <c r="AA79" s="15" t="s">
        <v>61</v>
      </c>
      <c r="AB79" s="16">
        <v>1000.0</v>
      </c>
      <c r="AC79" s="19">
        <v>8.0</v>
      </c>
    </row>
    <row r="80" ht="15.75" hidden="1" customHeight="1">
      <c r="A80" s="6" t="str">
        <f>TEXT(Transactions!$B$2:$B$1016, "yyyy-mm")</f>
        <v>2025-02</v>
      </c>
      <c r="B80" s="7">
        <v>45695.0</v>
      </c>
      <c r="C80" s="8" t="s">
        <v>28</v>
      </c>
      <c r="D80" s="8" t="s">
        <v>29</v>
      </c>
      <c r="E80" s="8"/>
      <c r="F80" s="8" t="s">
        <v>160</v>
      </c>
      <c r="G80" s="8" t="s">
        <v>176</v>
      </c>
      <c r="H80" s="9">
        <v>880000.0</v>
      </c>
      <c r="I80" s="8"/>
      <c r="J80" s="8" t="s">
        <v>32</v>
      </c>
      <c r="K80" s="8"/>
      <c r="L80" s="8"/>
      <c r="M80" s="8"/>
      <c r="N80" s="10" t="b">
        <v>0</v>
      </c>
      <c r="O80" s="11">
        <f>IF(Transactions!$C$2:$C$1016=TRUE, 0, IF(Transactions!$C$2:$C$1016="지출", -ROUND(Transactions!$H$2:$H$1016/11, 0), ROUND(Transactions!$H$2:$H$1016/11, 0)))</f>
        <v>-80000</v>
      </c>
      <c r="P80" s="11">
        <f>IF(Transactions!$C$2:$C$1016="지출", -(Transactions!$H$2:$H$1016), Transactions!$H$2:$H$1016)</f>
        <v>-880000</v>
      </c>
      <c r="Q80" s="11">
        <f>Transactions!$P$2:$P$1016-Transactions!$O$2:$O$1016</f>
        <v>-800000</v>
      </c>
      <c r="R80" s="11">
        <f>IF('운영결산'!$C$2, Transactions!$Q$2:$Q$1016, Transactions!$P$2:$P$1016)</f>
        <v>-880000</v>
      </c>
      <c r="S80" s="11">
        <f>IF('초기비용'!$C$2, Transactions!$Q$2:$Q$1016, Transactions!$P$2:$P$1016)</f>
        <v>-880000</v>
      </c>
      <c r="T80" s="11">
        <f>IF('총결산'!$C$2, Transactions!$Q$2:$Q$1016, Transactions!$P$2:$P$1016)</f>
        <v>-800000</v>
      </c>
      <c r="U80" s="11">
        <f>IF(Transactions!$V$2:$V$1016=FALSE, Transactions!$O$2:$O$1016, 0)</f>
        <v>-80000</v>
      </c>
      <c r="V80" s="21"/>
      <c r="W80" s="8"/>
      <c r="X80" s="8"/>
      <c r="Y80" s="8"/>
      <c r="Z80" s="8"/>
      <c r="AA80" s="8"/>
      <c r="AB80" s="8"/>
      <c r="AC80" s="12"/>
    </row>
    <row r="81" ht="15.75" hidden="1" customHeight="1">
      <c r="A81" s="13" t="str">
        <f>TEXT(Transactions!$B$2:$B$1016, "yyyy-mm")</f>
        <v>2025-02</v>
      </c>
      <c r="B81" s="14">
        <v>45695.0</v>
      </c>
      <c r="C81" s="15" t="s">
        <v>28</v>
      </c>
      <c r="D81" s="15" t="s">
        <v>29</v>
      </c>
      <c r="E81" s="15"/>
      <c r="F81" s="15" t="s">
        <v>78</v>
      </c>
      <c r="G81" s="15" t="s">
        <v>177</v>
      </c>
      <c r="H81" s="16">
        <v>17900.0</v>
      </c>
      <c r="I81" s="15" t="s">
        <v>178</v>
      </c>
      <c r="J81" s="15"/>
      <c r="K81" s="15" t="s">
        <v>55</v>
      </c>
      <c r="L81" s="15"/>
      <c r="M81" s="15"/>
      <c r="N81" s="17" t="b">
        <v>0</v>
      </c>
      <c r="O81" s="18">
        <f>IF(Transactions!$C$2:$C$1016=TRUE, 0, IF(Transactions!$C$2:$C$1016="지출", -ROUND(Transactions!$H$2:$H$1016/11, 0), ROUND(Transactions!$H$2:$H$1016/11, 0)))</f>
        <v>-1627</v>
      </c>
      <c r="P81" s="18">
        <f>IF(Transactions!$C$2:$C$1016="지출", -(Transactions!$H$2:$H$1016), Transactions!$H$2:$H$1016)</f>
        <v>-17900</v>
      </c>
      <c r="Q81" s="18">
        <f>Transactions!$P$2:$P$1016-Transactions!$O$2:$O$1016</f>
        <v>-16273</v>
      </c>
      <c r="R81" s="18">
        <f>IF('운영결산'!$C$2, Transactions!$Q$2:$Q$1016, Transactions!$P$2:$P$1016)</f>
        <v>-17900</v>
      </c>
      <c r="S81" s="18">
        <f>IF('초기비용'!$C$2, Transactions!$Q$2:$Q$1016, Transactions!$P$2:$P$1016)</f>
        <v>-17900</v>
      </c>
      <c r="T81" s="18">
        <f>IF('총결산'!$C$2, Transactions!$Q$2:$Q$1016, Transactions!$P$2:$P$1016)</f>
        <v>-16273</v>
      </c>
      <c r="U81" s="18">
        <f>IF(Transactions!$V$2:$V$1016=FALSE, Transactions!$O$2:$O$1016, 0)</f>
        <v>-1627</v>
      </c>
      <c r="V81" s="20"/>
      <c r="W81" s="15"/>
      <c r="X81" s="15"/>
      <c r="Y81" s="16">
        <v>17900.0</v>
      </c>
      <c r="Z81" s="15">
        <v>1.0</v>
      </c>
      <c r="AA81" s="15"/>
      <c r="AB81" s="15">
        <v>1.0</v>
      </c>
      <c r="AC81" s="19"/>
    </row>
    <row r="82" ht="15.75" hidden="1" customHeight="1">
      <c r="A82" s="6" t="str">
        <f>TEXT(Transactions!$B$2:$B$1016, "yyyy-mm")</f>
        <v>2025-02</v>
      </c>
      <c r="B82" s="7">
        <v>45695.0</v>
      </c>
      <c r="C82" s="8" t="s">
        <v>28</v>
      </c>
      <c r="D82" s="8" t="s">
        <v>29</v>
      </c>
      <c r="E82" s="8"/>
      <c r="F82" s="8" t="s">
        <v>160</v>
      </c>
      <c r="G82" s="8" t="s">
        <v>179</v>
      </c>
      <c r="H82" s="9">
        <v>54720.0</v>
      </c>
      <c r="I82" s="8" t="s">
        <v>180</v>
      </c>
      <c r="J82" s="8"/>
      <c r="K82" s="8" t="s">
        <v>55</v>
      </c>
      <c r="L82" s="8"/>
      <c r="M82" s="8"/>
      <c r="N82" s="10" t="b">
        <v>0</v>
      </c>
      <c r="O82" s="11">
        <f>IF(Transactions!$C$2:$C$1016=TRUE, 0, IF(Transactions!$C$2:$C$1016="지출", -ROUND(Transactions!$H$2:$H$1016/11, 0), ROUND(Transactions!$H$2:$H$1016/11, 0)))</f>
        <v>-4975</v>
      </c>
      <c r="P82" s="11">
        <f>IF(Transactions!$C$2:$C$1016="지출", -(Transactions!$H$2:$H$1016), Transactions!$H$2:$H$1016)</f>
        <v>-54720</v>
      </c>
      <c r="Q82" s="11">
        <f>Transactions!$P$2:$P$1016-Transactions!$O$2:$O$1016</f>
        <v>-49745</v>
      </c>
      <c r="R82" s="11">
        <f>IF('운영결산'!$C$2, Transactions!$Q$2:$Q$1016, Transactions!$P$2:$P$1016)</f>
        <v>-54720</v>
      </c>
      <c r="S82" s="11">
        <f>IF('초기비용'!$C$2, Transactions!$Q$2:$Q$1016, Transactions!$P$2:$P$1016)</f>
        <v>-54720</v>
      </c>
      <c r="T82" s="11">
        <f>IF('총결산'!$C$2, Transactions!$Q$2:$Q$1016, Transactions!$P$2:$P$1016)</f>
        <v>-49745</v>
      </c>
      <c r="U82" s="11">
        <f>IF(Transactions!$V$2:$V$1016=FALSE, Transactions!$O$2:$O$1016, 0)</f>
        <v>-4975</v>
      </c>
      <c r="V82" s="21"/>
      <c r="W82" s="8"/>
      <c r="X82" s="8"/>
      <c r="Y82" s="9">
        <v>18240.0</v>
      </c>
      <c r="Z82" s="8">
        <v>3.0</v>
      </c>
      <c r="AA82" s="8"/>
      <c r="AB82" s="8">
        <v>3.0</v>
      </c>
      <c r="AC82" s="12"/>
    </row>
    <row r="83" ht="15.75" hidden="1" customHeight="1">
      <c r="A83" s="13" t="str">
        <f>TEXT(Transactions!$B$2:$B$1016, "yyyy-mm")</f>
        <v>2025-02</v>
      </c>
      <c r="B83" s="14">
        <v>45695.0</v>
      </c>
      <c r="C83" s="15" t="s">
        <v>28</v>
      </c>
      <c r="D83" s="15" t="s">
        <v>29</v>
      </c>
      <c r="E83" s="15"/>
      <c r="F83" s="15" t="s">
        <v>78</v>
      </c>
      <c r="G83" s="15" t="s">
        <v>181</v>
      </c>
      <c r="H83" s="16">
        <v>14330.0</v>
      </c>
      <c r="I83" s="15" t="s">
        <v>182</v>
      </c>
      <c r="J83" s="15"/>
      <c r="K83" s="15" t="s">
        <v>55</v>
      </c>
      <c r="L83" s="15"/>
      <c r="M83" s="15"/>
      <c r="N83" s="17" t="b">
        <v>0</v>
      </c>
      <c r="O83" s="18">
        <f>IF(Transactions!$C$2:$C$1016=TRUE, 0, IF(Transactions!$C$2:$C$1016="지출", -ROUND(Transactions!$H$2:$H$1016/11, 0), ROUND(Transactions!$H$2:$H$1016/11, 0)))</f>
        <v>-1303</v>
      </c>
      <c r="P83" s="18">
        <f>IF(Transactions!$C$2:$C$1016="지출", -(Transactions!$H$2:$H$1016), Transactions!$H$2:$H$1016)</f>
        <v>-14330</v>
      </c>
      <c r="Q83" s="18">
        <f>Transactions!$P$2:$P$1016-Transactions!$O$2:$O$1016</f>
        <v>-13027</v>
      </c>
      <c r="R83" s="18">
        <f>IF('운영결산'!$C$2, Transactions!$Q$2:$Q$1016, Transactions!$P$2:$P$1016)</f>
        <v>-14330</v>
      </c>
      <c r="S83" s="18">
        <f>IF('초기비용'!$C$2, Transactions!$Q$2:$Q$1016, Transactions!$P$2:$P$1016)</f>
        <v>-14330</v>
      </c>
      <c r="T83" s="18">
        <f>IF('총결산'!$C$2, Transactions!$Q$2:$Q$1016, Transactions!$P$2:$P$1016)</f>
        <v>-13027</v>
      </c>
      <c r="U83" s="18">
        <f>IF(Transactions!$V$2:$V$1016=FALSE, Transactions!$O$2:$O$1016, 0)</f>
        <v>-1303</v>
      </c>
      <c r="V83" s="20"/>
      <c r="W83" s="15"/>
      <c r="X83" s="15"/>
      <c r="Y83" s="16">
        <v>14330.0</v>
      </c>
      <c r="Z83" s="15">
        <v>1.0</v>
      </c>
      <c r="AA83" s="15"/>
      <c r="AB83" s="15">
        <v>1.0</v>
      </c>
      <c r="AC83" s="19"/>
    </row>
    <row r="84" ht="15.75" hidden="1" customHeight="1">
      <c r="A84" s="6" t="str">
        <f>TEXT(Transactions!$B$2:$B$1016, "yyyy-mm")</f>
        <v>2025-02</v>
      </c>
      <c r="B84" s="7">
        <v>45695.0</v>
      </c>
      <c r="C84" s="8" t="s">
        <v>28</v>
      </c>
      <c r="D84" s="8" t="s">
        <v>29</v>
      </c>
      <c r="E84" s="8"/>
      <c r="F84" s="8" t="s">
        <v>78</v>
      </c>
      <c r="G84" s="8" t="s">
        <v>181</v>
      </c>
      <c r="H84" s="9">
        <v>11830.0</v>
      </c>
      <c r="I84" s="8" t="s">
        <v>183</v>
      </c>
      <c r="J84" s="8"/>
      <c r="K84" s="8" t="s">
        <v>55</v>
      </c>
      <c r="L84" s="8"/>
      <c r="M84" s="8"/>
      <c r="N84" s="10" t="b">
        <v>0</v>
      </c>
      <c r="O84" s="11">
        <f>IF(Transactions!$C$2:$C$1016=TRUE, 0, IF(Transactions!$C$2:$C$1016="지출", -ROUND(Transactions!$H$2:$H$1016/11, 0), ROUND(Transactions!$H$2:$H$1016/11, 0)))</f>
        <v>-1075</v>
      </c>
      <c r="P84" s="11">
        <f>IF(Transactions!$C$2:$C$1016="지출", -(Transactions!$H$2:$H$1016), Transactions!$H$2:$H$1016)</f>
        <v>-11830</v>
      </c>
      <c r="Q84" s="11">
        <f>Transactions!$P$2:$P$1016-Transactions!$O$2:$O$1016</f>
        <v>-10755</v>
      </c>
      <c r="R84" s="11">
        <f>IF('운영결산'!$C$2, Transactions!$Q$2:$Q$1016, Transactions!$P$2:$P$1016)</f>
        <v>-11830</v>
      </c>
      <c r="S84" s="11">
        <f>IF('초기비용'!$C$2, Transactions!$Q$2:$Q$1016, Transactions!$P$2:$P$1016)</f>
        <v>-11830</v>
      </c>
      <c r="T84" s="11">
        <f>IF('총결산'!$C$2, Transactions!$Q$2:$Q$1016, Transactions!$P$2:$P$1016)</f>
        <v>-10755</v>
      </c>
      <c r="U84" s="11">
        <f>IF(Transactions!$V$2:$V$1016=FALSE, Transactions!$O$2:$O$1016, 0)</f>
        <v>-1075</v>
      </c>
      <c r="V84" s="21"/>
      <c r="W84" s="8"/>
      <c r="X84" s="8"/>
      <c r="Y84" s="9">
        <v>11830.0</v>
      </c>
      <c r="Z84" s="8">
        <v>1.0</v>
      </c>
      <c r="AA84" s="8"/>
      <c r="AB84" s="8">
        <v>1.0</v>
      </c>
      <c r="AC84" s="12"/>
    </row>
    <row r="85" ht="15.75" customHeight="1">
      <c r="A85" s="13" t="str">
        <f>TEXT(Transactions!$B$2:$B$1016, "yyyy-mm")</f>
        <v>2025-02</v>
      </c>
      <c r="B85" s="14">
        <v>45695.0</v>
      </c>
      <c r="C85" s="15" t="s">
        <v>28</v>
      </c>
      <c r="D85" s="15" t="s">
        <v>51</v>
      </c>
      <c r="E85" s="15"/>
      <c r="F85" s="15" t="s">
        <v>57</v>
      </c>
      <c r="G85" s="15" t="s">
        <v>184</v>
      </c>
      <c r="H85" s="16">
        <v>15760.0</v>
      </c>
      <c r="I85" s="15" t="s">
        <v>185</v>
      </c>
      <c r="J85" s="15"/>
      <c r="K85" s="15" t="s">
        <v>55</v>
      </c>
      <c r="L85" s="15"/>
      <c r="M85" s="15"/>
      <c r="N85" s="17" t="b">
        <f>AND(ISNUMBER(MATCH(Transactions!$F$2:$F$1016, '관리용품리스트'!$B$3:$B$48, 0)),
  ISNUMBER(MATCH(Transactions!$G$2:$G$1016, '관리용품리스트'!$C$3:$C$48, 0))
)
</f>
        <v>1</v>
      </c>
      <c r="O85" s="18">
        <f>IF(Transactions!$C$2:$C$1016=TRUE, 0, IF(Transactions!$C$2:$C$1016="지출", -ROUND(Transactions!$H$2:$H$1016/11, 0), ROUND(Transactions!$H$2:$H$1016/11, 0)))</f>
        <v>-1433</v>
      </c>
      <c r="P85" s="18">
        <f>IF(Transactions!$C$2:$C$1016="지출", -(Transactions!$H$2:$H$1016), Transactions!$H$2:$H$1016)</f>
        <v>-15760</v>
      </c>
      <c r="Q85" s="18">
        <f>Transactions!$P$2:$P$1016-Transactions!$O$2:$O$1016</f>
        <v>-14327</v>
      </c>
      <c r="R85" s="18">
        <f>IF('운영결산'!$C$2, Transactions!$Q$2:$Q$1016, Transactions!$P$2:$P$1016)</f>
        <v>-15760</v>
      </c>
      <c r="S85" s="18">
        <f>IF('초기비용'!$C$2, Transactions!$Q$2:$Q$1016, Transactions!$P$2:$P$1016)</f>
        <v>-15760</v>
      </c>
      <c r="T85" s="18">
        <f>IF('총결산'!$C$2, Transactions!$Q$2:$Q$1016, Transactions!$P$2:$P$1016)</f>
        <v>-14327</v>
      </c>
      <c r="U85" s="18">
        <f>IF(Transactions!$V$2:$V$1016=FALSE, Transactions!$O$2:$O$1016, 0)</f>
        <v>-1433</v>
      </c>
      <c r="V85" s="20"/>
      <c r="W85" s="15"/>
      <c r="X85" s="15"/>
      <c r="Y85" s="16">
        <v>15760.0</v>
      </c>
      <c r="Z85" s="15">
        <v>1.0</v>
      </c>
      <c r="AA85" s="15" t="s">
        <v>186</v>
      </c>
      <c r="AB85" s="15">
        <v>1.0</v>
      </c>
      <c r="AC85" s="19">
        <v>28.0</v>
      </c>
    </row>
    <row r="86" ht="15.75" hidden="1" customHeight="1">
      <c r="A86" s="6" t="str">
        <f>TEXT(Transactions!$B$2:$B$1016, "yyyy-mm")</f>
        <v>2025-02</v>
      </c>
      <c r="B86" s="7">
        <v>45695.0</v>
      </c>
      <c r="C86" s="8" t="s">
        <v>28</v>
      </c>
      <c r="D86" s="8" t="s">
        <v>29</v>
      </c>
      <c r="E86" s="8"/>
      <c r="F86" s="8" t="s">
        <v>78</v>
      </c>
      <c r="G86" s="8" t="s">
        <v>187</v>
      </c>
      <c r="H86" s="9">
        <v>19500.0</v>
      </c>
      <c r="I86" s="8" t="s">
        <v>188</v>
      </c>
      <c r="J86" s="8"/>
      <c r="K86" s="8" t="s">
        <v>152</v>
      </c>
      <c r="L86" s="8"/>
      <c r="M86" s="8"/>
      <c r="N86" s="10" t="b">
        <f>AND(ISNUMBER(MATCH(Transactions!$F$2:$F$1016, '관리용품리스트'!$B$3:$B$48, 0)),
  ISNUMBER(MATCH(Transactions!$G$2:$G$1016, '관리용품리스트'!$C$3:$C$48, 0))
)
</f>
        <v>0</v>
      </c>
      <c r="O86" s="11">
        <f>IF(Transactions!$C$2:$C$1016=TRUE, 0, IF(Transactions!$C$2:$C$1016="지출", -ROUND(Transactions!$H$2:$H$1016/11, 0), ROUND(Transactions!$H$2:$H$1016/11, 0)))</f>
        <v>-1773</v>
      </c>
      <c r="P86" s="11">
        <f>IF(Transactions!$C$2:$C$1016="지출", -(Transactions!$H$2:$H$1016), Transactions!$H$2:$H$1016)</f>
        <v>-19500</v>
      </c>
      <c r="Q86" s="11">
        <f>Transactions!$P$2:$P$1016-Transactions!$O$2:$O$1016</f>
        <v>-17727</v>
      </c>
      <c r="R86" s="11">
        <f>IF('운영결산'!$C$2, Transactions!$Q$2:$Q$1016, Transactions!$P$2:$P$1016)</f>
        <v>-19500</v>
      </c>
      <c r="S86" s="11">
        <f>IF('초기비용'!$C$2, Transactions!$Q$2:$Q$1016, Transactions!$P$2:$P$1016)</f>
        <v>-19500</v>
      </c>
      <c r="T86" s="11">
        <f>IF('총결산'!$C$2, Transactions!$Q$2:$Q$1016, Transactions!$P$2:$P$1016)</f>
        <v>-17727</v>
      </c>
      <c r="U86" s="11">
        <f>IF(Transactions!$V$2:$V$1016=FALSE, Transactions!$O$2:$O$1016, 0)</f>
        <v>-1773</v>
      </c>
      <c r="V86" s="21"/>
      <c r="W86" s="8"/>
      <c r="X86" s="8"/>
      <c r="Y86" s="9">
        <v>19500.0</v>
      </c>
      <c r="Z86" s="8">
        <v>1.0</v>
      </c>
      <c r="AA86" s="8"/>
      <c r="AB86" s="8">
        <v>1.0</v>
      </c>
      <c r="AC86" s="12"/>
    </row>
    <row r="87" ht="15.75" customHeight="1">
      <c r="A87" s="13" t="str">
        <f>TEXT(Transactions!$B$2:$B$1016, "yyyy-mm")</f>
        <v>2025-02</v>
      </c>
      <c r="B87" s="14">
        <v>45695.0</v>
      </c>
      <c r="C87" s="15" t="s">
        <v>28</v>
      </c>
      <c r="D87" s="15" t="s">
        <v>51</v>
      </c>
      <c r="E87" s="15"/>
      <c r="F87" s="15" t="s">
        <v>52</v>
      </c>
      <c r="G87" s="15" t="s">
        <v>189</v>
      </c>
      <c r="H87" s="16">
        <v>103620.0</v>
      </c>
      <c r="I87" s="15" t="s">
        <v>190</v>
      </c>
      <c r="J87" s="15"/>
      <c r="K87" s="15" t="s">
        <v>74</v>
      </c>
      <c r="L87" s="15"/>
      <c r="M87" s="15"/>
      <c r="N87" s="17" t="b">
        <f>AND(ISNUMBER(MATCH(Transactions!$F$2:$F$1016, '관리용품리스트'!$B$3:$B$48, 0)),
  ISNUMBER(MATCH(Transactions!$G$2:$G$1016, '관리용품리스트'!$C$3:$C$48, 0))
)
</f>
        <v>1</v>
      </c>
      <c r="O87" s="18">
        <f>IF(Transactions!$C$2:$C$1016=TRUE, 0, IF(Transactions!$C$2:$C$1016="지출", -ROUND(Transactions!$H$2:$H$1016/11, 0), ROUND(Transactions!$H$2:$H$1016/11, 0)))</f>
        <v>-9420</v>
      </c>
      <c r="P87" s="18">
        <f>IF(Transactions!$C$2:$C$1016="지출", -(Transactions!$H$2:$H$1016), Transactions!$H$2:$H$1016)</f>
        <v>-103620</v>
      </c>
      <c r="Q87" s="18">
        <f>Transactions!$P$2:$P$1016-Transactions!$O$2:$O$1016</f>
        <v>-94200</v>
      </c>
      <c r="R87" s="18">
        <f>IF('운영결산'!$C$2, Transactions!$Q$2:$Q$1016, Transactions!$P$2:$P$1016)</f>
        <v>-103620</v>
      </c>
      <c r="S87" s="18">
        <f>IF('초기비용'!$C$2, Transactions!$Q$2:$Q$1016, Transactions!$P$2:$P$1016)</f>
        <v>-103620</v>
      </c>
      <c r="T87" s="18">
        <f>IF('총결산'!$C$2, Transactions!$Q$2:$Q$1016, Transactions!$P$2:$P$1016)</f>
        <v>-94200</v>
      </c>
      <c r="U87" s="18">
        <f>IF(Transactions!$V$2:$V$1016=FALSE, Transactions!$O$2:$O$1016, 0)</f>
        <v>-9420</v>
      </c>
      <c r="V87" s="20"/>
      <c r="W87" s="15"/>
      <c r="X87" s="15"/>
      <c r="Y87" s="16">
        <v>17270.0</v>
      </c>
      <c r="Z87" s="15">
        <v>6.0</v>
      </c>
      <c r="AA87" s="15"/>
      <c r="AB87" s="15">
        <v>6.0</v>
      </c>
      <c r="AC87" s="19"/>
    </row>
    <row r="88" ht="15.75" hidden="1" customHeight="1">
      <c r="A88" s="6" t="str">
        <f>TEXT(Transactions!$B$2:$B$1016, "yyyy-mm")</f>
        <v>2025-02</v>
      </c>
      <c r="B88" s="7">
        <v>45697.0</v>
      </c>
      <c r="C88" s="8" t="s">
        <v>28</v>
      </c>
      <c r="D88" s="8" t="s">
        <v>51</v>
      </c>
      <c r="E88" s="8"/>
      <c r="F88" s="8" t="s">
        <v>78</v>
      </c>
      <c r="G88" s="8" t="s">
        <v>191</v>
      </c>
      <c r="H88" s="9">
        <v>19140.0</v>
      </c>
      <c r="I88" s="8" t="s">
        <v>192</v>
      </c>
      <c r="J88" s="8"/>
      <c r="K88" s="8" t="s">
        <v>55</v>
      </c>
      <c r="L88" s="8"/>
      <c r="M88" s="8"/>
      <c r="N88" s="10" t="b">
        <f>AND(ISNUMBER(MATCH(Transactions!$F$2:$F$1016, '관리용품리스트'!$B$3:$B$48, 0)),
  ISNUMBER(MATCH(Transactions!$G$2:$G$1016, '관리용품리스트'!$C$3:$C$48, 0))
)
</f>
        <v>0</v>
      </c>
      <c r="O88" s="11">
        <f>IF(Transactions!$C$2:$C$1016=TRUE, 0, IF(Transactions!$C$2:$C$1016="지출", -ROUND(Transactions!$H$2:$H$1016/11, 0), ROUND(Transactions!$H$2:$H$1016/11, 0)))</f>
        <v>-1740</v>
      </c>
      <c r="P88" s="11">
        <f>IF(Transactions!$C$2:$C$1016="지출", -(Transactions!$H$2:$H$1016), Transactions!$H$2:$H$1016)</f>
        <v>-19140</v>
      </c>
      <c r="Q88" s="11">
        <f>Transactions!$P$2:$P$1016-Transactions!$O$2:$O$1016</f>
        <v>-17400</v>
      </c>
      <c r="R88" s="11">
        <f>IF('운영결산'!$C$2, Transactions!$Q$2:$Q$1016, Transactions!$P$2:$P$1016)</f>
        <v>-19140</v>
      </c>
      <c r="S88" s="11">
        <f>IF('초기비용'!$C$2, Transactions!$Q$2:$Q$1016, Transactions!$P$2:$P$1016)</f>
        <v>-19140</v>
      </c>
      <c r="T88" s="11">
        <f>IF('총결산'!$C$2, Transactions!$Q$2:$Q$1016, Transactions!$P$2:$P$1016)</f>
        <v>-17400</v>
      </c>
      <c r="U88" s="11">
        <f>IF(Transactions!$V$2:$V$1016=FALSE, Transactions!$O$2:$O$1016, 0)</f>
        <v>-1740</v>
      </c>
      <c r="V88" s="21"/>
      <c r="W88" s="8"/>
      <c r="X88" s="8"/>
      <c r="Y88" s="9">
        <v>19140.0</v>
      </c>
      <c r="Z88" s="8">
        <v>1.0</v>
      </c>
      <c r="AA88" s="8"/>
      <c r="AB88" s="8">
        <v>1.0</v>
      </c>
      <c r="AC88" s="12"/>
    </row>
    <row r="89" ht="15.75" hidden="1" customHeight="1">
      <c r="A89" s="13" t="str">
        <f>TEXT(Transactions!$B$2:$B$1016, "yyyy-mm")</f>
        <v>2025-02</v>
      </c>
      <c r="B89" s="14">
        <v>45697.0</v>
      </c>
      <c r="C89" s="15" t="s">
        <v>28</v>
      </c>
      <c r="D89" s="15" t="s">
        <v>51</v>
      </c>
      <c r="E89" s="15"/>
      <c r="F89" s="15" t="s">
        <v>78</v>
      </c>
      <c r="G89" s="15" t="s">
        <v>191</v>
      </c>
      <c r="H89" s="16">
        <v>19140.0</v>
      </c>
      <c r="I89" s="15" t="s">
        <v>192</v>
      </c>
      <c r="J89" s="15"/>
      <c r="K89" s="15" t="s">
        <v>55</v>
      </c>
      <c r="L89" s="15"/>
      <c r="M89" s="15"/>
      <c r="N89" s="17" t="b">
        <f>AND(ISNUMBER(MATCH(Transactions!$F$2:$F$1016, '관리용품리스트'!$B$3:$B$48, 0)),
  ISNUMBER(MATCH(Transactions!$G$2:$G$1016, '관리용품리스트'!$C$3:$C$48, 0))
)
</f>
        <v>0</v>
      </c>
      <c r="O89" s="18">
        <f>IF(Transactions!$C$2:$C$1016=TRUE, 0, IF(Transactions!$C$2:$C$1016="지출", -ROUND(Transactions!$H$2:$H$1016/11, 0), ROUND(Transactions!$H$2:$H$1016/11, 0)))</f>
        <v>-1740</v>
      </c>
      <c r="P89" s="18">
        <f>IF(Transactions!$C$2:$C$1016="지출", -(Transactions!$H$2:$H$1016), Transactions!$H$2:$H$1016)</f>
        <v>-19140</v>
      </c>
      <c r="Q89" s="18">
        <f>Transactions!$P$2:$P$1016-Transactions!$O$2:$O$1016</f>
        <v>-17400</v>
      </c>
      <c r="R89" s="18">
        <f>IF('운영결산'!$C$2, Transactions!$Q$2:$Q$1016, Transactions!$P$2:$P$1016)</f>
        <v>-19140</v>
      </c>
      <c r="S89" s="18">
        <f>IF('초기비용'!$C$2, Transactions!$Q$2:$Q$1016, Transactions!$P$2:$P$1016)</f>
        <v>-19140</v>
      </c>
      <c r="T89" s="18">
        <f>IF('총결산'!$C$2, Transactions!$Q$2:$Q$1016, Transactions!$P$2:$P$1016)</f>
        <v>-17400</v>
      </c>
      <c r="U89" s="18">
        <f>IF(Transactions!$V$2:$V$1016=FALSE, Transactions!$O$2:$O$1016, 0)</f>
        <v>-1740</v>
      </c>
      <c r="V89" s="20"/>
      <c r="W89" s="15"/>
      <c r="X89" s="15"/>
      <c r="Y89" s="16"/>
      <c r="Z89" s="15"/>
      <c r="AA89" s="15"/>
      <c r="AB89" s="15"/>
      <c r="AC89" s="19"/>
    </row>
    <row r="90" ht="15.75" hidden="1" customHeight="1">
      <c r="A90" s="6" t="str">
        <f>TEXT(Transactions!$B$2:$B$1016, "yyyy-mm")</f>
        <v>2025-02</v>
      </c>
      <c r="B90" s="7">
        <v>45697.0</v>
      </c>
      <c r="C90" s="8" t="s">
        <v>28</v>
      </c>
      <c r="D90" s="8" t="s">
        <v>29</v>
      </c>
      <c r="E90" s="8"/>
      <c r="F90" s="8" t="s">
        <v>78</v>
      </c>
      <c r="G90" s="8" t="s">
        <v>193</v>
      </c>
      <c r="H90" s="9">
        <v>40000.0</v>
      </c>
      <c r="I90" s="8" t="s">
        <v>194</v>
      </c>
      <c r="J90" s="8"/>
      <c r="K90" s="8" t="s">
        <v>195</v>
      </c>
      <c r="L90" s="8"/>
      <c r="M90" s="8"/>
      <c r="N90" s="10" t="b">
        <f>AND(ISNUMBER(MATCH(Transactions!$F$2:$F$1016, '관리용품리스트'!$B$3:$B$48, 0)),
  ISNUMBER(MATCH(Transactions!$G$2:$G$1016, '관리용품리스트'!$C$3:$C$48, 0))
)
</f>
        <v>0</v>
      </c>
      <c r="O90" s="11">
        <f>IF(Transactions!$C$2:$C$1016=TRUE, 0, IF(Transactions!$C$2:$C$1016="지출", -ROUND(Transactions!$H$2:$H$1016/11, 0), ROUND(Transactions!$H$2:$H$1016/11, 0)))</f>
        <v>-3636</v>
      </c>
      <c r="P90" s="11">
        <f>IF(Transactions!$C$2:$C$1016="지출", -(Transactions!$H$2:$H$1016), Transactions!$H$2:$H$1016)</f>
        <v>-40000</v>
      </c>
      <c r="Q90" s="11">
        <f>Transactions!$P$2:$P$1016-Transactions!$O$2:$O$1016</f>
        <v>-36364</v>
      </c>
      <c r="R90" s="11">
        <f>IF('운영결산'!$C$2, Transactions!$Q$2:$Q$1016, Transactions!$P$2:$P$1016)</f>
        <v>-40000</v>
      </c>
      <c r="S90" s="11">
        <f>IF('초기비용'!$C$2, Transactions!$Q$2:$Q$1016, Transactions!$P$2:$P$1016)</f>
        <v>-40000</v>
      </c>
      <c r="T90" s="11">
        <f>IF('총결산'!$C$2, Transactions!$Q$2:$Q$1016, Transactions!$P$2:$P$1016)</f>
        <v>-36364</v>
      </c>
      <c r="U90" s="11">
        <f>IF(Transactions!$V$2:$V$1016=FALSE, Transactions!$O$2:$O$1016, 0)</f>
        <v>-3636</v>
      </c>
      <c r="V90" s="21"/>
      <c r="W90" s="8"/>
      <c r="X90" s="8" t="s">
        <v>196</v>
      </c>
      <c r="Y90" s="9">
        <v>40000.0</v>
      </c>
      <c r="Z90" s="8">
        <v>1.0</v>
      </c>
      <c r="AA90" s="8"/>
      <c r="AB90" s="8">
        <v>1.0</v>
      </c>
      <c r="AC90" s="12"/>
    </row>
    <row r="91" ht="15.75" customHeight="1">
      <c r="A91" s="13" t="str">
        <f>TEXT(Transactions!$B$2:$B$1016, "yyyy-mm")</f>
        <v>2025-02</v>
      </c>
      <c r="B91" s="14">
        <v>45698.0</v>
      </c>
      <c r="C91" s="15" t="s">
        <v>28</v>
      </c>
      <c r="D91" s="15" t="s">
        <v>51</v>
      </c>
      <c r="E91" s="15"/>
      <c r="F91" s="15" t="s">
        <v>57</v>
      </c>
      <c r="G91" s="15" t="s">
        <v>184</v>
      </c>
      <c r="H91" s="16">
        <v>20380.0</v>
      </c>
      <c r="I91" s="15" t="s">
        <v>197</v>
      </c>
      <c r="J91" s="15"/>
      <c r="K91" s="15" t="s">
        <v>55</v>
      </c>
      <c r="L91" s="15"/>
      <c r="M91" s="15"/>
      <c r="N91" s="17" t="b">
        <f>AND(ISNUMBER(MATCH(Transactions!$F$2:$F$1016, '관리용품리스트'!$B$3:$B$48, 0)),
  ISNUMBER(MATCH(Transactions!$G$2:$G$1016, '관리용품리스트'!$C$3:$C$48, 0))
)
</f>
        <v>1</v>
      </c>
      <c r="O91" s="18">
        <f>IF(Transactions!$C$2:$C$1016=TRUE, 0, IF(Transactions!$C$2:$C$1016="지출", -ROUND(Transactions!$H$2:$H$1016/11, 0), ROUND(Transactions!$H$2:$H$1016/11, 0)))</f>
        <v>-1853</v>
      </c>
      <c r="P91" s="18">
        <f>IF(Transactions!$C$2:$C$1016="지출", -(Transactions!$H$2:$H$1016), Transactions!$H$2:$H$1016)</f>
        <v>-20380</v>
      </c>
      <c r="Q91" s="18">
        <f>Transactions!$P$2:$P$1016-Transactions!$O$2:$O$1016</f>
        <v>-18527</v>
      </c>
      <c r="R91" s="18">
        <f>IF('운영결산'!$C$2, Transactions!$Q$2:$Q$1016, Transactions!$P$2:$P$1016)</f>
        <v>-20380</v>
      </c>
      <c r="S91" s="18">
        <f>IF('초기비용'!$C$2, Transactions!$Q$2:$Q$1016, Transactions!$P$2:$P$1016)</f>
        <v>-20380</v>
      </c>
      <c r="T91" s="18">
        <f>IF('총결산'!$C$2, Transactions!$Q$2:$Q$1016, Transactions!$P$2:$P$1016)</f>
        <v>-18527</v>
      </c>
      <c r="U91" s="18">
        <f>IF(Transactions!$V$2:$V$1016=FALSE, Transactions!$O$2:$O$1016, 0)</f>
        <v>-1853</v>
      </c>
      <c r="V91" s="20"/>
      <c r="W91" s="15"/>
      <c r="X91" s="15"/>
      <c r="Y91" s="16">
        <v>20380.0</v>
      </c>
      <c r="Z91" s="15">
        <v>1.0</v>
      </c>
      <c r="AA91" s="15" t="s">
        <v>186</v>
      </c>
      <c r="AB91" s="15">
        <v>2.0</v>
      </c>
      <c r="AC91" s="19">
        <v>11.0</v>
      </c>
    </row>
    <row r="92" ht="15.75" customHeight="1">
      <c r="A92" s="6" t="str">
        <f>TEXT(Transactions!$B$2:$B$1016, "yyyy-mm")</f>
        <v>2025-02</v>
      </c>
      <c r="B92" s="7">
        <v>45698.0</v>
      </c>
      <c r="C92" s="8" t="s">
        <v>28</v>
      </c>
      <c r="D92" s="8" t="s">
        <v>51</v>
      </c>
      <c r="E92" s="8"/>
      <c r="F92" s="8" t="s">
        <v>57</v>
      </c>
      <c r="G92" s="8" t="s">
        <v>198</v>
      </c>
      <c r="H92" s="9">
        <v>18500.0</v>
      </c>
      <c r="I92" s="8" t="s">
        <v>199</v>
      </c>
      <c r="J92" s="8"/>
      <c r="K92" s="8" t="s">
        <v>55</v>
      </c>
      <c r="L92" s="8"/>
      <c r="M92" s="8"/>
      <c r="N92" s="10" t="b">
        <f>AND(ISNUMBER(MATCH(Transactions!$F$2:$F$1016, '관리용품리스트'!$B$3:$B$48, 0)),
  ISNUMBER(MATCH(Transactions!$G$2:$G$1016, '관리용품리스트'!$C$3:$C$48, 0))
)
</f>
        <v>1</v>
      </c>
      <c r="O92" s="11">
        <f>IF(Transactions!$C$2:$C$1016=TRUE, 0, IF(Transactions!$C$2:$C$1016="지출", -ROUND(Transactions!$H$2:$H$1016/11, 0), ROUND(Transactions!$H$2:$H$1016/11, 0)))</f>
        <v>-1682</v>
      </c>
      <c r="P92" s="11">
        <f>IF(Transactions!$C$2:$C$1016="지출", -(Transactions!$H$2:$H$1016), Transactions!$H$2:$H$1016)</f>
        <v>-18500</v>
      </c>
      <c r="Q92" s="11">
        <f>Transactions!$P$2:$P$1016-Transactions!$O$2:$O$1016</f>
        <v>-16818</v>
      </c>
      <c r="R92" s="11">
        <f>IF('운영결산'!$C$2, Transactions!$Q$2:$Q$1016, Transactions!$P$2:$P$1016)</f>
        <v>-18500</v>
      </c>
      <c r="S92" s="11">
        <f>IF('초기비용'!$C$2, Transactions!$Q$2:$Q$1016, Transactions!$P$2:$P$1016)</f>
        <v>-18500</v>
      </c>
      <c r="T92" s="11">
        <f>IF('총결산'!$C$2, Transactions!$Q$2:$Q$1016, Transactions!$P$2:$P$1016)</f>
        <v>-16818</v>
      </c>
      <c r="U92" s="11">
        <f>IF(Transactions!$V$2:$V$1016=FALSE, Transactions!$O$2:$O$1016, 0)</f>
        <v>-1682</v>
      </c>
      <c r="V92" s="21"/>
      <c r="W92" s="8"/>
      <c r="X92" s="8"/>
      <c r="Y92" s="9">
        <v>18500.0</v>
      </c>
      <c r="Z92" s="8">
        <v>1.0</v>
      </c>
      <c r="AA92" s="8" t="s">
        <v>186</v>
      </c>
      <c r="AB92" s="8">
        <v>4.0</v>
      </c>
      <c r="AC92" s="12">
        <v>5.0</v>
      </c>
    </row>
    <row r="93" ht="15.75" customHeight="1">
      <c r="A93" s="13" t="str">
        <f>TEXT(Transactions!$B$2:$B$1016, "yyyy-mm")</f>
        <v>2025-02</v>
      </c>
      <c r="B93" s="14">
        <v>45698.0</v>
      </c>
      <c r="C93" s="15" t="s">
        <v>28</v>
      </c>
      <c r="D93" s="15" t="s">
        <v>51</v>
      </c>
      <c r="E93" s="15"/>
      <c r="F93" s="15" t="s">
        <v>57</v>
      </c>
      <c r="G93" s="15" t="s">
        <v>200</v>
      </c>
      <c r="H93" s="16">
        <v>17930.0</v>
      </c>
      <c r="I93" s="15" t="s">
        <v>201</v>
      </c>
      <c r="J93" s="15"/>
      <c r="K93" s="15" t="s">
        <v>55</v>
      </c>
      <c r="L93" s="15"/>
      <c r="M93" s="15"/>
      <c r="N93" s="17" t="b">
        <f>AND(ISNUMBER(MATCH(Transactions!$F$2:$F$1016, '관리용품리스트'!$B$3:$B$48, 0)),
  ISNUMBER(MATCH(Transactions!$G$2:$G$1016, '관리용품리스트'!$C$3:$C$48, 0))
)
</f>
        <v>1</v>
      </c>
      <c r="O93" s="18">
        <f>IF(Transactions!$C$2:$C$1016=TRUE, 0, IF(Transactions!$C$2:$C$1016="지출", -ROUND(Transactions!$H$2:$H$1016/11, 0), ROUND(Transactions!$H$2:$H$1016/11, 0)))</f>
        <v>-1630</v>
      </c>
      <c r="P93" s="18">
        <f>IF(Transactions!$C$2:$C$1016="지출", -(Transactions!$H$2:$H$1016), Transactions!$H$2:$H$1016)</f>
        <v>-17930</v>
      </c>
      <c r="Q93" s="18">
        <f>Transactions!$P$2:$P$1016-Transactions!$O$2:$O$1016</f>
        <v>-16300</v>
      </c>
      <c r="R93" s="18">
        <f>IF('운영결산'!$C$2, Transactions!$Q$2:$Q$1016, Transactions!$P$2:$P$1016)</f>
        <v>-17930</v>
      </c>
      <c r="S93" s="18">
        <f>IF('초기비용'!$C$2, Transactions!$Q$2:$Q$1016, Transactions!$P$2:$P$1016)</f>
        <v>-17930</v>
      </c>
      <c r="T93" s="18">
        <f>IF('총결산'!$C$2, Transactions!$Q$2:$Q$1016, Transactions!$P$2:$P$1016)</f>
        <v>-16300</v>
      </c>
      <c r="U93" s="18">
        <f>IF(Transactions!$V$2:$V$1016=FALSE, Transactions!$O$2:$O$1016, 0)</f>
        <v>-1630</v>
      </c>
      <c r="V93" s="20"/>
      <c r="W93" s="15"/>
      <c r="X93" s="15"/>
      <c r="Y93" s="16">
        <v>17930.0</v>
      </c>
      <c r="Z93" s="15">
        <v>1.0</v>
      </c>
      <c r="AA93" s="15" t="s">
        <v>186</v>
      </c>
      <c r="AB93" s="15">
        <v>1.0</v>
      </c>
      <c r="AC93" s="19">
        <v>18.0</v>
      </c>
    </row>
    <row r="94" ht="15.75" hidden="1" customHeight="1">
      <c r="A94" s="6" t="str">
        <f>TEXT(Transactions!$B$2:$B$1016, "yyyy-mm")</f>
        <v>2025-02</v>
      </c>
      <c r="B94" s="7">
        <v>45698.0</v>
      </c>
      <c r="C94" s="8" t="s">
        <v>28</v>
      </c>
      <c r="D94" s="8" t="s">
        <v>51</v>
      </c>
      <c r="E94" s="8"/>
      <c r="F94" s="8" t="s">
        <v>63</v>
      </c>
      <c r="G94" s="8" t="s">
        <v>202</v>
      </c>
      <c r="H94" s="9">
        <v>7520.0</v>
      </c>
      <c r="I94" s="8" t="s">
        <v>203</v>
      </c>
      <c r="J94" s="8"/>
      <c r="K94" s="8" t="s">
        <v>55</v>
      </c>
      <c r="L94" s="8"/>
      <c r="M94" s="8"/>
      <c r="N94" s="10" t="b">
        <v>0</v>
      </c>
      <c r="O94" s="11">
        <f>IF(Transactions!$C$2:$C$1016=TRUE, 0, IF(Transactions!$C$2:$C$1016="지출", -ROUND(Transactions!$H$2:$H$1016/11, 0), ROUND(Transactions!$H$2:$H$1016/11, 0)))</f>
        <v>-684</v>
      </c>
      <c r="P94" s="11">
        <f>IF(Transactions!$C$2:$C$1016="지출", -(Transactions!$H$2:$H$1016), Transactions!$H$2:$H$1016)</f>
        <v>-7520</v>
      </c>
      <c r="Q94" s="11">
        <f>Transactions!$P$2:$P$1016-Transactions!$O$2:$O$1016</f>
        <v>-6836</v>
      </c>
      <c r="R94" s="11">
        <f>IF('운영결산'!$C$2, Transactions!$Q$2:$Q$1016, Transactions!$P$2:$P$1016)</f>
        <v>-7520</v>
      </c>
      <c r="S94" s="11">
        <f>IF('초기비용'!$C$2, Transactions!$Q$2:$Q$1016, Transactions!$P$2:$P$1016)</f>
        <v>-7520</v>
      </c>
      <c r="T94" s="11">
        <f>IF('총결산'!$C$2, Transactions!$Q$2:$Q$1016, Transactions!$P$2:$P$1016)</f>
        <v>-6836</v>
      </c>
      <c r="U94" s="11">
        <f>IF(Transactions!$V$2:$V$1016=FALSE, Transactions!$O$2:$O$1016, 0)</f>
        <v>-684</v>
      </c>
      <c r="V94" s="21"/>
      <c r="W94" s="8"/>
      <c r="X94" s="8"/>
      <c r="Y94" s="9">
        <v>7520.0</v>
      </c>
      <c r="Z94" s="8">
        <v>1.0</v>
      </c>
      <c r="AA94" s="8"/>
      <c r="AB94" s="8">
        <v>1.0</v>
      </c>
      <c r="AC94" s="12"/>
    </row>
    <row r="95" ht="15.75" hidden="1" customHeight="1">
      <c r="A95" s="13" t="str">
        <f>TEXT(Transactions!$B$2:$B$1016, "yyyy-mm")</f>
        <v>2025-02</v>
      </c>
      <c r="B95" s="14">
        <v>45698.0</v>
      </c>
      <c r="C95" s="15" t="s">
        <v>28</v>
      </c>
      <c r="D95" s="15" t="s">
        <v>29</v>
      </c>
      <c r="E95" s="15"/>
      <c r="F95" s="15" t="s">
        <v>83</v>
      </c>
      <c r="G95" s="15" t="s">
        <v>147</v>
      </c>
      <c r="H95" s="16">
        <v>19560.0</v>
      </c>
      <c r="I95" s="15" t="s">
        <v>149</v>
      </c>
      <c r="J95" s="15"/>
      <c r="K95" s="15" t="s">
        <v>55</v>
      </c>
      <c r="L95" s="15"/>
      <c r="M95" s="15"/>
      <c r="N95" s="17" t="b">
        <v>0</v>
      </c>
      <c r="O95" s="18">
        <f>IF(Transactions!$C$2:$C$1016=TRUE, 0, IF(Transactions!$C$2:$C$1016="지출", -ROUND(Transactions!$H$2:$H$1016/11, 0), ROUND(Transactions!$H$2:$H$1016/11, 0)))</f>
        <v>-1778</v>
      </c>
      <c r="P95" s="18">
        <f>IF(Transactions!$C$2:$C$1016="지출", -(Transactions!$H$2:$H$1016), Transactions!$H$2:$H$1016)</f>
        <v>-19560</v>
      </c>
      <c r="Q95" s="18">
        <f>Transactions!$P$2:$P$1016-Transactions!$O$2:$O$1016</f>
        <v>-17782</v>
      </c>
      <c r="R95" s="18">
        <f>IF('운영결산'!$C$2, Transactions!$Q$2:$Q$1016, Transactions!$P$2:$P$1016)</f>
        <v>-19560</v>
      </c>
      <c r="S95" s="18">
        <f>IF('초기비용'!$C$2, Transactions!$Q$2:$Q$1016, Transactions!$P$2:$P$1016)</f>
        <v>-19560</v>
      </c>
      <c r="T95" s="18">
        <f>IF('총결산'!$C$2, Transactions!$Q$2:$Q$1016, Transactions!$P$2:$P$1016)</f>
        <v>-17782</v>
      </c>
      <c r="U95" s="18">
        <f>IF(Transactions!$V$2:$V$1016=FALSE, Transactions!$O$2:$O$1016, 0)</f>
        <v>-1778</v>
      </c>
      <c r="V95" s="20"/>
      <c r="W95" s="15"/>
      <c r="X95" s="15"/>
      <c r="Y95" s="16">
        <v>4890.0</v>
      </c>
      <c r="Z95" s="15">
        <v>4.0</v>
      </c>
      <c r="AA95" s="15"/>
      <c r="AB95" s="15">
        <v>4.0</v>
      </c>
      <c r="AC95" s="19"/>
    </row>
    <row r="96" ht="15.75" hidden="1" customHeight="1">
      <c r="A96" s="6" t="str">
        <f>TEXT(Transactions!$B$2:$B$1016, "yyyy-mm")</f>
        <v>2025-02</v>
      </c>
      <c r="B96" s="7">
        <v>45698.0</v>
      </c>
      <c r="C96" s="8" t="s">
        <v>28</v>
      </c>
      <c r="D96" s="8" t="s">
        <v>51</v>
      </c>
      <c r="E96" s="8"/>
      <c r="F96" s="8" t="s">
        <v>63</v>
      </c>
      <c r="G96" s="8" t="s">
        <v>204</v>
      </c>
      <c r="H96" s="9">
        <v>4780.0</v>
      </c>
      <c r="I96" s="8" t="s">
        <v>205</v>
      </c>
      <c r="J96" s="8"/>
      <c r="K96" s="8" t="s">
        <v>55</v>
      </c>
      <c r="L96" s="8"/>
      <c r="M96" s="8"/>
      <c r="N96" s="10" t="b">
        <v>0</v>
      </c>
      <c r="O96" s="11">
        <f>IF(Transactions!$C$2:$C$1016=TRUE, 0, IF(Transactions!$C$2:$C$1016="지출", -ROUND(Transactions!$H$2:$H$1016/11, 0), ROUND(Transactions!$H$2:$H$1016/11, 0)))</f>
        <v>-435</v>
      </c>
      <c r="P96" s="11">
        <f>IF(Transactions!$C$2:$C$1016="지출", -(Transactions!$H$2:$H$1016), Transactions!$H$2:$H$1016)</f>
        <v>-4780</v>
      </c>
      <c r="Q96" s="11">
        <f>Transactions!$P$2:$P$1016-Transactions!$O$2:$O$1016</f>
        <v>-4345</v>
      </c>
      <c r="R96" s="11">
        <f>IF('운영결산'!$C$2, Transactions!$Q$2:$Q$1016, Transactions!$P$2:$P$1016)</f>
        <v>-4780</v>
      </c>
      <c r="S96" s="11">
        <f>IF('초기비용'!$C$2, Transactions!$Q$2:$Q$1016, Transactions!$P$2:$P$1016)</f>
        <v>-4780</v>
      </c>
      <c r="T96" s="11">
        <f>IF('총결산'!$C$2, Transactions!$Q$2:$Q$1016, Transactions!$P$2:$P$1016)</f>
        <v>-4345</v>
      </c>
      <c r="U96" s="11">
        <f>IF(Transactions!$V$2:$V$1016=FALSE, Transactions!$O$2:$O$1016, 0)</f>
        <v>-435</v>
      </c>
      <c r="V96" s="21"/>
      <c r="W96" s="8"/>
      <c r="X96" s="8"/>
      <c r="Y96" s="9">
        <v>4780.0</v>
      </c>
      <c r="Z96" s="8">
        <v>1.0</v>
      </c>
      <c r="AA96" s="8"/>
      <c r="AB96" s="8">
        <v>1.0</v>
      </c>
      <c r="AC96" s="12"/>
    </row>
    <row r="97" ht="15.75" hidden="1" customHeight="1">
      <c r="A97" s="13" t="str">
        <f>TEXT(Transactions!$B$2:$B$1016, "yyyy-mm")</f>
        <v>2025-02</v>
      </c>
      <c r="B97" s="14">
        <v>45698.0</v>
      </c>
      <c r="C97" s="15" t="s">
        <v>28</v>
      </c>
      <c r="D97" s="15" t="s">
        <v>51</v>
      </c>
      <c r="E97" s="15"/>
      <c r="F97" s="15" t="s">
        <v>63</v>
      </c>
      <c r="G97" s="15" t="s">
        <v>206</v>
      </c>
      <c r="H97" s="16">
        <v>58650.0</v>
      </c>
      <c r="I97" s="15" t="s">
        <v>207</v>
      </c>
      <c r="J97" s="15"/>
      <c r="K97" s="15" t="s">
        <v>55</v>
      </c>
      <c r="L97" s="15"/>
      <c r="M97" s="15"/>
      <c r="N97" s="17" t="b">
        <v>0</v>
      </c>
      <c r="O97" s="18">
        <f>IF(Transactions!$C$2:$C$1016=TRUE, 0, IF(Transactions!$C$2:$C$1016="지출", -ROUND(Transactions!$H$2:$H$1016/11, 0), ROUND(Transactions!$H$2:$H$1016/11, 0)))</f>
        <v>-5332</v>
      </c>
      <c r="P97" s="18">
        <f>IF(Transactions!$C$2:$C$1016="지출", -(Transactions!$H$2:$H$1016), Transactions!$H$2:$H$1016)</f>
        <v>-58650</v>
      </c>
      <c r="Q97" s="18">
        <f>Transactions!$P$2:$P$1016-Transactions!$O$2:$O$1016</f>
        <v>-53318</v>
      </c>
      <c r="R97" s="18">
        <f>IF('운영결산'!$C$2, Transactions!$Q$2:$Q$1016, Transactions!$P$2:$P$1016)</f>
        <v>-58650</v>
      </c>
      <c r="S97" s="18">
        <f>IF('초기비용'!$C$2, Transactions!$Q$2:$Q$1016, Transactions!$P$2:$P$1016)</f>
        <v>-58650</v>
      </c>
      <c r="T97" s="18">
        <f>IF('총결산'!$C$2, Transactions!$Q$2:$Q$1016, Transactions!$P$2:$P$1016)</f>
        <v>-53318</v>
      </c>
      <c r="U97" s="18">
        <f>IF(Transactions!$V$2:$V$1016=FALSE, Transactions!$O$2:$O$1016, 0)</f>
        <v>-5332</v>
      </c>
      <c r="V97" s="20"/>
      <c r="W97" s="15"/>
      <c r="X97" s="15"/>
      <c r="Y97" s="16">
        <v>58650.0</v>
      </c>
      <c r="Z97" s="15">
        <v>1.0</v>
      </c>
      <c r="AA97" s="15"/>
      <c r="AB97" s="15">
        <v>1.0</v>
      </c>
      <c r="AC97" s="19"/>
    </row>
    <row r="98" ht="15.75" hidden="1" customHeight="1">
      <c r="A98" s="6" t="str">
        <f>TEXT(Transactions!$B$2:$B$1016, "yyyy-mm")</f>
        <v>2025-02</v>
      </c>
      <c r="B98" s="7">
        <v>45698.0</v>
      </c>
      <c r="C98" s="8" t="s">
        <v>28</v>
      </c>
      <c r="D98" s="8" t="s">
        <v>51</v>
      </c>
      <c r="E98" s="8"/>
      <c r="F98" s="8" t="s">
        <v>69</v>
      </c>
      <c r="G98" s="8" t="s">
        <v>208</v>
      </c>
      <c r="H98" s="9">
        <v>14620.0</v>
      </c>
      <c r="I98" s="8" t="s">
        <v>209</v>
      </c>
      <c r="J98" s="8"/>
      <c r="K98" s="8" t="s">
        <v>55</v>
      </c>
      <c r="L98" s="8"/>
      <c r="M98" s="8"/>
      <c r="N98" s="10" t="b">
        <v>0</v>
      </c>
      <c r="O98" s="11">
        <f>IF(Transactions!$C$2:$C$1016=TRUE, 0, IF(Transactions!$C$2:$C$1016="지출", -ROUND(Transactions!$H$2:$H$1016/11, 0), ROUND(Transactions!$H$2:$H$1016/11, 0)))</f>
        <v>-1329</v>
      </c>
      <c r="P98" s="11">
        <f>IF(Transactions!$C$2:$C$1016="지출", -(Transactions!$H$2:$H$1016), Transactions!$H$2:$H$1016)</f>
        <v>-14620</v>
      </c>
      <c r="Q98" s="11">
        <f>Transactions!$P$2:$P$1016-Transactions!$O$2:$O$1016</f>
        <v>-13291</v>
      </c>
      <c r="R98" s="11">
        <f>IF('운영결산'!$C$2, Transactions!$Q$2:$Q$1016, Transactions!$P$2:$P$1016)</f>
        <v>-14620</v>
      </c>
      <c r="S98" s="11">
        <f>IF('초기비용'!$C$2, Transactions!$Q$2:$Q$1016, Transactions!$P$2:$P$1016)</f>
        <v>-14620</v>
      </c>
      <c r="T98" s="11">
        <f>IF('총결산'!$C$2, Transactions!$Q$2:$Q$1016, Transactions!$P$2:$P$1016)</f>
        <v>-13291</v>
      </c>
      <c r="U98" s="11">
        <f>IF(Transactions!$V$2:$V$1016=FALSE, Transactions!$O$2:$O$1016, 0)</f>
        <v>-1329</v>
      </c>
      <c r="V98" s="21"/>
      <c r="W98" s="8"/>
      <c r="X98" s="8"/>
      <c r="Y98" s="9">
        <v>14620.0</v>
      </c>
      <c r="Z98" s="8">
        <v>1.0</v>
      </c>
      <c r="AA98" s="8"/>
      <c r="AB98" s="8">
        <v>1.0</v>
      </c>
      <c r="AC98" s="12"/>
    </row>
    <row r="99" ht="15.75" customHeight="1">
      <c r="A99" s="13" t="str">
        <f>TEXT(Transactions!$B$2:$B$1016, "yyyy-mm")</f>
        <v>2025-02</v>
      </c>
      <c r="B99" s="14">
        <v>45698.0</v>
      </c>
      <c r="C99" s="15" t="s">
        <v>28</v>
      </c>
      <c r="D99" s="15" t="s">
        <v>51</v>
      </c>
      <c r="E99" s="15"/>
      <c r="F99" s="15" t="s">
        <v>52</v>
      </c>
      <c r="G99" s="15" t="s">
        <v>210</v>
      </c>
      <c r="H99" s="16">
        <v>6510.0</v>
      </c>
      <c r="I99" s="15" t="s">
        <v>211</v>
      </c>
      <c r="J99" s="15"/>
      <c r="K99" s="15" t="s">
        <v>55</v>
      </c>
      <c r="L99" s="15"/>
      <c r="M99" s="15"/>
      <c r="N99" s="17" t="b">
        <f>AND(ISNUMBER(MATCH(Transactions!$F$2:$F$1016, '관리용품리스트'!$B$3:$B$48, 0)),
  ISNUMBER(MATCH(Transactions!$G$2:$G$1016, '관리용품리스트'!$C$3:$C$48, 0))
)
</f>
        <v>1</v>
      </c>
      <c r="O99" s="18">
        <f>IF(Transactions!$C$2:$C$1016=TRUE, 0, IF(Transactions!$C$2:$C$1016="지출", -ROUND(Transactions!$H$2:$H$1016/11, 0), ROUND(Transactions!$H$2:$H$1016/11, 0)))</f>
        <v>-592</v>
      </c>
      <c r="P99" s="18">
        <f>IF(Transactions!$C$2:$C$1016="지출", -(Transactions!$H$2:$H$1016), Transactions!$H$2:$H$1016)</f>
        <v>-6510</v>
      </c>
      <c r="Q99" s="18">
        <f>Transactions!$P$2:$P$1016-Transactions!$O$2:$O$1016</f>
        <v>-5918</v>
      </c>
      <c r="R99" s="18">
        <f>IF('운영결산'!$C$2, Transactions!$Q$2:$Q$1016, Transactions!$P$2:$P$1016)</f>
        <v>-6510</v>
      </c>
      <c r="S99" s="18">
        <f>IF('초기비용'!$C$2, Transactions!$Q$2:$Q$1016, Transactions!$P$2:$P$1016)</f>
        <v>-6510</v>
      </c>
      <c r="T99" s="18">
        <f>IF('총결산'!$C$2, Transactions!$Q$2:$Q$1016, Transactions!$P$2:$P$1016)</f>
        <v>-5918</v>
      </c>
      <c r="U99" s="18">
        <f>IF(Transactions!$V$2:$V$1016=FALSE, Transactions!$O$2:$O$1016, 0)</f>
        <v>-592</v>
      </c>
      <c r="V99" s="20"/>
      <c r="W99" s="15"/>
      <c r="X99" s="15"/>
      <c r="Y99" s="16">
        <v>6510.0</v>
      </c>
      <c r="Z99" s="15">
        <v>1.0</v>
      </c>
      <c r="AA99" s="15" t="s">
        <v>61</v>
      </c>
      <c r="AB99" s="15">
        <v>100.0</v>
      </c>
      <c r="AC99" s="19">
        <v>65.0</v>
      </c>
    </row>
    <row r="100" ht="15.75" hidden="1" customHeight="1">
      <c r="A100" s="6" t="str">
        <f>TEXT(Transactions!$B$2:$B$1016, "yyyy-mm")</f>
        <v>2025-02</v>
      </c>
      <c r="B100" s="7">
        <v>45698.0</v>
      </c>
      <c r="C100" s="8" t="s">
        <v>28</v>
      </c>
      <c r="D100" s="8" t="s">
        <v>51</v>
      </c>
      <c r="E100" s="8"/>
      <c r="F100" s="8" t="s">
        <v>76</v>
      </c>
      <c r="G100" s="8" t="s">
        <v>212</v>
      </c>
      <c r="H100" s="9">
        <v>34350.0</v>
      </c>
      <c r="I100" s="8" t="s">
        <v>213</v>
      </c>
      <c r="J100" s="8"/>
      <c r="K100" s="8" t="s">
        <v>152</v>
      </c>
      <c r="L100" s="8"/>
      <c r="M100" s="8"/>
      <c r="N100" s="10" t="b">
        <v>0</v>
      </c>
      <c r="O100" s="11">
        <f>IF(Transactions!$C$2:$C$1016=TRUE, 0, IF(Transactions!$C$2:$C$1016="지출", -ROUND(Transactions!$H$2:$H$1016/11, 0), ROUND(Transactions!$H$2:$H$1016/11, 0)))</f>
        <v>-3123</v>
      </c>
      <c r="P100" s="11">
        <f>IF(Transactions!$C$2:$C$1016="지출", -(Transactions!$H$2:$H$1016), Transactions!$H$2:$H$1016)</f>
        <v>-34350</v>
      </c>
      <c r="Q100" s="11">
        <f>Transactions!$P$2:$P$1016-Transactions!$O$2:$O$1016</f>
        <v>-31227</v>
      </c>
      <c r="R100" s="11">
        <f>IF('운영결산'!$C$2, Transactions!$Q$2:$Q$1016, Transactions!$P$2:$P$1016)</f>
        <v>-34350</v>
      </c>
      <c r="S100" s="11">
        <f>IF('초기비용'!$C$2, Transactions!$Q$2:$Q$1016, Transactions!$P$2:$P$1016)</f>
        <v>-34350</v>
      </c>
      <c r="T100" s="11">
        <f>IF('총결산'!$C$2, Transactions!$Q$2:$Q$1016, Transactions!$P$2:$P$1016)</f>
        <v>-31227</v>
      </c>
      <c r="U100" s="11">
        <f>IF(Transactions!$V$2:$V$1016=FALSE, Transactions!$O$2:$O$1016, 0)</f>
        <v>-3123</v>
      </c>
      <c r="V100" s="21"/>
      <c r="W100" s="8"/>
      <c r="X100" s="8"/>
      <c r="Y100" s="9">
        <v>34350.0</v>
      </c>
      <c r="Z100" s="8">
        <v>1.0</v>
      </c>
      <c r="AA100" s="8"/>
      <c r="AB100" s="8">
        <v>1.0</v>
      </c>
      <c r="AC100" s="12"/>
    </row>
    <row r="101" ht="15.75" hidden="1" customHeight="1">
      <c r="A101" s="13" t="str">
        <f>TEXT(Transactions!$B$2:$B$1016, "yyyy-mm")</f>
        <v>2025-02</v>
      </c>
      <c r="B101" s="14">
        <v>45699.0</v>
      </c>
      <c r="C101" s="15" t="s">
        <v>28</v>
      </c>
      <c r="D101" s="15" t="s">
        <v>51</v>
      </c>
      <c r="E101" s="15"/>
      <c r="F101" s="15" t="s">
        <v>76</v>
      </c>
      <c r="G101" s="15" t="s">
        <v>214</v>
      </c>
      <c r="H101" s="16">
        <v>3857.0</v>
      </c>
      <c r="I101" s="15" t="s">
        <v>215</v>
      </c>
      <c r="J101" s="15"/>
      <c r="K101" s="15" t="s">
        <v>60</v>
      </c>
      <c r="L101" s="15" t="b">
        <v>1</v>
      </c>
      <c r="M101" s="15"/>
      <c r="N101" s="17" t="b">
        <v>0</v>
      </c>
      <c r="O101" s="18">
        <f>IF(Transactions!$L$2:$L$1016=TRUE, 0, IF(Transactions!$C$2:$C$1016="지출", -ROUND(Transactions!$H$2:$H$1016/11, 0), ROUND(Transactions!$H$2:$H$1016/11, 0)))</f>
        <v>0</v>
      </c>
      <c r="P101" s="18">
        <f>IF(Transactions!$C$2:$C$1016="지출", -(Transactions!$H$2:$H$1016), Transactions!$H$2:$H$1016)</f>
        <v>-3857</v>
      </c>
      <c r="Q101" s="18">
        <f>Transactions!$P$2:$P$1016-Transactions!$O$2:$O$1016</f>
        <v>-3857</v>
      </c>
      <c r="R101" s="18">
        <f>IF('운영결산'!$C$2, Transactions!$Q$2:$Q$1016, Transactions!$P$2:$P$1016)</f>
        <v>-3857</v>
      </c>
      <c r="S101" s="18">
        <f>IF('초기비용'!$C$2, Transactions!$Q$2:$Q$1016, Transactions!$P$2:$P$1016)</f>
        <v>-3857</v>
      </c>
      <c r="T101" s="18">
        <f>IF('총결산'!$C$2, Transactions!$Q$2:$Q$1016, Transactions!$P$2:$P$1016)</f>
        <v>-3857</v>
      </c>
      <c r="U101" s="18">
        <f>IF(Transactions!$V$2:$V$1016&lt;&gt;"", 0, Transactions!$O$2:$O$1016)</f>
        <v>0</v>
      </c>
      <c r="V101" s="20"/>
      <c r="W101" s="15"/>
      <c r="X101" s="15"/>
      <c r="Y101" s="16">
        <v>4050.0</v>
      </c>
      <c r="Z101" s="15">
        <v>1.0</v>
      </c>
      <c r="AA101" s="15"/>
      <c r="AB101" s="15">
        <v>1.0</v>
      </c>
      <c r="AC101" s="19"/>
    </row>
    <row r="102" ht="15.75" hidden="1" customHeight="1">
      <c r="A102" s="6" t="str">
        <f>TEXT(Transactions!$B$2:$B$1016, "yyyy-mm")</f>
        <v>2025-02</v>
      </c>
      <c r="B102" s="7">
        <v>45699.0</v>
      </c>
      <c r="C102" s="8" t="s">
        <v>28</v>
      </c>
      <c r="D102" s="8" t="s">
        <v>51</v>
      </c>
      <c r="E102" s="8"/>
      <c r="F102" s="8" t="s">
        <v>76</v>
      </c>
      <c r="G102" s="8" t="s">
        <v>76</v>
      </c>
      <c r="H102" s="9">
        <v>1143.0</v>
      </c>
      <c r="I102" s="8" t="s">
        <v>216</v>
      </c>
      <c r="J102" s="8"/>
      <c r="K102" s="8" t="s">
        <v>60</v>
      </c>
      <c r="L102" s="8" t="b">
        <v>1</v>
      </c>
      <c r="M102" s="8"/>
      <c r="N102" s="10" t="b">
        <v>0</v>
      </c>
      <c r="O102" s="11">
        <f>IF(Transactions!$L$2:$L$1016=TRUE, 0, IF(Transactions!$C$2:$C$1016="지출", -ROUND(Transactions!$H$2:$H$1016/11, 0), ROUND(Transactions!$H$2:$H$1016/11, 0)))</f>
        <v>0</v>
      </c>
      <c r="P102" s="11">
        <f>IF(Transactions!$C$2:$C$1016="지출", -(Transactions!$H$2:$H$1016), Transactions!$H$2:$H$1016)</f>
        <v>-1143</v>
      </c>
      <c r="Q102" s="11">
        <f>Transactions!$P$2:$P$1016-Transactions!$O$2:$O$1016</f>
        <v>-1143</v>
      </c>
      <c r="R102" s="11">
        <f>IF('운영결산'!$C$2, Transactions!$Q$2:$Q$1016, Transactions!$P$2:$P$1016)</f>
        <v>-1143</v>
      </c>
      <c r="S102" s="11">
        <f>IF('초기비용'!$C$2, Transactions!$Q$2:$Q$1016, Transactions!$P$2:$P$1016)</f>
        <v>-1143</v>
      </c>
      <c r="T102" s="11">
        <f>IF('총결산'!$C$2, Transactions!$Q$2:$Q$1016, Transactions!$P$2:$P$1016)</f>
        <v>-1143</v>
      </c>
      <c r="U102" s="11">
        <f>IF(Transactions!$V$2:$V$1016&lt;&gt;"", 0, Transactions!$O$2:$O$1016)</f>
        <v>0</v>
      </c>
      <c r="V102" s="21"/>
      <c r="W102" s="8"/>
      <c r="X102" s="8"/>
      <c r="Y102" s="9">
        <v>1200.0</v>
      </c>
      <c r="Z102" s="8">
        <v>1.0</v>
      </c>
      <c r="AA102" s="8"/>
      <c r="AB102" s="8">
        <v>1.0</v>
      </c>
      <c r="AC102" s="12"/>
    </row>
    <row r="103" ht="15.75" hidden="1" customHeight="1">
      <c r="A103" s="13" t="str">
        <f>TEXT(Transactions!$B$2:$B$1016, "yyyy-mm")</f>
        <v>2025-02</v>
      </c>
      <c r="B103" s="14">
        <v>45699.0</v>
      </c>
      <c r="C103" s="15" t="s">
        <v>28</v>
      </c>
      <c r="D103" s="15" t="s">
        <v>29</v>
      </c>
      <c r="E103" s="15"/>
      <c r="F103" s="15" t="s">
        <v>83</v>
      </c>
      <c r="G103" s="15" t="s">
        <v>217</v>
      </c>
      <c r="H103" s="16">
        <v>31428.0</v>
      </c>
      <c r="I103" s="15" t="s">
        <v>217</v>
      </c>
      <c r="J103" s="15"/>
      <c r="K103" s="15" t="s">
        <v>60</v>
      </c>
      <c r="L103" s="15" t="b">
        <v>1</v>
      </c>
      <c r="M103" s="15"/>
      <c r="N103" s="17" t="b">
        <v>0</v>
      </c>
      <c r="O103" s="18">
        <f>IF(Transactions!$L$2:$L$1016=TRUE, 0, IF(Transactions!$C$2:$C$1016="지출", -ROUND(Transactions!$H$2:$H$1016/11, 0), ROUND(Transactions!$H$2:$H$1016/11, 0)))</f>
        <v>0</v>
      </c>
      <c r="P103" s="18">
        <f>IF(Transactions!$C$2:$C$1016="지출", -(Transactions!$H$2:$H$1016), Transactions!$H$2:$H$1016)</f>
        <v>-31428</v>
      </c>
      <c r="Q103" s="18">
        <f>Transactions!$P$2:$P$1016-Transactions!$O$2:$O$1016</f>
        <v>-31428</v>
      </c>
      <c r="R103" s="18">
        <f>IF('운영결산'!$C$2, Transactions!$Q$2:$Q$1016, Transactions!$P$2:$P$1016)</f>
        <v>-31428</v>
      </c>
      <c r="S103" s="18">
        <f>IF('초기비용'!$C$2, Transactions!$Q$2:$Q$1016, Transactions!$P$2:$P$1016)</f>
        <v>-31428</v>
      </c>
      <c r="T103" s="18">
        <f>IF('총결산'!$C$2, Transactions!$Q$2:$Q$1016, Transactions!$P$2:$P$1016)</f>
        <v>-31428</v>
      </c>
      <c r="U103" s="18">
        <f>IF(Transactions!$V$2:$V$1016&lt;&gt;"", 0, Transactions!$O$2:$O$1016)</f>
        <v>0</v>
      </c>
      <c r="V103" s="20"/>
      <c r="W103" s="15"/>
      <c r="X103" s="15"/>
      <c r="Y103" s="16">
        <v>6600.0</v>
      </c>
      <c r="Z103" s="15">
        <v>5.0</v>
      </c>
      <c r="AA103" s="15"/>
      <c r="AB103" s="15">
        <v>5.0</v>
      </c>
      <c r="AC103" s="19"/>
    </row>
    <row r="104" ht="15.75" hidden="1" customHeight="1">
      <c r="A104" s="6" t="str">
        <f>TEXT(Transactions!$B$2:$B$1016, "yyyy-mm")</f>
        <v>2025-02</v>
      </c>
      <c r="B104" s="7">
        <v>45699.0</v>
      </c>
      <c r="C104" s="8" t="s">
        <v>28</v>
      </c>
      <c r="D104" s="8" t="s">
        <v>29</v>
      </c>
      <c r="E104" s="8"/>
      <c r="F104" s="8" t="s">
        <v>78</v>
      </c>
      <c r="G104" s="8" t="s">
        <v>218</v>
      </c>
      <c r="H104" s="9">
        <v>9800.0</v>
      </c>
      <c r="I104" s="8" t="s">
        <v>219</v>
      </c>
      <c r="J104" s="8"/>
      <c r="K104" s="8" t="s">
        <v>55</v>
      </c>
      <c r="L104" s="8"/>
      <c r="M104" s="8"/>
      <c r="N104" s="10" t="b">
        <v>0</v>
      </c>
      <c r="O104" s="11">
        <f>IF(Transactions!$C$2:$C$1016=TRUE, 0, IF(Transactions!$C$2:$C$1016="지출", -ROUND(Transactions!$H$2:$H$1016/11, 0), ROUND(Transactions!$H$2:$H$1016/11, 0)))</f>
        <v>-891</v>
      </c>
      <c r="P104" s="11">
        <f>IF(Transactions!$C$2:$C$1016="지출", -(Transactions!$H$2:$H$1016), Transactions!$H$2:$H$1016)</f>
        <v>-9800</v>
      </c>
      <c r="Q104" s="11">
        <f>Transactions!$P$2:$P$1016-Transactions!$O$2:$O$1016</f>
        <v>-8909</v>
      </c>
      <c r="R104" s="11">
        <f>IF('운영결산'!$C$2, Transactions!$Q$2:$Q$1016, Transactions!$P$2:$P$1016)</f>
        <v>-9800</v>
      </c>
      <c r="S104" s="11">
        <f>IF('초기비용'!$C$2, Transactions!$Q$2:$Q$1016, Transactions!$P$2:$P$1016)</f>
        <v>-9800</v>
      </c>
      <c r="T104" s="11">
        <f>IF('총결산'!$C$2, Transactions!$Q$2:$Q$1016, Transactions!$P$2:$P$1016)</f>
        <v>-8909</v>
      </c>
      <c r="U104" s="11">
        <f>IF(Transactions!$V$2:$V$1016=FALSE, Transactions!$O$2:$O$1016, 0)</f>
        <v>-891</v>
      </c>
      <c r="V104" s="21"/>
      <c r="W104" s="8"/>
      <c r="X104" s="8"/>
      <c r="Y104" s="9">
        <v>9800.0</v>
      </c>
      <c r="Z104" s="8">
        <v>1.0</v>
      </c>
      <c r="AA104" s="8"/>
      <c r="AB104" s="8">
        <v>1.0</v>
      </c>
      <c r="AC104" s="12"/>
    </row>
    <row r="105" ht="15.75" hidden="1" customHeight="1">
      <c r="A105" s="13" t="str">
        <f>TEXT(Transactions!$B$2:$B$1016, "yyyy-mm")</f>
        <v>2025-02</v>
      </c>
      <c r="B105" s="14">
        <v>45699.0</v>
      </c>
      <c r="C105" s="15" t="s">
        <v>28</v>
      </c>
      <c r="D105" s="15" t="s">
        <v>29</v>
      </c>
      <c r="E105" s="15"/>
      <c r="F105" s="15" t="s">
        <v>78</v>
      </c>
      <c r="G105" s="15" t="s">
        <v>220</v>
      </c>
      <c r="H105" s="16">
        <v>8420.0</v>
      </c>
      <c r="I105" s="15" t="s">
        <v>221</v>
      </c>
      <c r="J105" s="15"/>
      <c r="K105" s="15" t="s">
        <v>55</v>
      </c>
      <c r="L105" s="15"/>
      <c r="M105" s="15"/>
      <c r="N105" s="17" t="b">
        <v>0</v>
      </c>
      <c r="O105" s="18">
        <f>IF(Transactions!$C$2:$C$1016=TRUE, 0, IF(Transactions!$C$2:$C$1016="지출", -ROUND(Transactions!$H$2:$H$1016/11, 0), ROUND(Transactions!$H$2:$H$1016/11, 0)))</f>
        <v>-765</v>
      </c>
      <c r="P105" s="18">
        <f>IF(Transactions!$C$2:$C$1016="지출", -(Transactions!$H$2:$H$1016), Transactions!$H$2:$H$1016)</f>
        <v>-8420</v>
      </c>
      <c r="Q105" s="18">
        <f>Transactions!$P$2:$P$1016-Transactions!$O$2:$O$1016</f>
        <v>-7655</v>
      </c>
      <c r="R105" s="18">
        <f>IF('운영결산'!$C$2, Transactions!$Q$2:$Q$1016, Transactions!$P$2:$P$1016)</f>
        <v>-8420</v>
      </c>
      <c r="S105" s="18">
        <f>IF('초기비용'!$C$2, Transactions!$Q$2:$Q$1016, Transactions!$P$2:$P$1016)</f>
        <v>-8420</v>
      </c>
      <c r="T105" s="18">
        <f>IF('총결산'!$C$2, Transactions!$Q$2:$Q$1016, Transactions!$P$2:$P$1016)</f>
        <v>-7655</v>
      </c>
      <c r="U105" s="18">
        <f>IF(Transactions!$V$2:$V$1016=FALSE, Transactions!$O$2:$O$1016, 0)</f>
        <v>-765</v>
      </c>
      <c r="V105" s="20"/>
      <c r="W105" s="15"/>
      <c r="X105" s="15"/>
      <c r="Y105" s="16">
        <v>8420.0</v>
      </c>
      <c r="Z105" s="15">
        <v>1.0</v>
      </c>
      <c r="AA105" s="15"/>
      <c r="AB105" s="15">
        <v>1.0</v>
      </c>
      <c r="AC105" s="19"/>
    </row>
    <row r="106" ht="15.75" hidden="1" customHeight="1">
      <c r="A106" s="6" t="str">
        <f>TEXT(Transactions!$B$2:$B$1016, "yyyy-mm")</f>
        <v>2025-02</v>
      </c>
      <c r="B106" s="7">
        <v>45699.0</v>
      </c>
      <c r="C106" s="8" t="s">
        <v>28</v>
      </c>
      <c r="D106" s="8" t="s">
        <v>51</v>
      </c>
      <c r="E106" s="8"/>
      <c r="F106" s="8" t="s">
        <v>78</v>
      </c>
      <c r="G106" s="8" t="s">
        <v>191</v>
      </c>
      <c r="H106" s="9">
        <v>40500.0</v>
      </c>
      <c r="I106" s="8" t="s">
        <v>222</v>
      </c>
      <c r="J106" s="8"/>
      <c r="K106" s="8" t="s">
        <v>55</v>
      </c>
      <c r="L106" s="8"/>
      <c r="M106" s="8"/>
      <c r="N106" s="10" t="b">
        <v>0</v>
      </c>
      <c r="O106" s="11">
        <f>IF(Transactions!$C$2:$C$1016=TRUE, 0, IF(Transactions!$C$2:$C$1016="지출", -ROUND(Transactions!$H$2:$H$1016/11, 0), ROUND(Transactions!$H$2:$H$1016/11, 0)))</f>
        <v>-3682</v>
      </c>
      <c r="P106" s="11">
        <f>IF(Transactions!$C$2:$C$1016="지출", -(Transactions!$H$2:$H$1016), Transactions!$H$2:$H$1016)</f>
        <v>-40500</v>
      </c>
      <c r="Q106" s="11">
        <f>Transactions!$P$2:$P$1016-Transactions!$O$2:$O$1016</f>
        <v>-36818</v>
      </c>
      <c r="R106" s="11">
        <f>IF('운영결산'!$C$2, Transactions!$Q$2:$Q$1016, Transactions!$P$2:$P$1016)</f>
        <v>-40500</v>
      </c>
      <c r="S106" s="11">
        <f>IF('초기비용'!$C$2, Transactions!$Q$2:$Q$1016, Transactions!$P$2:$P$1016)</f>
        <v>-40500</v>
      </c>
      <c r="T106" s="11">
        <f>IF('총결산'!$C$2, Transactions!$Q$2:$Q$1016, Transactions!$P$2:$P$1016)</f>
        <v>-36818</v>
      </c>
      <c r="U106" s="11">
        <f>IF(Transactions!$V$2:$V$1016=FALSE, Transactions!$O$2:$O$1016, 0)</f>
        <v>-3682</v>
      </c>
      <c r="V106" s="21"/>
      <c r="W106" s="8"/>
      <c r="X106" s="8"/>
      <c r="Y106" s="9">
        <v>13500.0</v>
      </c>
      <c r="Z106" s="8">
        <v>3.0</v>
      </c>
      <c r="AA106" s="8"/>
      <c r="AB106" s="8">
        <v>3.0</v>
      </c>
      <c r="AC106" s="12"/>
    </row>
    <row r="107" ht="15.75" hidden="1" customHeight="1">
      <c r="A107" s="13" t="str">
        <f>TEXT(Transactions!$B$2:$B$1016, "yyyy-mm")</f>
        <v>2025-02</v>
      </c>
      <c r="B107" s="14">
        <v>45699.0</v>
      </c>
      <c r="C107" s="15" t="s">
        <v>28</v>
      </c>
      <c r="D107" s="15" t="s">
        <v>51</v>
      </c>
      <c r="E107" s="15"/>
      <c r="F107" s="15" t="s">
        <v>52</v>
      </c>
      <c r="G107" s="15" t="s">
        <v>76</v>
      </c>
      <c r="H107" s="16">
        <v>8010.0</v>
      </c>
      <c r="I107" s="15" t="s">
        <v>223</v>
      </c>
      <c r="J107" s="15"/>
      <c r="K107" s="15" t="s">
        <v>55</v>
      </c>
      <c r="L107" s="15"/>
      <c r="M107" s="15"/>
      <c r="N107" s="17" t="b">
        <v>0</v>
      </c>
      <c r="O107" s="18">
        <f>IF(Transactions!$C$2:$C$1016=TRUE, 0, IF(Transactions!$C$2:$C$1016="지출", -ROUND(Transactions!$H$2:$H$1016/11, 0), ROUND(Transactions!$H$2:$H$1016/11, 0)))</f>
        <v>-728</v>
      </c>
      <c r="P107" s="18">
        <f>IF(Transactions!$C$2:$C$1016="지출", -(Transactions!$H$2:$H$1016), Transactions!$H$2:$H$1016)</f>
        <v>-8010</v>
      </c>
      <c r="Q107" s="18">
        <f>Transactions!$P$2:$P$1016-Transactions!$O$2:$O$1016</f>
        <v>-7282</v>
      </c>
      <c r="R107" s="18">
        <f>IF('운영결산'!$C$2, Transactions!$Q$2:$Q$1016, Transactions!$P$2:$P$1016)</f>
        <v>-8010</v>
      </c>
      <c r="S107" s="18">
        <f>IF('초기비용'!$C$2, Transactions!$Q$2:$Q$1016, Transactions!$P$2:$P$1016)</f>
        <v>-8010</v>
      </c>
      <c r="T107" s="18">
        <f>IF('총결산'!$C$2, Transactions!$Q$2:$Q$1016, Transactions!$P$2:$P$1016)</f>
        <v>-7282</v>
      </c>
      <c r="U107" s="18">
        <f>IF(Transactions!$V$2:$V$1016=FALSE, Transactions!$O$2:$O$1016, 0)</f>
        <v>-728</v>
      </c>
      <c r="V107" s="20"/>
      <c r="W107" s="15"/>
      <c r="X107" s="15"/>
      <c r="Y107" s="16">
        <v>8010.0</v>
      </c>
      <c r="Z107" s="15">
        <v>1.0</v>
      </c>
      <c r="AA107" s="15"/>
      <c r="AB107" s="15">
        <v>1.0</v>
      </c>
      <c r="AC107" s="19"/>
    </row>
    <row r="108" ht="15.75" hidden="1" customHeight="1">
      <c r="A108" s="6" t="str">
        <f>TEXT(Transactions!$B$2:$B$1016, "yyyy-mm")</f>
        <v>2025-02</v>
      </c>
      <c r="B108" s="7">
        <v>45699.0</v>
      </c>
      <c r="C108" s="8" t="s">
        <v>28</v>
      </c>
      <c r="D108" s="8" t="s">
        <v>29</v>
      </c>
      <c r="E108" s="8"/>
      <c r="F108" s="8" t="s">
        <v>83</v>
      </c>
      <c r="G108" s="8" t="s">
        <v>224</v>
      </c>
      <c r="H108" s="9">
        <v>89950.0</v>
      </c>
      <c r="I108" s="8" t="s">
        <v>225</v>
      </c>
      <c r="J108" s="8"/>
      <c r="K108" s="8" t="s">
        <v>55</v>
      </c>
      <c r="L108" s="8"/>
      <c r="M108" s="8"/>
      <c r="N108" s="10" t="b">
        <v>0</v>
      </c>
      <c r="O108" s="11">
        <f>IF(Transactions!$C$2:$C$1016=TRUE, 0, IF(Transactions!$C$2:$C$1016="지출", -ROUND(Transactions!$H$2:$H$1016/11, 0), ROUND(Transactions!$H$2:$H$1016/11, 0)))</f>
        <v>-8177</v>
      </c>
      <c r="P108" s="11">
        <f>IF(Transactions!$C$2:$C$1016="지출", -(Transactions!$H$2:$H$1016), Transactions!$H$2:$H$1016)</f>
        <v>-89950</v>
      </c>
      <c r="Q108" s="11">
        <f>Transactions!$P$2:$P$1016-Transactions!$O$2:$O$1016</f>
        <v>-81773</v>
      </c>
      <c r="R108" s="11">
        <f>IF('운영결산'!$C$2, Transactions!$Q$2:$Q$1016, Transactions!$P$2:$P$1016)</f>
        <v>-89950</v>
      </c>
      <c r="S108" s="11">
        <f>IF('초기비용'!$C$2, Transactions!$Q$2:$Q$1016, Transactions!$P$2:$P$1016)</f>
        <v>-89950</v>
      </c>
      <c r="T108" s="11">
        <f>IF('총결산'!$C$2, Transactions!$Q$2:$Q$1016, Transactions!$P$2:$P$1016)</f>
        <v>-81773</v>
      </c>
      <c r="U108" s="11">
        <f>IF(Transactions!$V$2:$V$1016=FALSE, Transactions!$O$2:$O$1016, 0)</f>
        <v>-8177</v>
      </c>
      <c r="V108" s="21"/>
      <c r="W108" s="8"/>
      <c r="X108" s="8"/>
      <c r="Y108" s="9">
        <v>12850.0</v>
      </c>
      <c r="Z108" s="8">
        <v>7.0</v>
      </c>
      <c r="AA108" s="8"/>
      <c r="AB108" s="8">
        <v>7.0</v>
      </c>
      <c r="AC108" s="12"/>
    </row>
    <row r="109" ht="15.75" hidden="1" customHeight="1">
      <c r="A109" s="13" t="str">
        <f>TEXT(Transactions!$B$2:$B$1016, "yyyy-mm")</f>
        <v>2025-02</v>
      </c>
      <c r="B109" s="14">
        <v>45699.0</v>
      </c>
      <c r="C109" s="15" t="s">
        <v>28</v>
      </c>
      <c r="D109" s="15" t="s">
        <v>29</v>
      </c>
      <c r="E109" s="15"/>
      <c r="F109" s="15" t="s">
        <v>83</v>
      </c>
      <c r="G109" s="15" t="s">
        <v>224</v>
      </c>
      <c r="H109" s="16">
        <v>54500.0</v>
      </c>
      <c r="I109" s="15" t="s">
        <v>226</v>
      </c>
      <c r="J109" s="15"/>
      <c r="K109" s="15" t="s">
        <v>55</v>
      </c>
      <c r="L109" s="15"/>
      <c r="M109" s="15"/>
      <c r="N109" s="17" t="b">
        <v>0</v>
      </c>
      <c r="O109" s="18">
        <f>IF(Transactions!$C$2:$C$1016=TRUE, 0, IF(Transactions!$C$2:$C$1016="지출", -ROUND(Transactions!$H$2:$H$1016/11, 0), ROUND(Transactions!$H$2:$H$1016/11, 0)))</f>
        <v>-4955</v>
      </c>
      <c r="P109" s="18">
        <f>IF(Transactions!$C$2:$C$1016="지출", -(Transactions!$H$2:$H$1016), Transactions!$H$2:$H$1016)</f>
        <v>-54500</v>
      </c>
      <c r="Q109" s="18">
        <f>Transactions!$P$2:$P$1016-Transactions!$O$2:$O$1016</f>
        <v>-49545</v>
      </c>
      <c r="R109" s="18">
        <f>IF('운영결산'!$C$2, Transactions!$Q$2:$Q$1016, Transactions!$P$2:$P$1016)</f>
        <v>-54500</v>
      </c>
      <c r="S109" s="18">
        <f>IF('초기비용'!$C$2, Transactions!$Q$2:$Q$1016, Transactions!$P$2:$P$1016)</f>
        <v>-54500</v>
      </c>
      <c r="T109" s="18">
        <f>IF('총결산'!$C$2, Transactions!$Q$2:$Q$1016, Transactions!$P$2:$P$1016)</f>
        <v>-49545</v>
      </c>
      <c r="U109" s="18">
        <f>IF(Transactions!$V$2:$V$1016=FALSE, Transactions!$O$2:$O$1016, 0)</f>
        <v>-4955</v>
      </c>
      <c r="V109" s="20"/>
      <c r="W109" s="15"/>
      <c r="X109" s="15"/>
      <c r="Y109" s="16">
        <v>10900.0</v>
      </c>
      <c r="Z109" s="15">
        <v>5.0</v>
      </c>
      <c r="AA109" s="15"/>
      <c r="AB109" s="15">
        <v>5.0</v>
      </c>
      <c r="AC109" s="19"/>
    </row>
    <row r="110" ht="15.75" hidden="1" customHeight="1">
      <c r="A110" s="6" t="str">
        <f>TEXT(Transactions!$B$2:$B$1016, "yyyy-mm")</f>
        <v>2025-02</v>
      </c>
      <c r="B110" s="7">
        <v>45699.0</v>
      </c>
      <c r="C110" s="8" t="s">
        <v>28</v>
      </c>
      <c r="D110" s="8" t="s">
        <v>51</v>
      </c>
      <c r="E110" s="8"/>
      <c r="F110" s="8" t="s">
        <v>63</v>
      </c>
      <c r="G110" s="8" t="s">
        <v>84</v>
      </c>
      <c r="H110" s="9">
        <v>8060.0</v>
      </c>
      <c r="I110" s="8" t="s">
        <v>84</v>
      </c>
      <c r="J110" s="8"/>
      <c r="K110" s="8" t="s">
        <v>55</v>
      </c>
      <c r="L110" s="8"/>
      <c r="M110" s="8"/>
      <c r="N110" s="10" t="b">
        <v>0</v>
      </c>
      <c r="O110" s="11">
        <f>IF(Transactions!$C$2:$C$1016=TRUE, 0, IF(Transactions!$C$2:$C$1016="지출", -ROUND(Transactions!$H$2:$H$1016/11, 0), ROUND(Transactions!$H$2:$H$1016/11, 0)))</f>
        <v>-733</v>
      </c>
      <c r="P110" s="11">
        <f>IF(Transactions!$C$2:$C$1016="지출", -(Transactions!$H$2:$H$1016), Transactions!$H$2:$H$1016)</f>
        <v>-8060</v>
      </c>
      <c r="Q110" s="11">
        <f>Transactions!$P$2:$P$1016-Transactions!$O$2:$O$1016</f>
        <v>-7327</v>
      </c>
      <c r="R110" s="11">
        <f>IF('운영결산'!$C$2, Transactions!$Q$2:$Q$1016, Transactions!$P$2:$P$1016)</f>
        <v>-8060</v>
      </c>
      <c r="S110" s="11">
        <f>IF('초기비용'!$C$2, Transactions!$Q$2:$Q$1016, Transactions!$P$2:$P$1016)</f>
        <v>-8060</v>
      </c>
      <c r="T110" s="11">
        <f>IF('총결산'!$C$2, Transactions!$Q$2:$Q$1016, Transactions!$P$2:$P$1016)</f>
        <v>-7327</v>
      </c>
      <c r="U110" s="11">
        <f>IF(Transactions!$V$2:$V$1016=FALSE, Transactions!$O$2:$O$1016, 0)</f>
        <v>-733</v>
      </c>
      <c r="V110" s="21"/>
      <c r="W110" s="8"/>
      <c r="X110" s="8"/>
      <c r="Y110" s="9">
        <v>8060.0</v>
      </c>
      <c r="Z110" s="8">
        <v>1.0</v>
      </c>
      <c r="AA110" s="8"/>
      <c r="AB110" s="8">
        <v>1.0</v>
      </c>
      <c r="AC110" s="12"/>
    </row>
    <row r="111" ht="15.75" hidden="1" customHeight="1">
      <c r="A111" s="13" t="str">
        <f>TEXT(Transactions!$B$2:$B$1016, "yyyy-mm")</f>
        <v>2025-02</v>
      </c>
      <c r="B111" s="14">
        <v>45699.0</v>
      </c>
      <c r="C111" s="15" t="s">
        <v>28</v>
      </c>
      <c r="D111" s="15" t="s">
        <v>51</v>
      </c>
      <c r="E111" s="15"/>
      <c r="F111" s="15" t="s">
        <v>69</v>
      </c>
      <c r="G111" s="15" t="s">
        <v>227</v>
      </c>
      <c r="H111" s="16">
        <v>6990.0</v>
      </c>
      <c r="I111" s="15" t="s">
        <v>228</v>
      </c>
      <c r="J111" s="15"/>
      <c r="K111" s="15" t="s">
        <v>55</v>
      </c>
      <c r="L111" s="15"/>
      <c r="M111" s="15"/>
      <c r="N111" s="17" t="b">
        <v>0</v>
      </c>
      <c r="O111" s="18">
        <f>IF(Transactions!$C$2:$C$1016=TRUE, 0, IF(Transactions!$C$2:$C$1016="지출", -ROUND(Transactions!$H$2:$H$1016/11, 0), ROUND(Transactions!$H$2:$H$1016/11, 0)))</f>
        <v>-635</v>
      </c>
      <c r="P111" s="18">
        <f>IF(Transactions!$C$2:$C$1016="지출", -(Transactions!$H$2:$H$1016), Transactions!$H$2:$H$1016)</f>
        <v>-6990</v>
      </c>
      <c r="Q111" s="18">
        <f>Transactions!$P$2:$P$1016-Transactions!$O$2:$O$1016</f>
        <v>-6355</v>
      </c>
      <c r="R111" s="18">
        <f>IF('운영결산'!$C$2, Transactions!$Q$2:$Q$1016, Transactions!$P$2:$P$1016)</f>
        <v>-6990</v>
      </c>
      <c r="S111" s="18">
        <f>IF('초기비용'!$C$2, Transactions!$Q$2:$Q$1016, Transactions!$P$2:$P$1016)</f>
        <v>-6990</v>
      </c>
      <c r="T111" s="18">
        <f>IF('총결산'!$C$2, Transactions!$Q$2:$Q$1016, Transactions!$P$2:$P$1016)</f>
        <v>-6355</v>
      </c>
      <c r="U111" s="18">
        <f>IF(Transactions!$V$2:$V$1016=FALSE, Transactions!$O$2:$O$1016, 0)</f>
        <v>-635</v>
      </c>
      <c r="V111" s="20"/>
      <c r="W111" s="15"/>
      <c r="X111" s="15"/>
      <c r="Y111" s="16">
        <v>6990.0</v>
      </c>
      <c r="Z111" s="15">
        <v>1.0</v>
      </c>
      <c r="AA111" s="15"/>
      <c r="AB111" s="15">
        <v>1.0</v>
      </c>
      <c r="AC111" s="19"/>
    </row>
    <row r="112" ht="15.75" hidden="1" customHeight="1">
      <c r="A112" s="6" t="str">
        <f>TEXT(Transactions!$B$2:$B$1016, "yyyy-mm")</f>
        <v>2025-02</v>
      </c>
      <c r="B112" s="7">
        <v>45699.0</v>
      </c>
      <c r="C112" s="8" t="s">
        <v>28</v>
      </c>
      <c r="D112" s="8" t="s">
        <v>51</v>
      </c>
      <c r="E112" s="8"/>
      <c r="F112" s="8" t="s">
        <v>76</v>
      </c>
      <c r="G112" s="8" t="s">
        <v>76</v>
      </c>
      <c r="H112" s="9">
        <v>1000.0</v>
      </c>
      <c r="I112" s="8" t="s">
        <v>229</v>
      </c>
      <c r="J112" s="8"/>
      <c r="K112" s="8" t="s">
        <v>195</v>
      </c>
      <c r="L112" s="8"/>
      <c r="M112" s="8"/>
      <c r="N112" s="10" t="b">
        <v>0</v>
      </c>
      <c r="O112" s="11">
        <f>IF(Transactions!$C$2:$C$1016=TRUE, 0, IF(Transactions!$C$2:$C$1016="지출", -ROUND(Transactions!$H$2:$H$1016/11, 0), ROUND(Transactions!$H$2:$H$1016/11, 0)))</f>
        <v>-91</v>
      </c>
      <c r="P112" s="11">
        <f>IF(Transactions!$C$2:$C$1016="지출", -(Transactions!$H$2:$H$1016), Transactions!$H$2:$H$1016)</f>
        <v>-1000</v>
      </c>
      <c r="Q112" s="11">
        <f>Transactions!$P$2:$P$1016-Transactions!$O$2:$O$1016</f>
        <v>-909</v>
      </c>
      <c r="R112" s="11">
        <f>IF('운영결산'!$C$2, Transactions!$Q$2:$Q$1016, Transactions!$P$2:$P$1016)</f>
        <v>-1000</v>
      </c>
      <c r="S112" s="11">
        <f>IF('초기비용'!$C$2, Transactions!$Q$2:$Q$1016, Transactions!$P$2:$P$1016)</f>
        <v>-1000</v>
      </c>
      <c r="T112" s="11">
        <f>IF('총결산'!$C$2, Transactions!$Q$2:$Q$1016, Transactions!$P$2:$P$1016)</f>
        <v>-909</v>
      </c>
      <c r="U112" s="11">
        <f>IF(Transactions!$V$2:$V$1016=FALSE, Transactions!$O$2:$O$1016, 0)</f>
        <v>-91</v>
      </c>
      <c r="V112" s="21"/>
      <c r="W112" s="8"/>
      <c r="X112" s="8" t="s">
        <v>230</v>
      </c>
      <c r="Y112" s="9">
        <v>1000.0</v>
      </c>
      <c r="Z112" s="8">
        <v>1.0</v>
      </c>
      <c r="AA112" s="8"/>
      <c r="AB112" s="8">
        <v>1.0</v>
      </c>
      <c r="AC112" s="12"/>
    </row>
    <row r="113" ht="15.75" hidden="1" customHeight="1">
      <c r="A113" s="13" t="str">
        <f>TEXT(Transactions!$B$2:$B$1016, "yyyy-mm")</f>
        <v>2025-02</v>
      </c>
      <c r="B113" s="14">
        <v>45699.0</v>
      </c>
      <c r="C113" s="15" t="s">
        <v>28</v>
      </c>
      <c r="D113" s="15" t="s">
        <v>29</v>
      </c>
      <c r="E113" s="15"/>
      <c r="F113" s="15" t="s">
        <v>78</v>
      </c>
      <c r="G113" s="15" t="s">
        <v>123</v>
      </c>
      <c r="H113" s="16">
        <v>6000.0</v>
      </c>
      <c r="I113" s="15" t="s">
        <v>231</v>
      </c>
      <c r="J113" s="15"/>
      <c r="K113" s="15" t="s">
        <v>195</v>
      </c>
      <c r="L113" s="15"/>
      <c r="M113" s="15"/>
      <c r="N113" s="17" t="b">
        <v>0</v>
      </c>
      <c r="O113" s="18">
        <f>IF(Transactions!$C$2:$C$1016=TRUE, 0, IF(Transactions!$C$2:$C$1016="지출", -ROUND(Transactions!$H$2:$H$1016/11, 0), ROUND(Transactions!$H$2:$H$1016/11, 0)))</f>
        <v>-545</v>
      </c>
      <c r="P113" s="18">
        <f>IF(Transactions!$C$2:$C$1016="지출", -(Transactions!$H$2:$H$1016), Transactions!$H$2:$H$1016)</f>
        <v>-6000</v>
      </c>
      <c r="Q113" s="18">
        <f>Transactions!$P$2:$P$1016-Transactions!$O$2:$O$1016</f>
        <v>-5455</v>
      </c>
      <c r="R113" s="18">
        <f>IF('운영결산'!$C$2, Transactions!$Q$2:$Q$1016, Transactions!$P$2:$P$1016)</f>
        <v>-6000</v>
      </c>
      <c r="S113" s="18">
        <f>IF('초기비용'!$C$2, Transactions!$Q$2:$Q$1016, Transactions!$P$2:$P$1016)</f>
        <v>-6000</v>
      </c>
      <c r="T113" s="18">
        <f>IF('총결산'!$C$2, Transactions!$Q$2:$Q$1016, Transactions!$P$2:$P$1016)</f>
        <v>-5455</v>
      </c>
      <c r="U113" s="18">
        <f>IF(Transactions!$V$2:$V$1016=FALSE, Transactions!$O$2:$O$1016, 0)</f>
        <v>-545</v>
      </c>
      <c r="V113" s="20"/>
      <c r="W113" s="15"/>
      <c r="X113" s="15" t="s">
        <v>230</v>
      </c>
      <c r="Y113" s="16">
        <v>1000.0</v>
      </c>
      <c r="Z113" s="15">
        <v>6.0</v>
      </c>
      <c r="AA113" s="15"/>
      <c r="AB113" s="15">
        <v>6.0</v>
      </c>
      <c r="AC113" s="19"/>
    </row>
    <row r="114" ht="15.75" hidden="1" customHeight="1">
      <c r="A114" s="6" t="str">
        <f>TEXT(Transactions!$B$2:$B$1016, "yyyy-mm")</f>
        <v>2025-02</v>
      </c>
      <c r="B114" s="7">
        <v>45699.0</v>
      </c>
      <c r="C114" s="8" t="s">
        <v>28</v>
      </c>
      <c r="D114" s="8" t="s">
        <v>51</v>
      </c>
      <c r="E114" s="8"/>
      <c r="F114" s="8" t="s">
        <v>63</v>
      </c>
      <c r="G114" s="8" t="s">
        <v>232</v>
      </c>
      <c r="H114" s="9">
        <v>1000.0</v>
      </c>
      <c r="I114" s="8" t="s">
        <v>233</v>
      </c>
      <c r="J114" s="8"/>
      <c r="K114" s="8" t="s">
        <v>195</v>
      </c>
      <c r="L114" s="8"/>
      <c r="M114" s="8"/>
      <c r="N114" s="10" t="b">
        <v>0</v>
      </c>
      <c r="O114" s="11">
        <f>IF(Transactions!$C$2:$C$1016=TRUE, 0, IF(Transactions!$C$2:$C$1016="지출", -ROUND(Transactions!$H$2:$H$1016/11, 0), ROUND(Transactions!$H$2:$H$1016/11, 0)))</f>
        <v>-91</v>
      </c>
      <c r="P114" s="11">
        <f>IF(Transactions!$C$2:$C$1016="지출", -(Transactions!$H$2:$H$1016), Transactions!$H$2:$H$1016)</f>
        <v>-1000</v>
      </c>
      <c r="Q114" s="11">
        <f>Transactions!$P$2:$P$1016-Transactions!$O$2:$O$1016</f>
        <v>-909</v>
      </c>
      <c r="R114" s="11">
        <f>IF('운영결산'!$C$2, Transactions!$Q$2:$Q$1016, Transactions!$P$2:$P$1016)</f>
        <v>-1000</v>
      </c>
      <c r="S114" s="11">
        <f>IF('초기비용'!$C$2, Transactions!$Q$2:$Q$1016, Transactions!$P$2:$P$1016)</f>
        <v>-1000</v>
      </c>
      <c r="T114" s="11">
        <f>IF('총결산'!$C$2, Transactions!$Q$2:$Q$1016, Transactions!$P$2:$P$1016)</f>
        <v>-909</v>
      </c>
      <c r="U114" s="11">
        <f>IF(Transactions!$V$2:$V$1016=FALSE, Transactions!$O$2:$O$1016, 0)</f>
        <v>-91</v>
      </c>
      <c r="V114" s="21"/>
      <c r="W114" s="8"/>
      <c r="X114" s="8" t="s">
        <v>230</v>
      </c>
      <c r="Y114" s="9">
        <v>1000.0</v>
      </c>
      <c r="Z114" s="8">
        <v>1.0</v>
      </c>
      <c r="AA114" s="8"/>
      <c r="AB114" s="8">
        <v>1.0</v>
      </c>
      <c r="AC114" s="12"/>
    </row>
    <row r="115" ht="15.75" hidden="1" customHeight="1">
      <c r="A115" s="13" t="str">
        <f>TEXT(Transactions!$B$2:$B$1016, "yyyy-mm")</f>
        <v>2025-02</v>
      </c>
      <c r="B115" s="14">
        <v>45699.0</v>
      </c>
      <c r="C115" s="15" t="s">
        <v>28</v>
      </c>
      <c r="D115" s="15" t="s">
        <v>29</v>
      </c>
      <c r="E115" s="15"/>
      <c r="F115" s="15" t="s">
        <v>78</v>
      </c>
      <c r="G115" s="15" t="s">
        <v>123</v>
      </c>
      <c r="H115" s="16">
        <v>4000.0</v>
      </c>
      <c r="I115" s="15" t="s">
        <v>234</v>
      </c>
      <c r="J115" s="15"/>
      <c r="K115" s="15" t="s">
        <v>195</v>
      </c>
      <c r="L115" s="15"/>
      <c r="M115" s="15"/>
      <c r="N115" s="17" t="b">
        <v>0</v>
      </c>
      <c r="O115" s="18">
        <f>IF(Transactions!$C$2:$C$1016=TRUE, 0, IF(Transactions!$C$2:$C$1016="지출", -ROUND(Transactions!$H$2:$H$1016/11, 0), ROUND(Transactions!$H$2:$H$1016/11, 0)))</f>
        <v>-364</v>
      </c>
      <c r="P115" s="18">
        <f>IF(Transactions!$C$2:$C$1016="지출", -(Transactions!$H$2:$H$1016), Transactions!$H$2:$H$1016)</f>
        <v>-4000</v>
      </c>
      <c r="Q115" s="18">
        <f>Transactions!$P$2:$P$1016-Transactions!$O$2:$O$1016</f>
        <v>-3636</v>
      </c>
      <c r="R115" s="18">
        <f>IF('운영결산'!$C$2, Transactions!$Q$2:$Q$1016, Transactions!$P$2:$P$1016)</f>
        <v>-4000</v>
      </c>
      <c r="S115" s="18">
        <f>IF('초기비용'!$C$2, Transactions!$Q$2:$Q$1016, Transactions!$P$2:$P$1016)</f>
        <v>-4000</v>
      </c>
      <c r="T115" s="18">
        <f>IF('총결산'!$C$2, Transactions!$Q$2:$Q$1016, Transactions!$P$2:$P$1016)</f>
        <v>-3636</v>
      </c>
      <c r="U115" s="18">
        <f>IF(Transactions!$V$2:$V$1016=FALSE, Transactions!$O$2:$O$1016, 0)</f>
        <v>-364</v>
      </c>
      <c r="V115" s="20"/>
      <c r="W115" s="15"/>
      <c r="X115" s="15" t="s">
        <v>230</v>
      </c>
      <c r="Y115" s="16">
        <v>2000.0</v>
      </c>
      <c r="Z115" s="15">
        <v>2.0</v>
      </c>
      <c r="AA115" s="15"/>
      <c r="AB115" s="15">
        <v>2.0</v>
      </c>
      <c r="AC115" s="19"/>
    </row>
    <row r="116" ht="15.75" hidden="1" customHeight="1">
      <c r="A116" s="6" t="str">
        <f>TEXT(Transactions!$B$2:$B$1016, "yyyy-mm")</f>
        <v>2025-02</v>
      </c>
      <c r="B116" s="7">
        <v>45699.0</v>
      </c>
      <c r="C116" s="8" t="s">
        <v>28</v>
      </c>
      <c r="D116" s="8" t="s">
        <v>51</v>
      </c>
      <c r="E116" s="8"/>
      <c r="F116" s="8" t="s">
        <v>76</v>
      </c>
      <c r="G116" s="8" t="s">
        <v>212</v>
      </c>
      <c r="H116" s="9">
        <v>50380.0</v>
      </c>
      <c r="I116" s="8" t="s">
        <v>235</v>
      </c>
      <c r="J116" s="8"/>
      <c r="K116" s="8" t="s">
        <v>236</v>
      </c>
      <c r="L116" s="8"/>
      <c r="M116" s="8"/>
      <c r="N116" s="10" t="b">
        <v>0</v>
      </c>
      <c r="O116" s="11">
        <f>IF(Transactions!$C$2:$C$1016=TRUE, 0, IF(Transactions!$C$2:$C$1016="지출", -ROUND(Transactions!$H$2:$H$1016/11, 0), ROUND(Transactions!$H$2:$H$1016/11, 0)))</f>
        <v>-4580</v>
      </c>
      <c r="P116" s="11">
        <f>IF(Transactions!$C$2:$C$1016="지출", -(Transactions!$H$2:$H$1016), Transactions!$H$2:$H$1016)</f>
        <v>-50380</v>
      </c>
      <c r="Q116" s="11">
        <f>Transactions!$P$2:$P$1016-Transactions!$O$2:$O$1016</f>
        <v>-45800</v>
      </c>
      <c r="R116" s="11">
        <f>IF('운영결산'!$C$2, Transactions!$Q$2:$Q$1016, Transactions!$P$2:$P$1016)</f>
        <v>-50380</v>
      </c>
      <c r="S116" s="11">
        <f>IF('초기비용'!$C$2, Transactions!$Q$2:$Q$1016, Transactions!$P$2:$P$1016)</f>
        <v>-50380</v>
      </c>
      <c r="T116" s="11">
        <f>IF('총결산'!$C$2, Transactions!$Q$2:$Q$1016, Transactions!$P$2:$P$1016)</f>
        <v>-45800</v>
      </c>
      <c r="U116" s="11">
        <f>IF(Transactions!$V$2:$V$1016=FALSE, Transactions!$O$2:$O$1016, 0)</f>
        <v>-4580</v>
      </c>
      <c r="V116" s="21"/>
      <c r="W116" s="8"/>
      <c r="X116" s="8"/>
      <c r="Y116" s="9">
        <v>25190.0</v>
      </c>
      <c r="Z116" s="8">
        <v>2.0</v>
      </c>
      <c r="AA116" s="8"/>
      <c r="AB116" s="8">
        <v>2.0</v>
      </c>
      <c r="AC116" s="12"/>
    </row>
    <row r="117" ht="15.75" hidden="1" customHeight="1">
      <c r="A117" s="13" t="str">
        <f>TEXT(Transactions!$B$2:$B$1016, "yyyy-mm")</f>
        <v>2025-02</v>
      </c>
      <c r="B117" s="14">
        <v>45699.0</v>
      </c>
      <c r="C117" s="15" t="s">
        <v>28</v>
      </c>
      <c r="D117" s="15" t="s">
        <v>29</v>
      </c>
      <c r="E117" s="15"/>
      <c r="F117" s="15" t="s">
        <v>78</v>
      </c>
      <c r="G117" s="15" t="s">
        <v>237</v>
      </c>
      <c r="H117" s="16">
        <v>15730.0</v>
      </c>
      <c r="I117" s="15" t="s">
        <v>238</v>
      </c>
      <c r="J117" s="15"/>
      <c r="K117" s="15" t="s">
        <v>236</v>
      </c>
      <c r="L117" s="15"/>
      <c r="M117" s="15"/>
      <c r="N117" s="17" t="b">
        <v>0</v>
      </c>
      <c r="O117" s="18">
        <f>IF(Transactions!$C$2:$C$1016=TRUE, 0, IF(Transactions!$C$2:$C$1016="지출", -ROUND(Transactions!$H$2:$H$1016/11, 0), ROUND(Transactions!$H$2:$H$1016/11, 0)))</f>
        <v>-1430</v>
      </c>
      <c r="P117" s="18">
        <f>IF(Transactions!$C$2:$C$1016="지출", -(Transactions!$H$2:$H$1016), Transactions!$H$2:$H$1016)</f>
        <v>-15730</v>
      </c>
      <c r="Q117" s="18">
        <f>Transactions!$P$2:$P$1016-Transactions!$O$2:$O$1016</f>
        <v>-14300</v>
      </c>
      <c r="R117" s="18">
        <f>IF('운영결산'!$C$2, Transactions!$Q$2:$Q$1016, Transactions!$P$2:$P$1016)</f>
        <v>-15730</v>
      </c>
      <c r="S117" s="18">
        <f>IF('초기비용'!$C$2, Transactions!$Q$2:$Q$1016, Transactions!$P$2:$P$1016)</f>
        <v>-15730</v>
      </c>
      <c r="T117" s="18">
        <f>IF('총결산'!$C$2, Transactions!$Q$2:$Q$1016, Transactions!$P$2:$P$1016)</f>
        <v>-14300</v>
      </c>
      <c r="U117" s="18">
        <f>IF(Transactions!$V$2:$V$1016=FALSE, Transactions!$O$2:$O$1016, 0)</f>
        <v>-1430</v>
      </c>
      <c r="V117" s="20"/>
      <c r="W117" s="15"/>
      <c r="X117" s="15"/>
      <c r="Y117" s="16">
        <v>15730.0</v>
      </c>
      <c r="Z117" s="15">
        <v>1.0</v>
      </c>
      <c r="AA117" s="15"/>
      <c r="AB117" s="15">
        <v>1.0</v>
      </c>
      <c r="AC117" s="19"/>
    </row>
    <row r="118" ht="15.75" hidden="1" customHeight="1">
      <c r="A118" s="6" t="str">
        <f>TEXT(Transactions!$B$2:$B$1016, "yyyy-mm")</f>
        <v>2025-02</v>
      </c>
      <c r="B118" s="7">
        <v>45699.0</v>
      </c>
      <c r="C118" s="8" t="s">
        <v>28</v>
      </c>
      <c r="D118" s="8" t="s">
        <v>51</v>
      </c>
      <c r="E118" s="8"/>
      <c r="F118" s="8" t="s">
        <v>69</v>
      </c>
      <c r="G118" s="8" t="s">
        <v>208</v>
      </c>
      <c r="H118" s="9">
        <v>17290.0</v>
      </c>
      <c r="I118" s="8" t="s">
        <v>239</v>
      </c>
      <c r="J118" s="8"/>
      <c r="K118" s="8" t="s">
        <v>152</v>
      </c>
      <c r="L118" s="8"/>
      <c r="M118" s="8"/>
      <c r="N118" s="10" t="b">
        <v>0</v>
      </c>
      <c r="O118" s="11">
        <f>IF(Transactions!$C$2:$C$1016=TRUE, 0, IF(Transactions!$C$2:$C$1016="지출", -ROUND(Transactions!$H$2:$H$1016/11, 0), ROUND(Transactions!$H$2:$H$1016/11, 0)))</f>
        <v>-1572</v>
      </c>
      <c r="P118" s="11">
        <f>IF(Transactions!$C$2:$C$1016="지출", -(Transactions!$H$2:$H$1016), Transactions!$H$2:$H$1016)</f>
        <v>-17290</v>
      </c>
      <c r="Q118" s="11">
        <f>Transactions!$P$2:$P$1016-Transactions!$O$2:$O$1016</f>
        <v>-15718</v>
      </c>
      <c r="R118" s="11">
        <f>IF('운영결산'!$C$2, Transactions!$Q$2:$Q$1016, Transactions!$P$2:$P$1016)</f>
        <v>-17290</v>
      </c>
      <c r="S118" s="11">
        <f>IF('초기비용'!$C$2, Transactions!$Q$2:$Q$1016, Transactions!$P$2:$P$1016)</f>
        <v>-17290</v>
      </c>
      <c r="T118" s="11">
        <f>IF('총결산'!$C$2, Transactions!$Q$2:$Q$1016, Transactions!$P$2:$P$1016)</f>
        <v>-15718</v>
      </c>
      <c r="U118" s="11">
        <f>IF(Transactions!$V$2:$V$1016=FALSE, Transactions!$O$2:$O$1016, 0)</f>
        <v>-1572</v>
      </c>
      <c r="V118" s="21"/>
      <c r="W118" s="8"/>
      <c r="X118" s="8"/>
      <c r="Y118" s="9">
        <v>17290.0</v>
      </c>
      <c r="Z118" s="8">
        <v>1.0</v>
      </c>
      <c r="AA118" s="8"/>
      <c r="AB118" s="8">
        <v>1.0</v>
      </c>
      <c r="AC118" s="12"/>
    </row>
    <row r="119" ht="15.75" hidden="1" customHeight="1">
      <c r="A119" s="13" t="str">
        <f>TEXT(Transactions!$B$2:$B$1016, "yyyy-mm")</f>
        <v>2025-02</v>
      </c>
      <c r="B119" s="14">
        <v>45699.0</v>
      </c>
      <c r="C119" s="15" t="s">
        <v>28</v>
      </c>
      <c r="D119" s="15" t="s">
        <v>29</v>
      </c>
      <c r="E119" s="15"/>
      <c r="F119" s="15" t="s">
        <v>240</v>
      </c>
      <c r="G119" s="15" t="s">
        <v>241</v>
      </c>
      <c r="H119" s="16">
        <v>30000.0</v>
      </c>
      <c r="I119" s="15"/>
      <c r="J119" s="15" t="s">
        <v>242</v>
      </c>
      <c r="K119" s="15"/>
      <c r="L119" s="15"/>
      <c r="M119" s="15" t="s">
        <v>243</v>
      </c>
      <c r="N119" s="17" t="b">
        <v>0</v>
      </c>
      <c r="O119" s="18">
        <f>IF(Transactions!$C$2:$C$1016=TRUE, 0, IF(Transactions!$C$2:$C$1016="지출", -ROUND(Transactions!$H$2:$H$1016/11, 0), ROUND(Transactions!$H$2:$H$1016/11, 0)))</f>
        <v>-2727</v>
      </c>
      <c r="P119" s="18">
        <f>IF(Transactions!$C$2:$C$1016="지출", -(Transactions!$H$2:$H$1016), Transactions!$H$2:$H$1016)</f>
        <v>-30000</v>
      </c>
      <c r="Q119" s="18">
        <f>Transactions!$P$2:$P$1016-Transactions!$O$2:$O$1016</f>
        <v>-27273</v>
      </c>
      <c r="R119" s="18">
        <f>IF('운영결산'!$C$2, Transactions!$Q$2:$Q$1016, Transactions!$P$2:$P$1016)</f>
        <v>-30000</v>
      </c>
      <c r="S119" s="18">
        <f>IF('초기비용'!$C$2, Transactions!$Q$2:$Q$1016, Transactions!$P$2:$P$1016)</f>
        <v>-30000</v>
      </c>
      <c r="T119" s="18">
        <f>IF('총결산'!$C$2, Transactions!$Q$2:$Q$1016, Transactions!$P$2:$P$1016)</f>
        <v>-27273</v>
      </c>
      <c r="U119" s="18">
        <f>IF(Transactions!$V$2:$V$1016=FALSE, Transactions!$O$2:$O$1016, 0)</f>
        <v>-2727</v>
      </c>
      <c r="V119" s="20"/>
      <c r="W119" s="15"/>
      <c r="X119" s="15"/>
      <c r="Y119" s="15"/>
      <c r="Z119" s="15"/>
      <c r="AA119" s="15"/>
      <c r="AB119" s="15"/>
      <c r="AC119" s="19"/>
    </row>
    <row r="120" ht="15.75" hidden="1" customHeight="1">
      <c r="A120" s="6" t="str">
        <f>TEXT(Transactions!$B$2:$B$1016, "yyyy-mm")</f>
        <v>2025-02</v>
      </c>
      <c r="B120" s="7">
        <v>45700.0</v>
      </c>
      <c r="C120" s="8" t="s">
        <v>28</v>
      </c>
      <c r="D120" s="8" t="s">
        <v>51</v>
      </c>
      <c r="E120" s="8"/>
      <c r="F120" s="8" t="s">
        <v>69</v>
      </c>
      <c r="G120" s="8" t="s">
        <v>70</v>
      </c>
      <c r="H120" s="9">
        <v>8899.0</v>
      </c>
      <c r="I120" s="8" t="s">
        <v>71</v>
      </c>
      <c r="J120" s="8"/>
      <c r="K120" s="8" t="s">
        <v>60</v>
      </c>
      <c r="L120" s="8" t="b">
        <v>1</v>
      </c>
      <c r="M120" s="8"/>
      <c r="N120" s="10" t="b">
        <v>0</v>
      </c>
      <c r="O120" s="11">
        <f>IF(Transactions!$L$2:$L$1016=TRUE, 0, IF(Transactions!$C$2:$C$1016="지출", -ROUND(Transactions!$H$2:$H$1016/11, 0), ROUND(Transactions!$H$2:$H$1016/11, 0)))</f>
        <v>0</v>
      </c>
      <c r="P120" s="11">
        <f>IF(Transactions!$C$2:$C$1016="지출", -(Transactions!$H$2:$H$1016), Transactions!$H$2:$H$1016)</f>
        <v>-8899</v>
      </c>
      <c r="Q120" s="11">
        <f>Transactions!$P$2:$P$1016-Transactions!$O$2:$O$1016</f>
        <v>-8899</v>
      </c>
      <c r="R120" s="11">
        <f>IF('운영결산'!$C$2, Transactions!$Q$2:$Q$1016, Transactions!$P$2:$P$1016)</f>
        <v>-8899</v>
      </c>
      <c r="S120" s="11">
        <f>IF('초기비용'!$C$2, Transactions!$Q$2:$Q$1016, Transactions!$P$2:$P$1016)</f>
        <v>-8899</v>
      </c>
      <c r="T120" s="11">
        <f>IF('총결산'!$C$2, Transactions!$Q$2:$Q$1016, Transactions!$P$2:$P$1016)</f>
        <v>-8899</v>
      </c>
      <c r="U120" s="11">
        <f>IF(Transactions!$V$2:$V$1016&lt;&gt;"", 0, Transactions!$O$2:$O$1016)</f>
        <v>0</v>
      </c>
      <c r="V120" s="21"/>
      <c r="W120" s="8"/>
      <c r="X120" s="8"/>
      <c r="Y120" s="9">
        <v>8899.0</v>
      </c>
      <c r="Z120" s="8">
        <v>1.0</v>
      </c>
      <c r="AA120" s="8"/>
      <c r="AB120" s="8">
        <v>1.0</v>
      </c>
      <c r="AC120" s="12"/>
    </row>
    <row r="121" ht="15.75" hidden="1" customHeight="1">
      <c r="A121" s="13" t="str">
        <f>TEXT(Transactions!$B$2:$B$1016, "yyyy-mm")</f>
        <v>2025-02</v>
      </c>
      <c r="B121" s="14">
        <v>45700.0</v>
      </c>
      <c r="C121" s="15" t="s">
        <v>28</v>
      </c>
      <c r="D121" s="15" t="s">
        <v>51</v>
      </c>
      <c r="E121" s="15"/>
      <c r="F121" s="15" t="s">
        <v>57</v>
      </c>
      <c r="G121" s="15" t="s">
        <v>76</v>
      </c>
      <c r="H121" s="16">
        <v>12000.0</v>
      </c>
      <c r="I121" s="15" t="s">
        <v>244</v>
      </c>
      <c r="J121" s="15"/>
      <c r="K121" s="15" t="s">
        <v>55</v>
      </c>
      <c r="L121" s="15"/>
      <c r="M121" s="15"/>
      <c r="N121" s="17" t="b">
        <v>0</v>
      </c>
      <c r="O121" s="18">
        <f>IF(Transactions!$C$2:$C$1016=TRUE, 0, IF(Transactions!$C$2:$C$1016="지출", -ROUND(Transactions!$H$2:$H$1016/11, 0), ROUND(Transactions!$H$2:$H$1016/11, 0)))</f>
        <v>-1091</v>
      </c>
      <c r="P121" s="18">
        <f>IF(Transactions!$C$2:$C$1016="지출", -(Transactions!$H$2:$H$1016), Transactions!$H$2:$H$1016)</f>
        <v>-12000</v>
      </c>
      <c r="Q121" s="18">
        <f>Transactions!$P$2:$P$1016-Transactions!$O$2:$O$1016</f>
        <v>-10909</v>
      </c>
      <c r="R121" s="18">
        <f>IF('운영결산'!$C$2, Transactions!$Q$2:$Q$1016, Transactions!$P$2:$P$1016)</f>
        <v>-12000</v>
      </c>
      <c r="S121" s="18">
        <f>IF('초기비용'!$C$2, Transactions!$Q$2:$Q$1016, Transactions!$P$2:$P$1016)</f>
        <v>-12000</v>
      </c>
      <c r="T121" s="18">
        <f>IF('총결산'!$C$2, Transactions!$Q$2:$Q$1016, Transactions!$P$2:$P$1016)</f>
        <v>-10909</v>
      </c>
      <c r="U121" s="18">
        <f>IF(Transactions!$V$2:$V$1016=FALSE, Transactions!$O$2:$O$1016, 0)</f>
        <v>-1091</v>
      </c>
      <c r="V121" s="20"/>
      <c r="W121" s="15"/>
      <c r="X121" s="15"/>
      <c r="Y121" s="16">
        <v>12000.0</v>
      </c>
      <c r="Z121" s="15">
        <v>1.0</v>
      </c>
      <c r="AA121" s="15"/>
      <c r="AB121" s="15">
        <v>1.0</v>
      </c>
      <c r="AC121" s="19"/>
    </row>
    <row r="122" ht="15.75" hidden="1" customHeight="1">
      <c r="A122" s="6" t="str">
        <f>TEXT(Transactions!$B$2:$B$1016, "yyyy-mm")</f>
        <v>2025-02</v>
      </c>
      <c r="B122" s="7">
        <v>45700.0</v>
      </c>
      <c r="C122" s="8" t="s">
        <v>28</v>
      </c>
      <c r="D122" s="8" t="s">
        <v>51</v>
      </c>
      <c r="E122" s="8"/>
      <c r="F122" s="8" t="s">
        <v>57</v>
      </c>
      <c r="G122" s="8" t="s">
        <v>76</v>
      </c>
      <c r="H122" s="9">
        <v>3000.0</v>
      </c>
      <c r="I122" s="8" t="s">
        <v>245</v>
      </c>
      <c r="J122" s="8"/>
      <c r="K122" s="8" t="s">
        <v>195</v>
      </c>
      <c r="L122" s="8"/>
      <c r="M122" s="8"/>
      <c r="N122" s="10" t="b">
        <v>0</v>
      </c>
      <c r="O122" s="11">
        <f>IF(Transactions!$C$2:$C$1016=TRUE, 0, IF(Transactions!$C$2:$C$1016="지출", -ROUND(Transactions!$H$2:$H$1016/11, 0), ROUND(Transactions!$H$2:$H$1016/11, 0)))</f>
        <v>-273</v>
      </c>
      <c r="P122" s="11">
        <f>IF(Transactions!$C$2:$C$1016="지출", -(Transactions!$H$2:$H$1016), Transactions!$H$2:$H$1016)</f>
        <v>-3000</v>
      </c>
      <c r="Q122" s="11">
        <f>Transactions!$P$2:$P$1016-Transactions!$O$2:$O$1016</f>
        <v>-2727</v>
      </c>
      <c r="R122" s="11">
        <f>IF('운영결산'!$C$2, Transactions!$Q$2:$Q$1016, Transactions!$P$2:$P$1016)</f>
        <v>-3000</v>
      </c>
      <c r="S122" s="11">
        <f>IF('초기비용'!$C$2, Transactions!$Q$2:$Q$1016, Transactions!$P$2:$P$1016)</f>
        <v>-3000</v>
      </c>
      <c r="T122" s="11">
        <f>IF('총결산'!$C$2, Transactions!$Q$2:$Q$1016, Transactions!$P$2:$P$1016)</f>
        <v>-2727</v>
      </c>
      <c r="U122" s="11">
        <f>IF(Transactions!$V$2:$V$1016=FALSE, Transactions!$O$2:$O$1016, 0)</f>
        <v>-273</v>
      </c>
      <c r="V122" s="21"/>
      <c r="W122" s="8"/>
      <c r="X122" s="8" t="s">
        <v>246</v>
      </c>
      <c r="Y122" s="9">
        <v>1000.0</v>
      </c>
      <c r="Z122" s="8">
        <v>3.0</v>
      </c>
      <c r="AA122" s="8"/>
      <c r="AB122" s="8">
        <v>3.0</v>
      </c>
      <c r="AC122" s="12"/>
    </row>
    <row r="123" ht="15.75" hidden="1" customHeight="1">
      <c r="A123" s="13" t="str">
        <f>TEXT(Transactions!$B$2:$B$1016, "yyyy-mm")</f>
        <v>2025-02</v>
      </c>
      <c r="B123" s="14">
        <v>45700.0</v>
      </c>
      <c r="C123" s="15" t="s">
        <v>28</v>
      </c>
      <c r="D123" s="15" t="s">
        <v>29</v>
      </c>
      <c r="E123" s="15"/>
      <c r="F123" s="15" t="s">
        <v>83</v>
      </c>
      <c r="G123" s="15" t="s">
        <v>247</v>
      </c>
      <c r="H123" s="16">
        <v>6000.0</v>
      </c>
      <c r="I123" s="15" t="s">
        <v>248</v>
      </c>
      <c r="J123" s="15"/>
      <c r="K123" s="15" t="s">
        <v>195</v>
      </c>
      <c r="L123" s="15"/>
      <c r="M123" s="15"/>
      <c r="N123" s="17" t="b">
        <v>0</v>
      </c>
      <c r="O123" s="18">
        <f>IF(Transactions!$C$2:$C$1016=TRUE, 0, IF(Transactions!$C$2:$C$1016="지출", -ROUND(Transactions!$H$2:$H$1016/11, 0), ROUND(Transactions!$H$2:$H$1016/11, 0)))</f>
        <v>-545</v>
      </c>
      <c r="P123" s="18">
        <f>IF(Transactions!$C$2:$C$1016="지출", -(Transactions!$H$2:$H$1016), Transactions!$H$2:$H$1016)</f>
        <v>-6000</v>
      </c>
      <c r="Q123" s="18">
        <f>Transactions!$P$2:$P$1016-Transactions!$O$2:$O$1016</f>
        <v>-5455</v>
      </c>
      <c r="R123" s="18">
        <f>IF('운영결산'!$C$2, Transactions!$Q$2:$Q$1016, Transactions!$P$2:$P$1016)</f>
        <v>-6000</v>
      </c>
      <c r="S123" s="18">
        <f>IF('초기비용'!$C$2, Transactions!$Q$2:$Q$1016, Transactions!$P$2:$P$1016)</f>
        <v>-6000</v>
      </c>
      <c r="T123" s="18">
        <f>IF('총결산'!$C$2, Transactions!$Q$2:$Q$1016, Transactions!$P$2:$P$1016)</f>
        <v>-5455</v>
      </c>
      <c r="U123" s="18">
        <f>IF(Transactions!$V$2:$V$1016=FALSE, Transactions!$O$2:$O$1016, 0)</f>
        <v>-545</v>
      </c>
      <c r="V123" s="20"/>
      <c r="W123" s="15"/>
      <c r="X123" s="15" t="s">
        <v>246</v>
      </c>
      <c r="Y123" s="16">
        <v>1500.0</v>
      </c>
      <c r="Z123" s="15">
        <v>4.0</v>
      </c>
      <c r="AA123" s="15"/>
      <c r="AB123" s="15">
        <v>4.0</v>
      </c>
      <c r="AC123" s="19"/>
    </row>
    <row r="124" ht="15.75" customHeight="1">
      <c r="A124" s="6" t="str">
        <f>TEXT(Transactions!$B$2:$B$1016, "yyyy-mm")</f>
        <v>2025-02</v>
      </c>
      <c r="B124" s="7">
        <v>45700.0</v>
      </c>
      <c r="C124" s="8" t="s">
        <v>28</v>
      </c>
      <c r="D124" s="8" t="s">
        <v>51</v>
      </c>
      <c r="E124" s="8"/>
      <c r="F124" s="8" t="s">
        <v>57</v>
      </c>
      <c r="G124" s="8" t="s">
        <v>249</v>
      </c>
      <c r="H124" s="9">
        <v>12510.0</v>
      </c>
      <c r="I124" s="8" t="s">
        <v>250</v>
      </c>
      <c r="J124" s="8"/>
      <c r="K124" s="8" t="s">
        <v>74</v>
      </c>
      <c r="L124" s="8"/>
      <c r="M124" s="8" t="s">
        <v>251</v>
      </c>
      <c r="N124" s="10" t="b">
        <f>AND(ISNUMBER(MATCH(Transactions!$F$2:$F$1016, '관리용품리스트'!$B$3:$B$48, 0)),
  ISNUMBER(MATCH(Transactions!$G$2:$G$1016, '관리용품리스트'!$C$3:$C$48, 0))
)
</f>
        <v>1</v>
      </c>
      <c r="O124" s="11">
        <f>IF(Transactions!$C$2:$C$1016=TRUE, 0, IF(Transactions!$C$2:$C$1016="지출", -ROUND(Transactions!$H$2:$H$1016/11, 0), ROUND(Transactions!$H$2:$H$1016/11, 0)))</f>
        <v>-1137</v>
      </c>
      <c r="P124" s="11">
        <f>IF(Transactions!$C$2:$C$1016="지출", -(Transactions!$H$2:$H$1016), Transactions!$H$2:$H$1016)</f>
        <v>-12510</v>
      </c>
      <c r="Q124" s="11">
        <f>Transactions!$P$2:$P$1016-Transactions!$O$2:$O$1016</f>
        <v>-11373</v>
      </c>
      <c r="R124" s="11">
        <f>IF('운영결산'!$C$2, Transactions!$Q$2:$Q$1016, Transactions!$P$2:$P$1016)</f>
        <v>-12510</v>
      </c>
      <c r="S124" s="11">
        <f>IF('초기비용'!$C$2, Transactions!$Q$2:$Q$1016, Transactions!$P$2:$P$1016)</f>
        <v>-12510</v>
      </c>
      <c r="T124" s="11">
        <f>IF('총결산'!$C$2, Transactions!$Q$2:$Q$1016, Transactions!$P$2:$P$1016)</f>
        <v>-11373</v>
      </c>
      <c r="U124" s="11">
        <f>IF(Transactions!$V$2:$V$1016=FALSE, Transactions!$O$2:$O$1016, 0)</f>
        <v>-1137</v>
      </c>
      <c r="V124" s="21"/>
      <c r="W124" s="8"/>
      <c r="X124" s="8"/>
      <c r="Y124" s="9">
        <v>12510.0</v>
      </c>
      <c r="Z124" s="8">
        <v>1.0</v>
      </c>
      <c r="AA124" s="8" t="s">
        <v>61</v>
      </c>
      <c r="AB124" s="8">
        <v>200.0</v>
      </c>
      <c r="AC124" s="12">
        <v>63.0</v>
      </c>
    </row>
    <row r="125" ht="15.75" customHeight="1">
      <c r="A125" s="13" t="str">
        <f>TEXT(Transactions!$B$2:$B$1016, "yyyy-mm")</f>
        <v>2025-02</v>
      </c>
      <c r="B125" s="14">
        <v>45701.0</v>
      </c>
      <c r="C125" s="15" t="s">
        <v>28</v>
      </c>
      <c r="D125" s="15" t="s">
        <v>51</v>
      </c>
      <c r="E125" s="15"/>
      <c r="F125" s="15" t="s">
        <v>52</v>
      </c>
      <c r="G125" s="15" t="s">
        <v>252</v>
      </c>
      <c r="H125" s="16">
        <v>36500.0</v>
      </c>
      <c r="I125" s="15" t="s">
        <v>253</v>
      </c>
      <c r="J125" s="15"/>
      <c r="K125" s="15" t="s">
        <v>55</v>
      </c>
      <c r="L125" s="15"/>
      <c r="M125" s="15"/>
      <c r="N125" s="17" t="b">
        <f>AND(ISNUMBER(MATCH(Transactions!$F$2:$F$1016, '관리용품리스트'!$B$3:$B$48, 0)),
  ISNUMBER(MATCH(Transactions!$G$2:$G$1016, '관리용품리스트'!$C$3:$C$48, 0))
)
</f>
        <v>1</v>
      </c>
      <c r="O125" s="18">
        <f>IF(Transactions!$C$2:$C$1016=TRUE, 0, IF(Transactions!$C$2:$C$1016="지출", -ROUND(Transactions!$H$2:$H$1016/11, 0), ROUND(Transactions!$H$2:$H$1016/11, 0)))</f>
        <v>-3318</v>
      </c>
      <c r="P125" s="18">
        <f>IF(Transactions!$C$2:$C$1016="지출", -(Transactions!$H$2:$H$1016), Transactions!$H$2:$H$1016)</f>
        <v>-36500</v>
      </c>
      <c r="Q125" s="18">
        <f>Transactions!$P$2:$P$1016-Transactions!$O$2:$O$1016</f>
        <v>-33182</v>
      </c>
      <c r="R125" s="18">
        <f>IF('운영결산'!$C$2, Transactions!$Q$2:$Q$1016, Transactions!$P$2:$P$1016)</f>
        <v>-36500</v>
      </c>
      <c r="S125" s="18">
        <f>IF('초기비용'!$C$2, Transactions!$Q$2:$Q$1016, Transactions!$P$2:$P$1016)</f>
        <v>-36500</v>
      </c>
      <c r="T125" s="18">
        <f>IF('총결산'!$C$2, Transactions!$Q$2:$Q$1016, Transactions!$P$2:$P$1016)</f>
        <v>-33182</v>
      </c>
      <c r="U125" s="18">
        <f>IF(Transactions!$V$2:$V$1016=FALSE, Transactions!$O$2:$O$1016, 0)</f>
        <v>-3318</v>
      </c>
      <c r="V125" s="20"/>
      <c r="W125" s="15"/>
      <c r="X125" s="15"/>
      <c r="Y125" s="16">
        <v>36500.0</v>
      </c>
      <c r="Z125" s="15">
        <v>1.0</v>
      </c>
      <c r="AA125" s="15" t="s">
        <v>254</v>
      </c>
      <c r="AB125" s="15">
        <v>16.0</v>
      </c>
      <c r="AC125" s="23">
        <v>2281.0</v>
      </c>
    </row>
    <row r="126" ht="15.75" hidden="1" customHeight="1">
      <c r="A126" s="6" t="str">
        <f>TEXT(Transactions!$B$2:$B$1016, "yyyy-mm")</f>
        <v>2025-02</v>
      </c>
      <c r="B126" s="7">
        <v>45701.0</v>
      </c>
      <c r="C126" s="8" t="s">
        <v>28</v>
      </c>
      <c r="D126" s="8" t="s">
        <v>29</v>
      </c>
      <c r="E126" s="8"/>
      <c r="F126" s="8" t="s">
        <v>78</v>
      </c>
      <c r="G126" s="8" t="s">
        <v>255</v>
      </c>
      <c r="H126" s="9">
        <v>6010.0</v>
      </c>
      <c r="I126" s="8" t="s">
        <v>256</v>
      </c>
      <c r="J126" s="8"/>
      <c r="K126" s="8" t="s">
        <v>55</v>
      </c>
      <c r="L126" s="8"/>
      <c r="M126" s="8"/>
      <c r="N126" s="10" t="b">
        <v>0</v>
      </c>
      <c r="O126" s="11">
        <f>IF(Transactions!$C$2:$C$1016=TRUE, 0, IF(Transactions!$C$2:$C$1016="지출", -ROUND(Transactions!$H$2:$H$1016/11, 0), ROUND(Transactions!$H$2:$H$1016/11, 0)))</f>
        <v>-546</v>
      </c>
      <c r="P126" s="11">
        <f>IF(Transactions!$C$2:$C$1016="지출", -(Transactions!$H$2:$H$1016), Transactions!$H$2:$H$1016)</f>
        <v>-6010</v>
      </c>
      <c r="Q126" s="11">
        <f>Transactions!$P$2:$P$1016-Transactions!$O$2:$O$1016</f>
        <v>-5464</v>
      </c>
      <c r="R126" s="11">
        <f>IF('운영결산'!$C$2, Transactions!$Q$2:$Q$1016, Transactions!$P$2:$P$1016)</f>
        <v>-6010</v>
      </c>
      <c r="S126" s="11">
        <f>IF('초기비용'!$C$2, Transactions!$Q$2:$Q$1016, Transactions!$P$2:$P$1016)</f>
        <v>-6010</v>
      </c>
      <c r="T126" s="11">
        <f>IF('총결산'!$C$2, Transactions!$Q$2:$Q$1016, Transactions!$P$2:$P$1016)</f>
        <v>-5464</v>
      </c>
      <c r="U126" s="11">
        <f>IF(Transactions!$V$2:$V$1016=FALSE, Transactions!$O$2:$O$1016, 0)</f>
        <v>-546</v>
      </c>
      <c r="V126" s="21"/>
      <c r="W126" s="8"/>
      <c r="X126" s="8"/>
      <c r="Y126" s="9">
        <v>6010.0</v>
      </c>
      <c r="Z126" s="8">
        <v>1.0</v>
      </c>
      <c r="AA126" s="8"/>
      <c r="AB126" s="8">
        <v>1.0</v>
      </c>
      <c r="AC126" s="12"/>
    </row>
    <row r="127" ht="15.75" customHeight="1">
      <c r="A127" s="13" t="str">
        <f>TEXT(Transactions!$B$2:$B$1016, "yyyy-mm")</f>
        <v>2025-02</v>
      </c>
      <c r="B127" s="14">
        <v>45701.0</v>
      </c>
      <c r="C127" s="15" t="s">
        <v>28</v>
      </c>
      <c r="D127" s="15" t="s">
        <v>51</v>
      </c>
      <c r="E127" s="15"/>
      <c r="F127" s="15" t="s">
        <v>57</v>
      </c>
      <c r="G127" s="15" t="s">
        <v>257</v>
      </c>
      <c r="H127" s="16">
        <v>14690.0</v>
      </c>
      <c r="I127" s="15" t="s">
        <v>258</v>
      </c>
      <c r="J127" s="15"/>
      <c r="K127" s="15" t="s">
        <v>55</v>
      </c>
      <c r="L127" s="15"/>
      <c r="M127" s="15"/>
      <c r="N127" s="17" t="b">
        <f>AND(ISNUMBER(MATCH(Transactions!$F$2:$F$1016, '관리용품리스트'!$B$3:$B$48, 0)),
  ISNUMBER(MATCH(Transactions!$G$2:$G$1016, '관리용품리스트'!$C$3:$C$48, 0))
)
</f>
        <v>1</v>
      </c>
      <c r="O127" s="18">
        <f>IF(Transactions!$C$2:$C$1016=TRUE, 0, IF(Transactions!$C$2:$C$1016="지출", -ROUND(Transactions!$H$2:$H$1016/11, 0), ROUND(Transactions!$H$2:$H$1016/11, 0)))</f>
        <v>-1335</v>
      </c>
      <c r="P127" s="18">
        <f>IF(Transactions!$C$2:$C$1016="지출", -(Transactions!$H$2:$H$1016), Transactions!$H$2:$H$1016)</f>
        <v>-14690</v>
      </c>
      <c r="Q127" s="18">
        <f>Transactions!$P$2:$P$1016-Transactions!$O$2:$O$1016</f>
        <v>-13355</v>
      </c>
      <c r="R127" s="18">
        <f>IF('운영결산'!$C$2, Transactions!$Q$2:$Q$1016, Transactions!$P$2:$P$1016)</f>
        <v>-14690</v>
      </c>
      <c r="S127" s="18">
        <f>IF('초기비용'!$C$2, Transactions!$Q$2:$Q$1016, Transactions!$P$2:$P$1016)</f>
        <v>-14690</v>
      </c>
      <c r="T127" s="18">
        <f>IF('총결산'!$C$2, Transactions!$Q$2:$Q$1016, Transactions!$P$2:$P$1016)</f>
        <v>-13355</v>
      </c>
      <c r="U127" s="18">
        <f>IF(Transactions!$V$2:$V$1016=FALSE, Transactions!$O$2:$O$1016, 0)</f>
        <v>-1335</v>
      </c>
      <c r="V127" s="20"/>
      <c r="W127" s="15"/>
      <c r="X127" s="15"/>
      <c r="Y127" s="16">
        <v>14690.0</v>
      </c>
      <c r="Z127" s="15">
        <v>1.0</v>
      </c>
      <c r="AA127" s="15" t="s">
        <v>186</v>
      </c>
      <c r="AB127" s="15">
        <v>2.0</v>
      </c>
      <c r="AC127" s="19">
        <v>7.0</v>
      </c>
    </row>
    <row r="128" ht="15.75" hidden="1" customHeight="1">
      <c r="A128" s="6" t="str">
        <f>TEXT(Transactions!$B$2:$B$1016, "yyyy-mm")</f>
        <v>2025-02</v>
      </c>
      <c r="B128" s="7">
        <v>45701.0</v>
      </c>
      <c r="C128" s="8" t="s">
        <v>28</v>
      </c>
      <c r="D128" s="8" t="s">
        <v>29</v>
      </c>
      <c r="E128" s="8"/>
      <c r="F128" s="8" t="s">
        <v>83</v>
      </c>
      <c r="G128" s="8" t="s">
        <v>104</v>
      </c>
      <c r="H128" s="9">
        <v>14850.0</v>
      </c>
      <c r="I128" s="8" t="s">
        <v>259</v>
      </c>
      <c r="J128" s="8"/>
      <c r="K128" s="8" t="s">
        <v>55</v>
      </c>
      <c r="L128" s="8"/>
      <c r="M128" s="8"/>
      <c r="N128" s="10" t="b">
        <v>0</v>
      </c>
      <c r="O128" s="11">
        <f>IF(Transactions!$C$2:$C$1016=TRUE, 0, IF(Transactions!$C$2:$C$1016="지출", -ROUND(Transactions!$H$2:$H$1016/11, 0), ROUND(Transactions!$H$2:$H$1016/11, 0)))</f>
        <v>-1350</v>
      </c>
      <c r="P128" s="11">
        <f>IF(Transactions!$C$2:$C$1016="지출", -(Transactions!$H$2:$H$1016), Transactions!$H$2:$H$1016)</f>
        <v>-14850</v>
      </c>
      <c r="Q128" s="11">
        <f>Transactions!$P$2:$P$1016-Transactions!$O$2:$O$1016</f>
        <v>-13500</v>
      </c>
      <c r="R128" s="11">
        <f>IF('운영결산'!$C$2, Transactions!$Q$2:$Q$1016, Transactions!$P$2:$P$1016)</f>
        <v>-14850</v>
      </c>
      <c r="S128" s="11">
        <f>IF('초기비용'!$C$2, Transactions!$Q$2:$Q$1016, Transactions!$P$2:$P$1016)</f>
        <v>-14850</v>
      </c>
      <c r="T128" s="11">
        <f>IF('총결산'!$C$2, Transactions!$Q$2:$Q$1016, Transactions!$P$2:$P$1016)</f>
        <v>-13500</v>
      </c>
      <c r="U128" s="11">
        <f>IF(Transactions!$V$2:$V$1016=FALSE, Transactions!$O$2:$O$1016, 0)</f>
        <v>-1350</v>
      </c>
      <c r="V128" s="21"/>
      <c r="W128" s="8"/>
      <c r="X128" s="8"/>
      <c r="Y128" s="9">
        <v>14850.0</v>
      </c>
      <c r="Z128" s="8">
        <v>1.0</v>
      </c>
      <c r="AA128" s="8"/>
      <c r="AB128" s="8">
        <v>1.0</v>
      </c>
      <c r="AC128" s="12"/>
    </row>
    <row r="129" ht="15.75" hidden="1" customHeight="1">
      <c r="A129" s="13" t="str">
        <f>TEXT(Transactions!$B$2:$B$1016, "yyyy-mm")</f>
        <v>2025-02</v>
      </c>
      <c r="B129" s="14">
        <v>45701.0</v>
      </c>
      <c r="C129" s="15" t="s">
        <v>28</v>
      </c>
      <c r="D129" s="15" t="s">
        <v>29</v>
      </c>
      <c r="E129" s="15"/>
      <c r="F129" s="15" t="s">
        <v>83</v>
      </c>
      <c r="G129" s="15" t="s">
        <v>260</v>
      </c>
      <c r="H129" s="16">
        <v>6940.0</v>
      </c>
      <c r="I129" s="15" t="s">
        <v>261</v>
      </c>
      <c r="J129" s="15"/>
      <c r="K129" s="15" t="s">
        <v>55</v>
      </c>
      <c r="L129" s="15"/>
      <c r="M129" s="15"/>
      <c r="N129" s="17" t="b">
        <v>0</v>
      </c>
      <c r="O129" s="18">
        <f>IF(Transactions!$C$2:$C$1016=TRUE, 0, IF(Transactions!$C$2:$C$1016="지출", -ROUND(Transactions!$H$2:$H$1016/11, 0), ROUND(Transactions!$H$2:$H$1016/11, 0)))</f>
        <v>-631</v>
      </c>
      <c r="P129" s="18">
        <f>IF(Transactions!$C$2:$C$1016="지출", -(Transactions!$H$2:$H$1016), Transactions!$H$2:$H$1016)</f>
        <v>-6940</v>
      </c>
      <c r="Q129" s="18">
        <f>Transactions!$P$2:$P$1016-Transactions!$O$2:$O$1016</f>
        <v>-6309</v>
      </c>
      <c r="R129" s="18">
        <f>IF('운영결산'!$C$2, Transactions!$Q$2:$Q$1016, Transactions!$P$2:$P$1016)</f>
        <v>-6940</v>
      </c>
      <c r="S129" s="18">
        <f>IF('초기비용'!$C$2, Transactions!$Q$2:$Q$1016, Transactions!$P$2:$P$1016)</f>
        <v>-6940</v>
      </c>
      <c r="T129" s="18">
        <f>IF('총결산'!$C$2, Transactions!$Q$2:$Q$1016, Transactions!$P$2:$P$1016)</f>
        <v>-6309</v>
      </c>
      <c r="U129" s="18">
        <f>IF(Transactions!$V$2:$V$1016=FALSE, Transactions!$O$2:$O$1016, 0)</f>
        <v>-631</v>
      </c>
      <c r="V129" s="20"/>
      <c r="W129" s="15"/>
      <c r="X129" s="15"/>
      <c r="Y129" s="16">
        <v>6940.0</v>
      </c>
      <c r="Z129" s="15">
        <v>1.0</v>
      </c>
      <c r="AA129" s="15"/>
      <c r="AB129" s="15">
        <v>1.0</v>
      </c>
      <c r="AC129" s="19"/>
    </row>
    <row r="130" ht="15.75" hidden="1" customHeight="1">
      <c r="A130" s="6" t="str">
        <f>TEXT(Transactions!$B$2:$B$1016, "yyyy-mm")</f>
        <v>2025-02</v>
      </c>
      <c r="B130" s="7">
        <v>45701.0</v>
      </c>
      <c r="C130" s="8" t="s">
        <v>28</v>
      </c>
      <c r="D130" s="8" t="s">
        <v>29</v>
      </c>
      <c r="E130" s="8"/>
      <c r="F130" s="8" t="s">
        <v>78</v>
      </c>
      <c r="G130" s="8" t="s">
        <v>255</v>
      </c>
      <c r="H130" s="9">
        <v>6010.0</v>
      </c>
      <c r="I130" s="8" t="s">
        <v>256</v>
      </c>
      <c r="J130" s="8"/>
      <c r="K130" s="8" t="s">
        <v>55</v>
      </c>
      <c r="L130" s="8"/>
      <c r="M130" s="8"/>
      <c r="N130" s="10" t="b">
        <v>0</v>
      </c>
      <c r="O130" s="11">
        <f>IF(Transactions!$C$2:$C$1016=TRUE, 0, IF(Transactions!$C$2:$C$1016="지출", -ROUND(Transactions!$H$2:$H$1016/11, 0), ROUND(Transactions!$H$2:$H$1016/11, 0)))</f>
        <v>-546</v>
      </c>
      <c r="P130" s="11">
        <f>IF(Transactions!$C$2:$C$1016="지출", -(Transactions!$H$2:$H$1016), Transactions!$H$2:$H$1016)</f>
        <v>-6010</v>
      </c>
      <c r="Q130" s="11">
        <f>Transactions!$P$2:$P$1016-Transactions!$O$2:$O$1016</f>
        <v>-5464</v>
      </c>
      <c r="R130" s="11">
        <f>IF('운영결산'!$C$2, Transactions!$Q$2:$Q$1016, Transactions!$P$2:$P$1016)</f>
        <v>-6010</v>
      </c>
      <c r="S130" s="11">
        <f>IF('초기비용'!$C$2, Transactions!$Q$2:$Q$1016, Transactions!$P$2:$P$1016)</f>
        <v>-6010</v>
      </c>
      <c r="T130" s="11">
        <f>IF('총결산'!$C$2, Transactions!$Q$2:$Q$1016, Transactions!$P$2:$P$1016)</f>
        <v>-5464</v>
      </c>
      <c r="U130" s="11">
        <f>IF(Transactions!$V$2:$V$1016=FALSE, Transactions!$O$2:$O$1016, 0)</f>
        <v>-546</v>
      </c>
      <c r="V130" s="21"/>
      <c r="W130" s="8"/>
      <c r="X130" s="8"/>
      <c r="Y130" s="9">
        <v>6010.0</v>
      </c>
      <c r="Z130" s="8">
        <v>1.0</v>
      </c>
      <c r="AA130" s="8"/>
      <c r="AB130" s="8">
        <v>1.0</v>
      </c>
      <c r="AC130" s="12"/>
    </row>
    <row r="131" ht="15.75" hidden="1" customHeight="1">
      <c r="A131" s="13" t="str">
        <f>TEXT(Transactions!$B$2:$B$1016, "yyyy-mm")</f>
        <v>2025-02</v>
      </c>
      <c r="B131" s="14">
        <v>45701.0</v>
      </c>
      <c r="C131" s="15" t="s">
        <v>28</v>
      </c>
      <c r="D131" s="15" t="s">
        <v>29</v>
      </c>
      <c r="E131" s="15"/>
      <c r="F131" s="15" t="s">
        <v>83</v>
      </c>
      <c r="G131" s="15" t="s">
        <v>214</v>
      </c>
      <c r="H131" s="16">
        <v>20850.0</v>
      </c>
      <c r="I131" s="15" t="s">
        <v>262</v>
      </c>
      <c r="J131" s="15"/>
      <c r="K131" s="15" t="s">
        <v>55</v>
      </c>
      <c r="L131" s="15"/>
      <c r="M131" s="15"/>
      <c r="N131" s="17" t="b">
        <v>0</v>
      </c>
      <c r="O131" s="18">
        <f>IF(Transactions!$C$2:$C$1016=TRUE, 0, IF(Transactions!$C$2:$C$1016="지출", -ROUND(Transactions!$H$2:$H$1016/11, 0), ROUND(Transactions!$H$2:$H$1016/11, 0)))</f>
        <v>-1895</v>
      </c>
      <c r="P131" s="18">
        <f>IF(Transactions!$C$2:$C$1016="지출", -(Transactions!$H$2:$H$1016), Transactions!$H$2:$H$1016)</f>
        <v>-20850</v>
      </c>
      <c r="Q131" s="18">
        <f>Transactions!$P$2:$P$1016-Transactions!$O$2:$O$1016</f>
        <v>-18955</v>
      </c>
      <c r="R131" s="18">
        <f>IF('운영결산'!$C$2, Transactions!$Q$2:$Q$1016, Transactions!$P$2:$P$1016)</f>
        <v>-20850</v>
      </c>
      <c r="S131" s="18">
        <f>IF('초기비용'!$C$2, Transactions!$Q$2:$Q$1016, Transactions!$P$2:$P$1016)</f>
        <v>-20850</v>
      </c>
      <c r="T131" s="18">
        <f>IF('총결산'!$C$2, Transactions!$Q$2:$Q$1016, Transactions!$P$2:$P$1016)</f>
        <v>-18955</v>
      </c>
      <c r="U131" s="18">
        <f>IF(Transactions!$V$2:$V$1016=FALSE, Transactions!$O$2:$O$1016, 0)</f>
        <v>-1895</v>
      </c>
      <c r="V131" s="20"/>
      <c r="W131" s="15"/>
      <c r="X131" s="15"/>
      <c r="Y131" s="16">
        <v>6950.0</v>
      </c>
      <c r="Z131" s="15">
        <v>3.0</v>
      </c>
      <c r="AA131" s="15"/>
      <c r="AB131" s="15">
        <v>3.0</v>
      </c>
      <c r="AC131" s="19"/>
    </row>
    <row r="132" ht="15.75" hidden="1" customHeight="1">
      <c r="A132" s="6" t="str">
        <f>TEXT(Transactions!$B$2:$B$1016, "yyyy-mm")</f>
        <v>2025-02</v>
      </c>
      <c r="B132" s="7">
        <v>45701.0</v>
      </c>
      <c r="C132" s="8" t="s">
        <v>28</v>
      </c>
      <c r="D132" s="8" t="s">
        <v>29</v>
      </c>
      <c r="E132" s="8"/>
      <c r="F132" s="8" t="s">
        <v>83</v>
      </c>
      <c r="G132" s="8" t="s">
        <v>214</v>
      </c>
      <c r="H132" s="9">
        <v>15840.0</v>
      </c>
      <c r="I132" s="8" t="s">
        <v>263</v>
      </c>
      <c r="J132" s="8"/>
      <c r="K132" s="8" t="s">
        <v>55</v>
      </c>
      <c r="L132" s="8"/>
      <c r="M132" s="8"/>
      <c r="N132" s="10" t="b">
        <v>0</v>
      </c>
      <c r="O132" s="11">
        <f>IF(Transactions!$C$2:$C$1016=TRUE, 0, IF(Transactions!$C$2:$C$1016="지출", -ROUND(Transactions!$H$2:$H$1016/11, 0), ROUND(Transactions!$H$2:$H$1016/11, 0)))</f>
        <v>-1440</v>
      </c>
      <c r="P132" s="11">
        <f>IF(Transactions!$C$2:$C$1016="지출", -(Transactions!$H$2:$H$1016), Transactions!$H$2:$H$1016)</f>
        <v>-15840</v>
      </c>
      <c r="Q132" s="11">
        <f>Transactions!$P$2:$P$1016-Transactions!$O$2:$O$1016</f>
        <v>-14400</v>
      </c>
      <c r="R132" s="11">
        <f>IF('운영결산'!$C$2, Transactions!$Q$2:$Q$1016, Transactions!$P$2:$P$1016)</f>
        <v>-15840</v>
      </c>
      <c r="S132" s="11">
        <f>IF('초기비용'!$C$2, Transactions!$Q$2:$Q$1016, Transactions!$P$2:$P$1016)</f>
        <v>-15840</v>
      </c>
      <c r="T132" s="11">
        <f>IF('총결산'!$C$2, Transactions!$Q$2:$Q$1016, Transactions!$P$2:$P$1016)</f>
        <v>-14400</v>
      </c>
      <c r="U132" s="11">
        <f>IF(Transactions!$V$2:$V$1016=FALSE, Transactions!$O$2:$O$1016, 0)</f>
        <v>-1440</v>
      </c>
      <c r="V132" s="21"/>
      <c r="W132" s="8"/>
      <c r="X132" s="8"/>
      <c r="Y132" s="9">
        <v>7920.0</v>
      </c>
      <c r="Z132" s="8">
        <v>2.0</v>
      </c>
      <c r="AA132" s="8"/>
      <c r="AB132" s="8">
        <v>2.0</v>
      </c>
      <c r="AC132" s="12"/>
    </row>
    <row r="133" ht="15.75" hidden="1" customHeight="1">
      <c r="A133" s="13" t="str">
        <f>TEXT(Transactions!$B$2:$B$1016, "yyyy-mm")</f>
        <v>2025-02</v>
      </c>
      <c r="B133" s="14">
        <v>45701.0</v>
      </c>
      <c r="C133" s="15" t="s">
        <v>28</v>
      </c>
      <c r="D133" s="15" t="s">
        <v>29</v>
      </c>
      <c r="E133" s="15"/>
      <c r="F133" s="15" t="s">
        <v>83</v>
      </c>
      <c r="G133" s="15" t="s">
        <v>214</v>
      </c>
      <c r="H133" s="16">
        <v>15820.0</v>
      </c>
      <c r="I133" s="15" t="s">
        <v>264</v>
      </c>
      <c r="J133" s="15"/>
      <c r="K133" s="15" t="s">
        <v>55</v>
      </c>
      <c r="L133" s="15"/>
      <c r="M133" s="15"/>
      <c r="N133" s="17" t="b">
        <v>0</v>
      </c>
      <c r="O133" s="18">
        <f>IF(Transactions!$C$2:$C$1016=TRUE, 0, IF(Transactions!$C$2:$C$1016="지출", -ROUND(Transactions!$H$2:$H$1016/11, 0), ROUND(Transactions!$H$2:$H$1016/11, 0)))</f>
        <v>-1438</v>
      </c>
      <c r="P133" s="18">
        <f>IF(Transactions!$C$2:$C$1016="지출", -(Transactions!$H$2:$H$1016), Transactions!$H$2:$H$1016)</f>
        <v>-15820</v>
      </c>
      <c r="Q133" s="18">
        <f>Transactions!$P$2:$P$1016-Transactions!$O$2:$O$1016</f>
        <v>-14382</v>
      </c>
      <c r="R133" s="18">
        <f>IF('운영결산'!$C$2, Transactions!$Q$2:$Q$1016, Transactions!$P$2:$P$1016)</f>
        <v>-15820</v>
      </c>
      <c r="S133" s="18">
        <f>IF('초기비용'!$C$2, Transactions!$Q$2:$Q$1016, Transactions!$P$2:$P$1016)</f>
        <v>-15820</v>
      </c>
      <c r="T133" s="18">
        <f>IF('총결산'!$C$2, Transactions!$Q$2:$Q$1016, Transactions!$P$2:$P$1016)</f>
        <v>-14382</v>
      </c>
      <c r="U133" s="18">
        <f>IF(Transactions!$V$2:$V$1016=FALSE, Transactions!$O$2:$O$1016, 0)</f>
        <v>-1438</v>
      </c>
      <c r="V133" s="20"/>
      <c r="W133" s="15"/>
      <c r="X133" s="15"/>
      <c r="Y133" s="16">
        <v>7910.0</v>
      </c>
      <c r="Z133" s="15">
        <v>2.0</v>
      </c>
      <c r="AA133" s="15"/>
      <c r="AB133" s="15">
        <v>2.0</v>
      </c>
      <c r="AC133" s="19"/>
    </row>
    <row r="134" ht="15.75" hidden="1" customHeight="1">
      <c r="A134" s="6" t="str">
        <f>TEXT(Transactions!$B$2:$B$1016, "yyyy-mm")</f>
        <v>2025-02</v>
      </c>
      <c r="B134" s="7">
        <v>45701.0</v>
      </c>
      <c r="C134" s="8" t="s">
        <v>28</v>
      </c>
      <c r="D134" s="8" t="s">
        <v>51</v>
      </c>
      <c r="E134" s="8"/>
      <c r="F134" s="8" t="s">
        <v>78</v>
      </c>
      <c r="G134" s="8" t="s">
        <v>265</v>
      </c>
      <c r="H134" s="9">
        <v>16720.0</v>
      </c>
      <c r="I134" s="8" t="s">
        <v>266</v>
      </c>
      <c r="J134" s="8"/>
      <c r="K134" s="8" t="s">
        <v>55</v>
      </c>
      <c r="L134" s="8"/>
      <c r="M134" s="8"/>
      <c r="N134" s="10" t="b">
        <v>0</v>
      </c>
      <c r="O134" s="11">
        <f>IF(Transactions!$C$2:$C$1016=TRUE, 0, IF(Transactions!$C$2:$C$1016="지출", -ROUND(Transactions!$H$2:$H$1016/11, 0), ROUND(Transactions!$H$2:$H$1016/11, 0)))</f>
        <v>-1520</v>
      </c>
      <c r="P134" s="11">
        <f>IF(Transactions!$C$2:$C$1016="지출", -(Transactions!$H$2:$H$1016), Transactions!$H$2:$H$1016)</f>
        <v>-16720</v>
      </c>
      <c r="Q134" s="11">
        <f>Transactions!$P$2:$P$1016-Transactions!$O$2:$O$1016</f>
        <v>-15200</v>
      </c>
      <c r="R134" s="11">
        <f>IF('운영결산'!$C$2, Transactions!$Q$2:$Q$1016, Transactions!$P$2:$P$1016)</f>
        <v>-16720</v>
      </c>
      <c r="S134" s="11">
        <f>IF('초기비용'!$C$2, Transactions!$Q$2:$Q$1016, Transactions!$P$2:$P$1016)</f>
        <v>-16720</v>
      </c>
      <c r="T134" s="11">
        <f>IF('총결산'!$C$2, Transactions!$Q$2:$Q$1016, Transactions!$P$2:$P$1016)</f>
        <v>-15200</v>
      </c>
      <c r="U134" s="11">
        <f>IF(Transactions!$V$2:$V$1016=FALSE, Transactions!$O$2:$O$1016, 0)</f>
        <v>-1520</v>
      </c>
      <c r="V134" s="21"/>
      <c r="W134" s="8"/>
      <c r="X134" s="8"/>
      <c r="Y134" s="9">
        <v>8360.0</v>
      </c>
      <c r="Z134" s="8">
        <v>2.0</v>
      </c>
      <c r="AA134" s="8"/>
      <c r="AB134" s="8">
        <v>2.0</v>
      </c>
      <c r="AC134" s="12"/>
    </row>
    <row r="135" ht="15.75" hidden="1" customHeight="1">
      <c r="A135" s="13" t="str">
        <f>TEXT(Transactions!$B$2:$B$1016, "yyyy-mm")</f>
        <v>2025-02</v>
      </c>
      <c r="B135" s="14">
        <v>45701.0</v>
      </c>
      <c r="C135" s="15" t="s">
        <v>28</v>
      </c>
      <c r="D135" s="15" t="s">
        <v>51</v>
      </c>
      <c r="E135" s="15"/>
      <c r="F135" s="15" t="s">
        <v>131</v>
      </c>
      <c r="G135" s="15" t="s">
        <v>267</v>
      </c>
      <c r="H135" s="16">
        <v>127500.0</v>
      </c>
      <c r="I135" s="15" t="s">
        <v>267</v>
      </c>
      <c r="J135" s="15"/>
      <c r="K135" s="15" t="s">
        <v>55</v>
      </c>
      <c r="L135" s="15"/>
      <c r="M135" s="15"/>
      <c r="N135" s="17" t="b">
        <v>0</v>
      </c>
      <c r="O135" s="18">
        <f>IF(Transactions!$C$2:$C$1016=TRUE, 0, IF(Transactions!$C$2:$C$1016="지출", -ROUND(Transactions!$H$2:$H$1016/11, 0), ROUND(Transactions!$H$2:$H$1016/11, 0)))</f>
        <v>-11591</v>
      </c>
      <c r="P135" s="18">
        <f>IF(Transactions!$C$2:$C$1016="지출", -(Transactions!$H$2:$H$1016), Transactions!$H$2:$H$1016)</f>
        <v>-127500</v>
      </c>
      <c r="Q135" s="18">
        <f>Transactions!$P$2:$P$1016-Transactions!$O$2:$O$1016</f>
        <v>-115909</v>
      </c>
      <c r="R135" s="18">
        <f>IF('운영결산'!$C$2, Transactions!$Q$2:$Q$1016, Transactions!$P$2:$P$1016)</f>
        <v>-127500</v>
      </c>
      <c r="S135" s="18">
        <f>IF('초기비용'!$C$2, Transactions!$Q$2:$Q$1016, Transactions!$P$2:$P$1016)</f>
        <v>-127500</v>
      </c>
      <c r="T135" s="18">
        <f>IF('총결산'!$C$2, Transactions!$Q$2:$Q$1016, Transactions!$P$2:$P$1016)</f>
        <v>-115909</v>
      </c>
      <c r="U135" s="18">
        <f>IF(Transactions!$V$2:$V$1016=FALSE, Transactions!$O$2:$O$1016, 0)</f>
        <v>-11591</v>
      </c>
      <c r="V135" s="20"/>
      <c r="W135" s="15"/>
      <c r="X135" s="15"/>
      <c r="Y135" s="16">
        <v>127500.0</v>
      </c>
      <c r="Z135" s="15">
        <v>1.0</v>
      </c>
      <c r="AA135" s="15"/>
      <c r="AB135" s="15">
        <v>1.0</v>
      </c>
      <c r="AC135" s="19"/>
    </row>
    <row r="136" ht="15.75" hidden="1" customHeight="1">
      <c r="A136" s="6" t="str">
        <f>TEXT(Transactions!$B$2:$B$1016, "yyyy-mm")</f>
        <v>2025-02</v>
      </c>
      <c r="B136" s="7">
        <v>45701.0</v>
      </c>
      <c r="C136" s="8" t="s">
        <v>28</v>
      </c>
      <c r="D136" s="8" t="s">
        <v>35</v>
      </c>
      <c r="E136" s="8"/>
      <c r="F136" s="8" t="s">
        <v>268</v>
      </c>
      <c r="G136" s="8" t="s">
        <v>269</v>
      </c>
      <c r="H136" s="9">
        <v>28430.0</v>
      </c>
      <c r="I136" s="8"/>
      <c r="J136" s="8" t="s">
        <v>242</v>
      </c>
      <c r="K136" s="8" t="s">
        <v>270</v>
      </c>
      <c r="L136" s="8"/>
      <c r="M136" s="8"/>
      <c r="N136" s="10" t="b">
        <f>AND(ISNUMBER(MATCH(Transactions!$F$2:$F$1016, '관리용품리스트'!$B$3:$B$48, 0)),
  ISNUMBER(MATCH(Transactions!$G$2:$G$1016, '관리용품리스트'!$C$3:$C$48, 0))
)
</f>
        <v>0</v>
      </c>
      <c r="O136" s="11">
        <f>IF(Transactions!$C$2:$C$1016=TRUE, 0, IF(Transactions!$C$2:$C$1016="지출", -ROUND(Transactions!$H$2:$H$1016/11, 0), ROUND(Transactions!$H$2:$H$1016/11, 0)))</f>
        <v>-2585</v>
      </c>
      <c r="P136" s="11">
        <f>IF(Transactions!$C$2:$C$1016="지출", -(Transactions!$H$2:$H$1016), Transactions!$H$2:$H$1016)</f>
        <v>-28430</v>
      </c>
      <c r="Q136" s="11">
        <f>Transactions!$P$2:$P$1016-Transactions!$O$2:$O$1016</f>
        <v>-25845</v>
      </c>
      <c r="R136" s="11">
        <f>IF('운영결산'!$C$2, Transactions!$Q$2:$Q$1016, Transactions!$P$2:$P$1016)</f>
        <v>-28430</v>
      </c>
      <c r="S136" s="11">
        <f>IF('초기비용'!$C$2, Transactions!$Q$2:$Q$1016, Transactions!$P$2:$P$1016)</f>
        <v>-28430</v>
      </c>
      <c r="T136" s="11">
        <f>IF('총결산'!$C$2, Transactions!$Q$2:$Q$1016, Transactions!$P$2:$P$1016)</f>
        <v>-25845</v>
      </c>
      <c r="U136" s="11">
        <f>IF(Transactions!$V$2:$V$1016=FALSE, Transactions!$O$2:$O$1016, 0)</f>
        <v>-2585</v>
      </c>
      <c r="V136" s="21"/>
      <c r="W136" s="8"/>
      <c r="X136" s="8"/>
      <c r="Y136" s="8"/>
      <c r="Z136" s="8"/>
      <c r="AA136" s="8"/>
      <c r="AB136" s="8"/>
      <c r="AC136" s="12"/>
    </row>
    <row r="137" ht="15.75" hidden="1" customHeight="1">
      <c r="A137" s="13" t="str">
        <f>TEXT(Transactions!$B$2:$B$1016, "yyyy-mm")</f>
        <v>2025-02</v>
      </c>
      <c r="B137" s="14">
        <v>45702.0</v>
      </c>
      <c r="C137" s="15" t="s">
        <v>28</v>
      </c>
      <c r="D137" s="15" t="s">
        <v>29</v>
      </c>
      <c r="E137" s="15"/>
      <c r="F137" s="15" t="s">
        <v>83</v>
      </c>
      <c r="G137" s="15" t="s">
        <v>147</v>
      </c>
      <c r="H137" s="16">
        <v>14670.0</v>
      </c>
      <c r="I137" s="15" t="s">
        <v>149</v>
      </c>
      <c r="J137" s="15"/>
      <c r="K137" s="15" t="s">
        <v>55</v>
      </c>
      <c r="L137" s="15"/>
      <c r="M137" s="15"/>
      <c r="N137" s="17" t="b">
        <v>0</v>
      </c>
      <c r="O137" s="18">
        <f>IF(Transactions!$C$2:$C$1016=TRUE, 0, IF(Transactions!$C$2:$C$1016="지출", -ROUND(Transactions!$H$2:$H$1016/11, 0), ROUND(Transactions!$H$2:$H$1016/11, 0)))</f>
        <v>-1334</v>
      </c>
      <c r="P137" s="18">
        <f>IF(Transactions!$C$2:$C$1016="지출", -(Transactions!$H$2:$H$1016), Transactions!$H$2:$H$1016)</f>
        <v>-14670</v>
      </c>
      <c r="Q137" s="18">
        <f>Transactions!$P$2:$P$1016-Transactions!$O$2:$O$1016</f>
        <v>-13336</v>
      </c>
      <c r="R137" s="18">
        <f>IF('운영결산'!$C$2, Transactions!$Q$2:$Q$1016, Transactions!$P$2:$P$1016)</f>
        <v>-14670</v>
      </c>
      <c r="S137" s="18">
        <f>IF('초기비용'!$C$2, Transactions!$Q$2:$Q$1016, Transactions!$P$2:$P$1016)</f>
        <v>-14670</v>
      </c>
      <c r="T137" s="18">
        <f>IF('총결산'!$C$2, Transactions!$Q$2:$Q$1016, Transactions!$P$2:$P$1016)</f>
        <v>-13336</v>
      </c>
      <c r="U137" s="18">
        <f>IF(Transactions!$V$2:$V$1016=FALSE, Transactions!$O$2:$O$1016, 0)</f>
        <v>-1334</v>
      </c>
      <c r="V137" s="20"/>
      <c r="W137" s="15"/>
      <c r="X137" s="15"/>
      <c r="Y137" s="16">
        <v>4890.0</v>
      </c>
      <c r="Z137" s="15">
        <v>3.0</v>
      </c>
      <c r="AA137" s="15"/>
      <c r="AB137" s="15">
        <v>3.0</v>
      </c>
      <c r="AC137" s="19"/>
    </row>
    <row r="138" ht="15.75" hidden="1" customHeight="1">
      <c r="A138" s="6" t="str">
        <f>TEXT(Transactions!$B$2:$B$1016, "yyyy-mm")</f>
        <v>2025-02</v>
      </c>
      <c r="B138" s="7">
        <v>45702.0</v>
      </c>
      <c r="C138" s="8" t="s">
        <v>28</v>
      </c>
      <c r="D138" s="8" t="s">
        <v>51</v>
      </c>
      <c r="E138" s="8"/>
      <c r="F138" s="8" t="s">
        <v>78</v>
      </c>
      <c r="G138" s="8" t="s">
        <v>271</v>
      </c>
      <c r="H138" s="9">
        <v>20900.0</v>
      </c>
      <c r="I138" s="8" t="s">
        <v>272</v>
      </c>
      <c r="J138" s="8"/>
      <c r="K138" s="8" t="s">
        <v>55</v>
      </c>
      <c r="L138" s="8"/>
      <c r="M138" s="8"/>
      <c r="N138" s="10" t="b">
        <v>0</v>
      </c>
      <c r="O138" s="11">
        <f>IF(Transactions!$C$2:$C$1016=TRUE, 0, IF(Transactions!$C$2:$C$1016="지출", -ROUND(Transactions!$H$2:$H$1016/11, 0), ROUND(Transactions!$H$2:$H$1016/11, 0)))</f>
        <v>-1900</v>
      </c>
      <c r="P138" s="11">
        <f>IF(Transactions!$C$2:$C$1016="지출", -(Transactions!$H$2:$H$1016), Transactions!$H$2:$H$1016)</f>
        <v>-20900</v>
      </c>
      <c r="Q138" s="11">
        <f>Transactions!$P$2:$P$1016-Transactions!$O$2:$O$1016</f>
        <v>-19000</v>
      </c>
      <c r="R138" s="11">
        <f>IF('운영결산'!$C$2, Transactions!$Q$2:$Q$1016, Transactions!$P$2:$P$1016)</f>
        <v>-20900</v>
      </c>
      <c r="S138" s="11">
        <f>IF('초기비용'!$C$2, Transactions!$Q$2:$Q$1016, Transactions!$P$2:$P$1016)</f>
        <v>-20900</v>
      </c>
      <c r="T138" s="11">
        <f>IF('총결산'!$C$2, Transactions!$Q$2:$Q$1016, Transactions!$P$2:$P$1016)</f>
        <v>-19000</v>
      </c>
      <c r="U138" s="11">
        <f>IF(Transactions!$V$2:$V$1016=FALSE, Transactions!$O$2:$O$1016, 0)</f>
        <v>-1900</v>
      </c>
      <c r="V138" s="21"/>
      <c r="W138" s="8"/>
      <c r="X138" s="8"/>
      <c r="Y138" s="9">
        <v>20900.0</v>
      </c>
      <c r="Z138" s="8">
        <v>1.0</v>
      </c>
      <c r="AA138" s="8"/>
      <c r="AB138" s="8">
        <v>1.0</v>
      </c>
      <c r="AC138" s="12"/>
    </row>
    <row r="139" ht="15.75" hidden="1" customHeight="1">
      <c r="A139" s="13" t="str">
        <f>TEXT(Transactions!$B$2:$B$1016, "yyyy-mm")</f>
        <v>2025-02</v>
      </c>
      <c r="B139" s="14">
        <v>45702.0</v>
      </c>
      <c r="C139" s="15" t="s">
        <v>28</v>
      </c>
      <c r="D139" s="15" t="s">
        <v>29</v>
      </c>
      <c r="E139" s="15"/>
      <c r="F139" s="15" t="s">
        <v>160</v>
      </c>
      <c r="G139" s="15" t="s">
        <v>273</v>
      </c>
      <c r="H139" s="16">
        <v>37890.0</v>
      </c>
      <c r="I139" s="15" t="s">
        <v>274</v>
      </c>
      <c r="J139" s="15"/>
      <c r="K139" s="15" t="s">
        <v>55</v>
      </c>
      <c r="L139" s="15"/>
      <c r="M139" s="15"/>
      <c r="N139" s="17" t="b">
        <v>0</v>
      </c>
      <c r="O139" s="18">
        <f>IF(Transactions!$C$2:$C$1016=TRUE, 0, IF(Transactions!$C$2:$C$1016="지출", -ROUND(Transactions!$H$2:$H$1016/11, 0), ROUND(Transactions!$H$2:$H$1016/11, 0)))</f>
        <v>-3445</v>
      </c>
      <c r="P139" s="18">
        <f>IF(Transactions!$C$2:$C$1016="지출", -(Transactions!$H$2:$H$1016), Transactions!$H$2:$H$1016)</f>
        <v>-37890</v>
      </c>
      <c r="Q139" s="18">
        <f>Transactions!$P$2:$P$1016-Transactions!$O$2:$O$1016</f>
        <v>-34445</v>
      </c>
      <c r="R139" s="18">
        <f>IF('운영결산'!$C$2, Transactions!$Q$2:$Q$1016, Transactions!$P$2:$P$1016)</f>
        <v>-37890</v>
      </c>
      <c r="S139" s="18">
        <f>IF('초기비용'!$C$2, Transactions!$Q$2:$Q$1016, Transactions!$P$2:$P$1016)</f>
        <v>-37890</v>
      </c>
      <c r="T139" s="18">
        <f>IF('총결산'!$C$2, Transactions!$Q$2:$Q$1016, Transactions!$P$2:$P$1016)</f>
        <v>-34445</v>
      </c>
      <c r="U139" s="18">
        <f>IF(Transactions!$V$2:$V$1016=FALSE, Transactions!$O$2:$O$1016, 0)</f>
        <v>-3445</v>
      </c>
      <c r="V139" s="20"/>
      <c r="W139" s="15"/>
      <c r="X139" s="15"/>
      <c r="Y139" s="16">
        <v>37890.0</v>
      </c>
      <c r="Z139" s="15">
        <v>1.0</v>
      </c>
      <c r="AA139" s="15"/>
      <c r="AB139" s="15">
        <v>1.0</v>
      </c>
      <c r="AC139" s="19"/>
    </row>
    <row r="140" ht="15.75" customHeight="1">
      <c r="A140" s="6" t="str">
        <f>TEXT(Transactions!$B$2:$B$1016, "yyyy-mm")</f>
        <v>2025-02</v>
      </c>
      <c r="B140" s="7">
        <v>45702.0</v>
      </c>
      <c r="C140" s="8" t="s">
        <v>28</v>
      </c>
      <c r="D140" s="8" t="s">
        <v>51</v>
      </c>
      <c r="E140" s="8"/>
      <c r="F140" s="8" t="s">
        <v>52</v>
      </c>
      <c r="G140" s="8" t="s">
        <v>275</v>
      </c>
      <c r="H140" s="9">
        <v>11280.0</v>
      </c>
      <c r="I140" s="8" t="s">
        <v>276</v>
      </c>
      <c r="J140" s="8"/>
      <c r="K140" s="8" t="s">
        <v>277</v>
      </c>
      <c r="L140" s="8"/>
      <c r="M140" s="8"/>
      <c r="N140" s="10" t="b">
        <f>AND(ISNUMBER(MATCH(Transactions!$F$2:$F$1016, '관리용품리스트'!$B$3:$B$48, 0)),
  ISNUMBER(MATCH(Transactions!$G$2:$G$1016, '관리용품리스트'!$C$3:$C$48, 0))
)
</f>
        <v>1</v>
      </c>
      <c r="O140" s="11">
        <f>IF(Transactions!$C$2:$C$1016=TRUE, 0, IF(Transactions!$C$2:$C$1016="지출", -ROUND(Transactions!$H$2:$H$1016/11, 0), ROUND(Transactions!$H$2:$H$1016/11, 0)))</f>
        <v>-1025</v>
      </c>
      <c r="P140" s="11">
        <f>IF(Transactions!$C$2:$C$1016="지출", -(Transactions!$H$2:$H$1016), Transactions!$H$2:$H$1016)</f>
        <v>-11280</v>
      </c>
      <c r="Q140" s="11">
        <f>Transactions!$P$2:$P$1016-Transactions!$O$2:$O$1016</f>
        <v>-10255</v>
      </c>
      <c r="R140" s="11">
        <f>IF('운영결산'!$C$2, Transactions!$Q$2:$Q$1016, Transactions!$P$2:$P$1016)</f>
        <v>-11280</v>
      </c>
      <c r="S140" s="11">
        <f>IF('초기비용'!$C$2, Transactions!$Q$2:$Q$1016, Transactions!$P$2:$P$1016)</f>
        <v>-11280</v>
      </c>
      <c r="T140" s="11">
        <f>IF('총결산'!$C$2, Transactions!$Q$2:$Q$1016, Transactions!$P$2:$P$1016)</f>
        <v>-10255</v>
      </c>
      <c r="U140" s="11">
        <f>IF(Transactions!$V$2:$V$1016=FALSE, Transactions!$O$2:$O$1016, 0)</f>
        <v>-1025</v>
      </c>
      <c r="V140" s="21"/>
      <c r="W140" s="8"/>
      <c r="X140" s="8"/>
      <c r="Y140" s="9">
        <v>1880.0</v>
      </c>
      <c r="Z140" s="8">
        <v>6.0</v>
      </c>
      <c r="AA140" s="8" t="s">
        <v>278</v>
      </c>
      <c r="AB140" s="8">
        <v>6.0</v>
      </c>
      <c r="AC140" s="22">
        <v>1880.0</v>
      </c>
    </row>
    <row r="141" ht="15.75" hidden="1" customHeight="1">
      <c r="A141" s="13" t="str">
        <f>TEXT(Transactions!$B$2:$B$1016, "yyyy-mm")</f>
        <v>2025-02</v>
      </c>
      <c r="B141" s="14">
        <v>45703.0</v>
      </c>
      <c r="C141" s="15" t="s">
        <v>28</v>
      </c>
      <c r="D141" s="15" t="s">
        <v>35</v>
      </c>
      <c r="E141" s="15"/>
      <c r="F141" s="15" t="s">
        <v>36</v>
      </c>
      <c r="G141" s="15" t="s">
        <v>37</v>
      </c>
      <c r="H141" s="16">
        <v>1760000.0</v>
      </c>
      <c r="I141" s="15"/>
      <c r="J141" s="15" t="s">
        <v>32</v>
      </c>
      <c r="K141" s="15" t="s">
        <v>38</v>
      </c>
      <c r="L141" s="15"/>
      <c r="M141" s="15"/>
      <c r="N141" s="17" t="b">
        <v>0</v>
      </c>
      <c r="O141" s="18">
        <f>IF(Transactions!$C$2:$C$1016=TRUE, 0, IF(Transactions!$C$2:$C$1016="지출", -ROUND(Transactions!$H$2:$H$1016/11, 0), ROUND(Transactions!$H$2:$H$1016/11, 0)))</f>
        <v>-160000</v>
      </c>
      <c r="P141" s="18">
        <f>IF(Transactions!$C$2:$C$1016="지출", -(Transactions!$H$2:$H$1016), Transactions!$H$2:$H$1016)</f>
        <v>-1760000</v>
      </c>
      <c r="Q141" s="18">
        <f>Transactions!$P$2:$P$1016-Transactions!$O$2:$O$1016</f>
        <v>-1600000</v>
      </c>
      <c r="R141" s="18">
        <f>IF('운영결산'!$C$2, Transactions!$Q$2:$Q$1016, Transactions!$P$2:$P$1016)</f>
        <v>-1760000</v>
      </c>
      <c r="S141" s="18">
        <f>IF('초기비용'!$C$2, Transactions!$Q$2:$Q$1016, Transactions!$P$2:$P$1016)</f>
        <v>-1760000</v>
      </c>
      <c r="T141" s="18">
        <f>IF('총결산'!$C$2, Transactions!$Q$2:$Q$1016, Transactions!$P$2:$P$1016)</f>
        <v>-1600000</v>
      </c>
      <c r="U141" s="18">
        <f>IF(Transactions!$V$2:$V$1016=FALSE, Transactions!$O$2:$O$1016, 0)</f>
        <v>-160000</v>
      </c>
      <c r="V141" s="20"/>
      <c r="W141" s="15"/>
      <c r="X141" s="15"/>
      <c r="Y141" s="15"/>
      <c r="Z141" s="15"/>
      <c r="AA141" s="15"/>
      <c r="AB141" s="15"/>
      <c r="AC141" s="19"/>
    </row>
    <row r="142" ht="15.75" hidden="1" customHeight="1">
      <c r="A142" s="6" t="str">
        <f>TEXT(Transactions!$B$2:$B$1016, "yyyy-mm")</f>
        <v>2025-02</v>
      </c>
      <c r="B142" s="7">
        <v>45703.0</v>
      </c>
      <c r="C142" s="8" t="s">
        <v>28</v>
      </c>
      <c r="D142" s="8" t="s">
        <v>35</v>
      </c>
      <c r="E142" s="8"/>
      <c r="F142" s="8" t="s">
        <v>36</v>
      </c>
      <c r="G142" s="8" t="s">
        <v>40</v>
      </c>
      <c r="H142" s="9">
        <v>50000.0</v>
      </c>
      <c r="I142" s="8"/>
      <c r="J142" s="8" t="s">
        <v>32</v>
      </c>
      <c r="K142" s="8" t="s">
        <v>38</v>
      </c>
      <c r="L142" s="8" t="b">
        <v>1</v>
      </c>
      <c r="M142" s="8"/>
      <c r="N142" s="10" t="b">
        <v>0</v>
      </c>
      <c r="O142" s="11">
        <f>IF(Transactions!$C$2:$C$1016=TRUE, 0, IF(Transactions!$C$2:$C$1016="지출", -ROUND(Transactions!$H$2:$H$1016/11, 0), ROUND(Transactions!$H$2:$H$1016/11, 0)))</f>
        <v>-4545</v>
      </c>
      <c r="P142" s="11">
        <f>IF(Transactions!$C$2:$C$1016="지출", -(Transactions!$H$2:$H$1016), Transactions!$H$2:$H$1016)</f>
        <v>-50000</v>
      </c>
      <c r="Q142" s="11">
        <f>Transactions!$P$2:$P$1016-Transactions!$O$2:$O$1016</f>
        <v>-45455</v>
      </c>
      <c r="R142" s="11">
        <f>IF('운영결산'!$C$2, Transactions!$Q$2:$Q$1016, Transactions!$P$2:$P$1016)</f>
        <v>-50000</v>
      </c>
      <c r="S142" s="11">
        <f>IF('초기비용'!$C$2, Transactions!$Q$2:$Q$1016, Transactions!$P$2:$P$1016)</f>
        <v>-50000</v>
      </c>
      <c r="T142" s="11">
        <f>IF('총결산'!$C$2, Transactions!$Q$2:$Q$1016, Transactions!$P$2:$P$1016)</f>
        <v>-45455</v>
      </c>
      <c r="U142" s="11">
        <f>IF(Transactions!$V$2:$V$1016=FALSE, Transactions!$O$2:$O$1016, 0)</f>
        <v>-4545</v>
      </c>
      <c r="V142" s="21"/>
      <c r="W142" s="8"/>
      <c r="X142" s="8"/>
      <c r="Y142" s="8"/>
      <c r="Z142" s="8"/>
      <c r="AA142" s="8"/>
      <c r="AB142" s="8"/>
      <c r="AC142" s="12"/>
    </row>
    <row r="143" ht="15.75" hidden="1" customHeight="1">
      <c r="A143" s="13" t="str">
        <f>TEXT(Transactions!$B$2:$B$1016, "yyyy-mm")</f>
        <v>2025-02</v>
      </c>
      <c r="B143" s="14">
        <v>45703.0</v>
      </c>
      <c r="C143" s="15" t="s">
        <v>28</v>
      </c>
      <c r="D143" s="15" t="s">
        <v>51</v>
      </c>
      <c r="E143" s="15"/>
      <c r="F143" s="15" t="s">
        <v>76</v>
      </c>
      <c r="G143" s="15" t="s">
        <v>279</v>
      </c>
      <c r="H143" s="16">
        <v>3000.0</v>
      </c>
      <c r="I143" s="15" t="s">
        <v>280</v>
      </c>
      <c r="J143" s="15"/>
      <c r="K143" s="15" t="s">
        <v>195</v>
      </c>
      <c r="L143" s="15"/>
      <c r="M143" s="15"/>
      <c r="N143" s="17" t="b">
        <v>0</v>
      </c>
      <c r="O143" s="18">
        <f>IF(Transactions!$C$2:$C$1016=TRUE, 0, IF(Transactions!$C$2:$C$1016="지출", -ROUND(Transactions!$H$2:$H$1016/11, 0), ROUND(Transactions!$H$2:$H$1016/11, 0)))</f>
        <v>-273</v>
      </c>
      <c r="P143" s="18">
        <f>IF(Transactions!$C$2:$C$1016="지출", -(Transactions!$H$2:$H$1016), Transactions!$H$2:$H$1016)</f>
        <v>-3000</v>
      </c>
      <c r="Q143" s="18">
        <f>Transactions!$P$2:$P$1016-Transactions!$O$2:$O$1016</f>
        <v>-2727</v>
      </c>
      <c r="R143" s="18">
        <f>IF('운영결산'!$C$2, Transactions!$Q$2:$Q$1016, Transactions!$P$2:$P$1016)</f>
        <v>-3000</v>
      </c>
      <c r="S143" s="18">
        <f>IF('초기비용'!$C$2, Transactions!$Q$2:$Q$1016, Transactions!$P$2:$P$1016)</f>
        <v>-3000</v>
      </c>
      <c r="T143" s="18">
        <f>IF('총결산'!$C$2, Transactions!$Q$2:$Q$1016, Transactions!$P$2:$P$1016)</f>
        <v>-2727</v>
      </c>
      <c r="U143" s="18">
        <f>IF(Transactions!$V$2:$V$1016=FALSE, Transactions!$O$2:$O$1016, 0)</f>
        <v>-273</v>
      </c>
      <c r="V143" s="20"/>
      <c r="W143" s="15"/>
      <c r="X143" s="15" t="s">
        <v>281</v>
      </c>
      <c r="Y143" s="16">
        <v>3000.0</v>
      </c>
      <c r="Z143" s="15">
        <v>1.0</v>
      </c>
      <c r="AA143" s="15"/>
      <c r="AB143" s="15">
        <v>1.0</v>
      </c>
      <c r="AC143" s="19"/>
    </row>
    <row r="144" ht="15.75" hidden="1" customHeight="1">
      <c r="A144" s="6" t="str">
        <f>TEXT(Transactions!$B$2:$B$1016, "yyyy-mm")</f>
        <v>2025-02</v>
      </c>
      <c r="B144" s="7">
        <v>45703.0</v>
      </c>
      <c r="C144" s="8" t="s">
        <v>28</v>
      </c>
      <c r="D144" s="8" t="s">
        <v>51</v>
      </c>
      <c r="E144" s="8"/>
      <c r="F144" s="8" t="s">
        <v>52</v>
      </c>
      <c r="G144" s="8" t="s">
        <v>282</v>
      </c>
      <c r="H144" s="9">
        <v>5000.0</v>
      </c>
      <c r="I144" s="8" t="s">
        <v>283</v>
      </c>
      <c r="J144" s="8"/>
      <c r="K144" s="8" t="s">
        <v>195</v>
      </c>
      <c r="L144" s="8"/>
      <c r="M144" s="8"/>
      <c r="N144" s="10" t="b">
        <v>0</v>
      </c>
      <c r="O144" s="11">
        <f>IF(Transactions!$C$2:$C$1016=TRUE, 0, IF(Transactions!$C$2:$C$1016="지출", -ROUND(Transactions!$H$2:$H$1016/11, 0), ROUND(Transactions!$H$2:$H$1016/11, 0)))</f>
        <v>-455</v>
      </c>
      <c r="P144" s="11">
        <f>IF(Transactions!$C$2:$C$1016="지출", -(Transactions!$H$2:$H$1016), Transactions!$H$2:$H$1016)</f>
        <v>-5000</v>
      </c>
      <c r="Q144" s="11">
        <f>Transactions!$P$2:$P$1016-Transactions!$O$2:$O$1016</f>
        <v>-4545</v>
      </c>
      <c r="R144" s="11">
        <f>IF('운영결산'!$C$2, Transactions!$Q$2:$Q$1016, Transactions!$P$2:$P$1016)</f>
        <v>-5000</v>
      </c>
      <c r="S144" s="11">
        <f>IF('초기비용'!$C$2, Transactions!$Q$2:$Q$1016, Transactions!$P$2:$P$1016)</f>
        <v>-5000</v>
      </c>
      <c r="T144" s="11">
        <f>IF('총결산'!$C$2, Transactions!$Q$2:$Q$1016, Transactions!$P$2:$P$1016)</f>
        <v>-4545</v>
      </c>
      <c r="U144" s="11">
        <f>IF(Transactions!$V$2:$V$1016=FALSE, Transactions!$O$2:$O$1016, 0)</f>
        <v>-455</v>
      </c>
      <c r="V144" s="21"/>
      <c r="W144" s="8"/>
      <c r="X144" s="8" t="s">
        <v>281</v>
      </c>
      <c r="Y144" s="9">
        <v>5000.0</v>
      </c>
      <c r="Z144" s="8">
        <v>1.0</v>
      </c>
      <c r="AA144" s="8"/>
      <c r="AB144" s="8">
        <v>1.0</v>
      </c>
      <c r="AC144" s="12"/>
    </row>
    <row r="145" ht="15.75" hidden="1" customHeight="1">
      <c r="A145" s="13" t="str">
        <f>TEXT(Transactions!$B$2:$B$1016, "yyyy-mm")</f>
        <v>2025-02</v>
      </c>
      <c r="B145" s="14">
        <v>45703.0</v>
      </c>
      <c r="C145" s="15" t="s">
        <v>28</v>
      </c>
      <c r="D145" s="15" t="s">
        <v>51</v>
      </c>
      <c r="E145" s="15"/>
      <c r="F145" s="15" t="s">
        <v>52</v>
      </c>
      <c r="G145" s="15" t="s">
        <v>284</v>
      </c>
      <c r="H145" s="16">
        <v>2000.0</v>
      </c>
      <c r="I145" s="15" t="s">
        <v>285</v>
      </c>
      <c r="J145" s="15"/>
      <c r="K145" s="15" t="s">
        <v>195</v>
      </c>
      <c r="L145" s="15"/>
      <c r="M145" s="15"/>
      <c r="N145" s="17" t="b">
        <v>0</v>
      </c>
      <c r="O145" s="18">
        <f>IF(Transactions!$C$2:$C$1016=TRUE, 0, IF(Transactions!$C$2:$C$1016="지출", -ROUND(Transactions!$H$2:$H$1016/11, 0), ROUND(Transactions!$H$2:$H$1016/11, 0)))</f>
        <v>-182</v>
      </c>
      <c r="P145" s="18">
        <f>IF(Transactions!$C$2:$C$1016="지출", -(Transactions!$H$2:$H$1016), Transactions!$H$2:$H$1016)</f>
        <v>-2000</v>
      </c>
      <c r="Q145" s="18">
        <f>Transactions!$P$2:$P$1016-Transactions!$O$2:$O$1016</f>
        <v>-1818</v>
      </c>
      <c r="R145" s="18">
        <f>IF('운영결산'!$C$2, Transactions!$Q$2:$Q$1016, Transactions!$P$2:$P$1016)</f>
        <v>-2000</v>
      </c>
      <c r="S145" s="18">
        <f>IF('초기비용'!$C$2, Transactions!$Q$2:$Q$1016, Transactions!$P$2:$P$1016)</f>
        <v>-2000</v>
      </c>
      <c r="T145" s="18">
        <f>IF('총결산'!$C$2, Transactions!$Q$2:$Q$1016, Transactions!$P$2:$P$1016)</f>
        <v>-1818</v>
      </c>
      <c r="U145" s="18">
        <f>IF(Transactions!$V$2:$V$1016=FALSE, Transactions!$O$2:$O$1016, 0)</f>
        <v>-182</v>
      </c>
      <c r="V145" s="20"/>
      <c r="W145" s="15"/>
      <c r="X145" s="15" t="s">
        <v>281</v>
      </c>
      <c r="Y145" s="16">
        <v>2000.0</v>
      </c>
      <c r="Z145" s="15">
        <v>1.0</v>
      </c>
      <c r="AA145" s="15"/>
      <c r="AB145" s="15">
        <v>1.0</v>
      </c>
      <c r="AC145" s="19"/>
    </row>
    <row r="146" ht="15.75" hidden="1" customHeight="1">
      <c r="A146" s="6" t="str">
        <f>TEXT(Transactions!$B$2:$B$1016, "yyyy-mm")</f>
        <v>2025-02</v>
      </c>
      <c r="B146" s="7">
        <v>45703.0</v>
      </c>
      <c r="C146" s="8" t="s">
        <v>28</v>
      </c>
      <c r="D146" s="8" t="s">
        <v>51</v>
      </c>
      <c r="E146" s="8"/>
      <c r="F146" s="8" t="s">
        <v>63</v>
      </c>
      <c r="G146" s="8" t="s">
        <v>91</v>
      </c>
      <c r="H146" s="9">
        <v>3000.0</v>
      </c>
      <c r="I146" s="8" t="s">
        <v>286</v>
      </c>
      <c r="J146" s="8"/>
      <c r="K146" s="8" t="s">
        <v>195</v>
      </c>
      <c r="L146" s="8"/>
      <c r="M146" s="8"/>
      <c r="N146" s="10" t="b">
        <v>0</v>
      </c>
      <c r="O146" s="11">
        <f>IF(Transactions!$C$2:$C$1016=TRUE, 0, IF(Transactions!$C$2:$C$1016="지출", -ROUND(Transactions!$H$2:$H$1016/11, 0), ROUND(Transactions!$H$2:$H$1016/11, 0)))</f>
        <v>-273</v>
      </c>
      <c r="P146" s="11">
        <f>IF(Transactions!$C$2:$C$1016="지출", -(Transactions!$H$2:$H$1016), Transactions!$H$2:$H$1016)</f>
        <v>-3000</v>
      </c>
      <c r="Q146" s="11">
        <f>Transactions!$P$2:$P$1016-Transactions!$O$2:$O$1016</f>
        <v>-2727</v>
      </c>
      <c r="R146" s="11">
        <f>IF('운영결산'!$C$2, Transactions!$Q$2:$Q$1016, Transactions!$P$2:$P$1016)</f>
        <v>-3000</v>
      </c>
      <c r="S146" s="11">
        <f>IF('초기비용'!$C$2, Transactions!$Q$2:$Q$1016, Transactions!$P$2:$P$1016)</f>
        <v>-3000</v>
      </c>
      <c r="T146" s="11">
        <f>IF('총결산'!$C$2, Transactions!$Q$2:$Q$1016, Transactions!$P$2:$P$1016)</f>
        <v>-2727</v>
      </c>
      <c r="U146" s="11">
        <f>IF(Transactions!$V$2:$V$1016=FALSE, Transactions!$O$2:$O$1016, 0)</f>
        <v>-273</v>
      </c>
      <c r="V146" s="21"/>
      <c r="W146" s="8"/>
      <c r="X146" s="8" t="s">
        <v>281</v>
      </c>
      <c r="Y146" s="9">
        <v>3000.0</v>
      </c>
      <c r="Z146" s="8">
        <v>1.0</v>
      </c>
      <c r="AA146" s="8"/>
      <c r="AB146" s="8">
        <v>1.0</v>
      </c>
      <c r="AC146" s="12"/>
    </row>
    <row r="147" ht="15.75" hidden="1" customHeight="1">
      <c r="A147" s="13" t="str">
        <f>TEXT(Transactions!$B$2:$B$1016, "yyyy-mm")</f>
        <v>2025-02</v>
      </c>
      <c r="B147" s="14">
        <v>45703.0</v>
      </c>
      <c r="C147" s="15" t="s">
        <v>28</v>
      </c>
      <c r="D147" s="15" t="s">
        <v>51</v>
      </c>
      <c r="E147" s="15"/>
      <c r="F147" s="15" t="s">
        <v>76</v>
      </c>
      <c r="G147" s="15" t="s">
        <v>279</v>
      </c>
      <c r="H147" s="16">
        <v>2000.0</v>
      </c>
      <c r="I147" s="15" t="s">
        <v>287</v>
      </c>
      <c r="J147" s="15"/>
      <c r="K147" s="15" t="s">
        <v>195</v>
      </c>
      <c r="L147" s="15"/>
      <c r="M147" s="15"/>
      <c r="N147" s="17" t="b">
        <v>0</v>
      </c>
      <c r="O147" s="18">
        <f>IF(Transactions!$C$2:$C$1016=TRUE, 0, IF(Transactions!$C$2:$C$1016="지출", -ROUND(Transactions!$H$2:$H$1016/11, 0), ROUND(Transactions!$H$2:$H$1016/11, 0)))</f>
        <v>-182</v>
      </c>
      <c r="P147" s="18">
        <f>IF(Transactions!$C$2:$C$1016="지출", -(Transactions!$H$2:$H$1016), Transactions!$H$2:$H$1016)</f>
        <v>-2000</v>
      </c>
      <c r="Q147" s="18">
        <f>Transactions!$P$2:$P$1016-Transactions!$O$2:$O$1016</f>
        <v>-1818</v>
      </c>
      <c r="R147" s="18">
        <f>IF('운영결산'!$C$2, Transactions!$Q$2:$Q$1016, Transactions!$P$2:$P$1016)</f>
        <v>-2000</v>
      </c>
      <c r="S147" s="18">
        <f>IF('초기비용'!$C$2, Transactions!$Q$2:$Q$1016, Transactions!$P$2:$P$1016)</f>
        <v>-2000</v>
      </c>
      <c r="T147" s="18">
        <f>IF('총결산'!$C$2, Transactions!$Q$2:$Q$1016, Transactions!$P$2:$P$1016)</f>
        <v>-1818</v>
      </c>
      <c r="U147" s="18">
        <f>IF(Transactions!$V$2:$V$1016=FALSE, Transactions!$O$2:$O$1016, 0)</f>
        <v>-182</v>
      </c>
      <c r="V147" s="20"/>
      <c r="W147" s="15"/>
      <c r="X147" s="15" t="s">
        <v>281</v>
      </c>
      <c r="Y147" s="16">
        <v>2000.0</v>
      </c>
      <c r="Z147" s="15">
        <v>1.0</v>
      </c>
      <c r="AA147" s="15"/>
      <c r="AB147" s="15">
        <v>1.0</v>
      </c>
      <c r="AC147" s="19"/>
    </row>
    <row r="148" ht="15.75" hidden="1" customHeight="1">
      <c r="A148" s="6" t="str">
        <f>TEXT(Transactions!$B$2:$B$1016, "yyyy-mm")</f>
        <v>2025-02</v>
      </c>
      <c r="B148" s="7">
        <v>45704.0</v>
      </c>
      <c r="C148" s="8" t="s">
        <v>28</v>
      </c>
      <c r="D148" s="8" t="s">
        <v>51</v>
      </c>
      <c r="E148" s="8"/>
      <c r="F148" s="8" t="s">
        <v>69</v>
      </c>
      <c r="G148" s="8" t="s">
        <v>208</v>
      </c>
      <c r="H148" s="9">
        <v>11880.0</v>
      </c>
      <c r="I148" s="8" t="s">
        <v>288</v>
      </c>
      <c r="J148" s="8"/>
      <c r="K148" s="8" t="s">
        <v>55</v>
      </c>
      <c r="L148" s="8"/>
      <c r="M148" s="8"/>
      <c r="N148" s="10" t="b">
        <v>0</v>
      </c>
      <c r="O148" s="11">
        <f>IF(Transactions!$C$2:$C$1016=TRUE, 0, IF(Transactions!$C$2:$C$1016="지출", -ROUND(Transactions!$H$2:$H$1016/11, 0), ROUND(Transactions!$H$2:$H$1016/11, 0)))</f>
        <v>-1080</v>
      </c>
      <c r="P148" s="11">
        <f>IF(Transactions!$C$2:$C$1016="지출", -(Transactions!$H$2:$H$1016), Transactions!$H$2:$H$1016)</f>
        <v>-11880</v>
      </c>
      <c r="Q148" s="11">
        <f>Transactions!$P$2:$P$1016-Transactions!$O$2:$O$1016</f>
        <v>-10800</v>
      </c>
      <c r="R148" s="11">
        <f>IF('운영결산'!$C$2, Transactions!$Q$2:$Q$1016, Transactions!$P$2:$P$1016)</f>
        <v>-11880</v>
      </c>
      <c r="S148" s="11">
        <f>IF('초기비용'!$C$2, Transactions!$Q$2:$Q$1016, Transactions!$P$2:$P$1016)</f>
        <v>-11880</v>
      </c>
      <c r="T148" s="11">
        <f>IF('총결산'!$C$2, Transactions!$Q$2:$Q$1016, Transactions!$P$2:$P$1016)</f>
        <v>-10800</v>
      </c>
      <c r="U148" s="11">
        <f>IF(Transactions!$V$2:$V$1016=FALSE, Transactions!$O$2:$O$1016, 0)</f>
        <v>-1080</v>
      </c>
      <c r="V148" s="21"/>
      <c r="W148" s="8"/>
      <c r="X148" s="8"/>
      <c r="Y148" s="9">
        <v>11880.0</v>
      </c>
      <c r="Z148" s="8">
        <v>1.0</v>
      </c>
      <c r="AA148" s="8"/>
      <c r="AB148" s="8">
        <v>1.0</v>
      </c>
      <c r="AC148" s="12"/>
    </row>
    <row r="149" ht="15.75" hidden="1" customHeight="1">
      <c r="A149" s="13" t="str">
        <f>TEXT(Transactions!$B$2:$B$1016, "yyyy-mm")</f>
        <v>2025-02</v>
      </c>
      <c r="B149" s="14">
        <v>45706.0</v>
      </c>
      <c r="C149" s="15" t="s">
        <v>28</v>
      </c>
      <c r="D149" s="15" t="s">
        <v>29</v>
      </c>
      <c r="E149" s="15"/>
      <c r="F149" s="15" t="s">
        <v>30</v>
      </c>
      <c r="G149" s="15" t="s">
        <v>289</v>
      </c>
      <c r="H149" s="16">
        <v>1.4267E7</v>
      </c>
      <c r="I149" s="15"/>
      <c r="J149" s="15" t="s">
        <v>32</v>
      </c>
      <c r="K149" s="15" t="s">
        <v>33</v>
      </c>
      <c r="L149" s="15"/>
      <c r="M149" s="15"/>
      <c r="N149" s="17" t="b">
        <v>0</v>
      </c>
      <c r="O149" s="18">
        <f>IF(Transactions!$C$2:$C$1016=TRUE, 0, IF(Transactions!$C$2:$C$1016="지출", -ROUND(Transactions!$H$2:$H$1016/11, 0), ROUND(Transactions!$H$2:$H$1016/11, 0)))</f>
        <v>-1297000</v>
      </c>
      <c r="P149" s="18">
        <f>IF(Transactions!$C$2:$C$1016="지출", -(Transactions!$H$2:$H$1016), Transactions!$H$2:$H$1016)</f>
        <v>-14267000</v>
      </c>
      <c r="Q149" s="18">
        <f>Transactions!$P$2:$P$1016-Transactions!$O$2:$O$1016</f>
        <v>-12970000</v>
      </c>
      <c r="R149" s="18">
        <f>IF('운영결산'!$C$2, Transactions!$Q$2:$Q$1016, Transactions!$P$2:$P$1016)</f>
        <v>-14267000</v>
      </c>
      <c r="S149" s="18">
        <f>IF('초기비용'!$C$2, Transactions!$Q$2:$Q$1016, Transactions!$P$2:$P$1016)</f>
        <v>-14267000</v>
      </c>
      <c r="T149" s="18">
        <f>IF('총결산'!$C$2, Transactions!$Q$2:$Q$1016, Transactions!$P$2:$P$1016)</f>
        <v>-12970000</v>
      </c>
      <c r="U149" s="18">
        <f>IF(Transactions!$V$2:$V$1016=FALSE, Transactions!$O$2:$O$1016, 0)</f>
        <v>-1297000</v>
      </c>
      <c r="V149" s="20"/>
      <c r="W149" s="15"/>
      <c r="X149" s="15"/>
      <c r="Y149" s="15"/>
      <c r="Z149" s="15"/>
      <c r="AA149" s="15"/>
      <c r="AB149" s="15"/>
      <c r="AC149" s="19"/>
    </row>
    <row r="150" ht="15.75" hidden="1" customHeight="1">
      <c r="A150" s="6" t="str">
        <f>TEXT(Transactions!$B$2:$B$1016, "yyyy-mm")</f>
        <v>2025-02</v>
      </c>
      <c r="B150" s="7">
        <v>45706.0</v>
      </c>
      <c r="C150" s="8" t="s">
        <v>28</v>
      </c>
      <c r="D150" s="8" t="s">
        <v>29</v>
      </c>
      <c r="E150" s="8"/>
      <c r="F150" s="8" t="s">
        <v>30</v>
      </c>
      <c r="G150" s="8" t="s">
        <v>290</v>
      </c>
      <c r="H150" s="9">
        <v>2853500.0</v>
      </c>
      <c r="I150" s="8"/>
      <c r="J150" s="8" t="s">
        <v>32</v>
      </c>
      <c r="K150" s="8" t="s">
        <v>33</v>
      </c>
      <c r="L150" s="8"/>
      <c r="M150" s="8"/>
      <c r="N150" s="10" t="b">
        <v>0</v>
      </c>
      <c r="O150" s="11">
        <f>IF(Transactions!$C$2:$C$1016=TRUE, 0, IF(Transactions!$C$2:$C$1016="지출", -ROUND(Transactions!$H$2:$H$1016/11, 0), ROUND(Transactions!$H$2:$H$1016/11, 0)))</f>
        <v>-259409</v>
      </c>
      <c r="P150" s="11">
        <f>IF(Transactions!$C$2:$C$1016="지출", -(Transactions!$H$2:$H$1016), Transactions!$H$2:$H$1016)</f>
        <v>-2853500</v>
      </c>
      <c r="Q150" s="11">
        <f>Transactions!$P$2:$P$1016-Transactions!$O$2:$O$1016</f>
        <v>-2594091</v>
      </c>
      <c r="R150" s="11">
        <f>IF('운영결산'!$C$2, Transactions!$Q$2:$Q$1016, Transactions!$P$2:$P$1016)</f>
        <v>-2853500</v>
      </c>
      <c r="S150" s="11">
        <f>IF('초기비용'!$C$2, Transactions!$Q$2:$Q$1016, Transactions!$P$2:$P$1016)</f>
        <v>-2853500</v>
      </c>
      <c r="T150" s="11">
        <f>IF('총결산'!$C$2, Transactions!$Q$2:$Q$1016, Transactions!$P$2:$P$1016)</f>
        <v>-2594091</v>
      </c>
      <c r="U150" s="11">
        <f>IF(Transactions!$V$2:$V$1016=FALSE, Transactions!$O$2:$O$1016, 0)</f>
        <v>-259409</v>
      </c>
      <c r="V150" s="21"/>
      <c r="W150" s="8"/>
      <c r="X150" s="8"/>
      <c r="Y150" s="8"/>
      <c r="Z150" s="8"/>
      <c r="AA150" s="8"/>
      <c r="AB150" s="8"/>
      <c r="AC150" s="12"/>
    </row>
    <row r="151" ht="15.75" hidden="1" customHeight="1">
      <c r="A151" s="13" t="str">
        <f>TEXT(Transactions!$B$2:$B$1016, "yyyy-mm")</f>
        <v>2025-02</v>
      </c>
      <c r="B151" s="14">
        <v>45707.0</v>
      </c>
      <c r="C151" s="15" t="s">
        <v>28</v>
      </c>
      <c r="D151" s="15" t="s">
        <v>51</v>
      </c>
      <c r="E151" s="15"/>
      <c r="F151" s="15" t="s">
        <v>78</v>
      </c>
      <c r="G151" s="15" t="s">
        <v>271</v>
      </c>
      <c r="H151" s="16">
        <v>41280.0</v>
      </c>
      <c r="I151" s="15" t="s">
        <v>291</v>
      </c>
      <c r="J151" s="15"/>
      <c r="K151" s="15" t="s">
        <v>55</v>
      </c>
      <c r="L151" s="15"/>
      <c r="M151" s="15"/>
      <c r="N151" s="17" t="b">
        <v>0</v>
      </c>
      <c r="O151" s="18">
        <f>IF(Transactions!$C$2:$C$1016=TRUE, 0, IF(Transactions!$C$2:$C$1016="지출", -ROUND(Transactions!$H$2:$H$1016/11, 0), ROUND(Transactions!$H$2:$H$1016/11, 0)))</f>
        <v>-3753</v>
      </c>
      <c r="P151" s="18">
        <f>IF(Transactions!$C$2:$C$1016="지출", -(Transactions!$H$2:$H$1016), Transactions!$H$2:$H$1016)</f>
        <v>-41280</v>
      </c>
      <c r="Q151" s="18">
        <f>Transactions!$P$2:$P$1016-Transactions!$O$2:$O$1016</f>
        <v>-37527</v>
      </c>
      <c r="R151" s="18">
        <f>IF('운영결산'!$C$2, Transactions!$Q$2:$Q$1016, Transactions!$P$2:$P$1016)</f>
        <v>-41280</v>
      </c>
      <c r="S151" s="18">
        <f>IF('초기비용'!$C$2, Transactions!$Q$2:$Q$1016, Transactions!$P$2:$P$1016)</f>
        <v>-41280</v>
      </c>
      <c r="T151" s="18">
        <f>IF('총결산'!$C$2, Transactions!$Q$2:$Q$1016, Transactions!$P$2:$P$1016)</f>
        <v>-37527</v>
      </c>
      <c r="U151" s="18">
        <f>IF(Transactions!$V$2:$V$1016=FALSE, Transactions!$O$2:$O$1016, 0)</f>
        <v>-3753</v>
      </c>
      <c r="V151" s="20"/>
      <c r="W151" s="15"/>
      <c r="X151" s="15"/>
      <c r="Y151" s="16">
        <v>41280.0</v>
      </c>
      <c r="Z151" s="15">
        <v>1.0</v>
      </c>
      <c r="AA151" s="15"/>
      <c r="AB151" s="15">
        <v>1.0</v>
      </c>
      <c r="AC151" s="19"/>
    </row>
    <row r="152" ht="15.75" hidden="1" customHeight="1">
      <c r="A152" s="6" t="str">
        <f>TEXT(Transactions!$B$2:$B$1016, "yyyy-mm")</f>
        <v>2025-02</v>
      </c>
      <c r="B152" s="7">
        <v>45707.0</v>
      </c>
      <c r="C152" s="8" t="s">
        <v>28</v>
      </c>
      <c r="D152" s="8" t="s">
        <v>51</v>
      </c>
      <c r="E152" s="8"/>
      <c r="F152" s="8" t="s">
        <v>69</v>
      </c>
      <c r="G152" s="8" t="s">
        <v>208</v>
      </c>
      <c r="H152" s="9">
        <v>19210.0</v>
      </c>
      <c r="I152" s="8" t="s">
        <v>292</v>
      </c>
      <c r="J152" s="8"/>
      <c r="K152" s="8" t="s">
        <v>55</v>
      </c>
      <c r="L152" s="8"/>
      <c r="M152" s="8"/>
      <c r="N152" s="10" t="b">
        <v>0</v>
      </c>
      <c r="O152" s="11">
        <f>IF(Transactions!$C$2:$C$1016=TRUE, 0, IF(Transactions!$C$2:$C$1016="지출", -ROUND(Transactions!$H$2:$H$1016/11, 0), ROUND(Transactions!$H$2:$H$1016/11, 0)))</f>
        <v>-1746</v>
      </c>
      <c r="P152" s="11">
        <f>IF(Transactions!$C$2:$C$1016="지출", -(Transactions!$H$2:$H$1016), Transactions!$H$2:$H$1016)</f>
        <v>-19210</v>
      </c>
      <c r="Q152" s="11">
        <f>Transactions!$P$2:$P$1016-Transactions!$O$2:$O$1016</f>
        <v>-17464</v>
      </c>
      <c r="R152" s="11">
        <f>IF('운영결산'!$C$2, Transactions!$Q$2:$Q$1016, Transactions!$P$2:$P$1016)</f>
        <v>-19210</v>
      </c>
      <c r="S152" s="11">
        <f>IF('초기비용'!$C$2, Transactions!$Q$2:$Q$1016, Transactions!$P$2:$P$1016)</f>
        <v>-19210</v>
      </c>
      <c r="T152" s="11">
        <f>IF('총결산'!$C$2, Transactions!$Q$2:$Q$1016, Transactions!$P$2:$P$1016)</f>
        <v>-17464</v>
      </c>
      <c r="U152" s="11">
        <f>IF(Transactions!$V$2:$V$1016=FALSE, Transactions!$O$2:$O$1016, 0)</f>
        <v>-1746</v>
      </c>
      <c r="V152" s="21"/>
      <c r="W152" s="8"/>
      <c r="X152" s="8"/>
      <c r="Y152" s="9">
        <v>19210.0</v>
      </c>
      <c r="Z152" s="8">
        <v>1.0</v>
      </c>
      <c r="AA152" s="8"/>
      <c r="AB152" s="8">
        <v>1.0</v>
      </c>
      <c r="AC152" s="12"/>
    </row>
    <row r="153" ht="15.75" hidden="1" customHeight="1">
      <c r="A153" s="13" t="str">
        <f>TEXT(Transactions!$B$2:$B$1016, "yyyy-mm")</f>
        <v>2025-02</v>
      </c>
      <c r="B153" s="14">
        <v>45708.0</v>
      </c>
      <c r="C153" s="15" t="s">
        <v>28</v>
      </c>
      <c r="D153" s="15" t="s">
        <v>35</v>
      </c>
      <c r="E153" s="15"/>
      <c r="F153" s="15" t="s">
        <v>41</v>
      </c>
      <c r="G153" s="15" t="s">
        <v>293</v>
      </c>
      <c r="H153" s="16">
        <v>66000.0</v>
      </c>
      <c r="I153" s="15"/>
      <c r="J153" s="15" t="s">
        <v>32</v>
      </c>
      <c r="K153" s="15"/>
      <c r="L153" s="15"/>
      <c r="M153" s="15"/>
      <c r="N153" s="17" t="b">
        <v>0</v>
      </c>
      <c r="O153" s="18">
        <f>IF(Transactions!$C$2:$C$1016=TRUE, 0, IF(Transactions!$C$2:$C$1016="지출", -ROUND(Transactions!$H$2:$H$1016/11, 0), ROUND(Transactions!$H$2:$H$1016/11, 0)))</f>
        <v>-6000</v>
      </c>
      <c r="P153" s="18">
        <f>IF(Transactions!$C$2:$C$1016="지출", -(Transactions!$H$2:$H$1016), Transactions!$H$2:$H$1016)</f>
        <v>-66000</v>
      </c>
      <c r="Q153" s="18">
        <f>Transactions!$P$2:$P$1016-Transactions!$O$2:$O$1016</f>
        <v>-60000</v>
      </c>
      <c r="R153" s="18">
        <f>IF('운영결산'!$C$2, Transactions!$Q$2:$Q$1016, Transactions!$P$2:$P$1016)</f>
        <v>-66000</v>
      </c>
      <c r="S153" s="18">
        <f>IF('초기비용'!$C$2, Transactions!$Q$2:$Q$1016, Transactions!$P$2:$P$1016)</f>
        <v>-66000</v>
      </c>
      <c r="T153" s="18">
        <f>IF('총결산'!$C$2, Transactions!$Q$2:$Q$1016, Transactions!$P$2:$P$1016)</f>
        <v>-60000</v>
      </c>
      <c r="U153" s="18">
        <f>IF(Transactions!$V$2:$V$1016=FALSE, Transactions!$O$2:$O$1016, 0)</f>
        <v>-6000</v>
      </c>
      <c r="V153" s="20"/>
      <c r="W153" s="15"/>
      <c r="X153" s="15"/>
      <c r="Y153" s="15"/>
      <c r="Z153" s="15"/>
      <c r="AA153" s="15"/>
      <c r="AB153" s="15"/>
      <c r="AC153" s="19"/>
    </row>
    <row r="154" ht="15.75" hidden="1" customHeight="1">
      <c r="A154" s="6" t="str">
        <f>TEXT(Transactions!$B$2:$B$1016, "yyyy-mm")</f>
        <v>2025-02</v>
      </c>
      <c r="B154" s="7">
        <v>45708.0</v>
      </c>
      <c r="C154" s="8" t="s">
        <v>28</v>
      </c>
      <c r="D154" s="8" t="s">
        <v>51</v>
      </c>
      <c r="E154" s="8"/>
      <c r="F154" s="8" t="s">
        <v>63</v>
      </c>
      <c r="G154" s="8" t="s">
        <v>294</v>
      </c>
      <c r="H154" s="9">
        <v>1500.0</v>
      </c>
      <c r="I154" s="8" t="s">
        <v>295</v>
      </c>
      <c r="J154" s="8"/>
      <c r="K154" s="8" t="s">
        <v>195</v>
      </c>
      <c r="L154" s="8"/>
      <c r="M154" s="8"/>
      <c r="N154" s="10" t="b">
        <v>0</v>
      </c>
      <c r="O154" s="11">
        <f>IF(Transactions!$C$2:$C$1016=TRUE, 0, IF(Transactions!$C$2:$C$1016="지출", -ROUND(Transactions!$H$2:$H$1016/11, 0), ROUND(Transactions!$H$2:$H$1016/11, 0)))</f>
        <v>-136</v>
      </c>
      <c r="P154" s="11">
        <f>IF(Transactions!$C$2:$C$1016="지출", -(Transactions!$H$2:$H$1016), Transactions!$H$2:$H$1016)</f>
        <v>-1500</v>
      </c>
      <c r="Q154" s="11">
        <f>Transactions!$P$2:$P$1016-Transactions!$O$2:$O$1016</f>
        <v>-1364</v>
      </c>
      <c r="R154" s="11">
        <f>IF('운영결산'!$C$2, Transactions!$Q$2:$Q$1016, Transactions!$P$2:$P$1016)</f>
        <v>-1500</v>
      </c>
      <c r="S154" s="11">
        <f>IF('초기비용'!$C$2, Transactions!$Q$2:$Q$1016, Transactions!$P$2:$P$1016)</f>
        <v>-1500</v>
      </c>
      <c r="T154" s="11">
        <f>IF('총결산'!$C$2, Transactions!$Q$2:$Q$1016, Transactions!$P$2:$P$1016)</f>
        <v>-1364</v>
      </c>
      <c r="U154" s="11">
        <f>IF(Transactions!$V$2:$V$1016=FALSE, Transactions!$O$2:$O$1016, 0)</f>
        <v>-136</v>
      </c>
      <c r="V154" s="21"/>
      <c r="W154" s="8"/>
      <c r="X154" s="8" t="s">
        <v>296</v>
      </c>
      <c r="Y154" s="9">
        <v>1500.0</v>
      </c>
      <c r="Z154" s="8">
        <v>1.0</v>
      </c>
      <c r="AA154" s="8"/>
      <c r="AB154" s="8">
        <v>1.0</v>
      </c>
      <c r="AC154" s="12"/>
    </row>
    <row r="155" ht="15.75" hidden="1" customHeight="1">
      <c r="A155" s="13" t="str">
        <f>TEXT(Transactions!$B$2:$B$1016, "yyyy-mm")</f>
        <v>2025-02</v>
      </c>
      <c r="B155" s="14">
        <v>45708.0</v>
      </c>
      <c r="C155" s="15" t="s">
        <v>28</v>
      </c>
      <c r="D155" s="15" t="s">
        <v>51</v>
      </c>
      <c r="E155" s="15"/>
      <c r="F155" s="15" t="s">
        <v>76</v>
      </c>
      <c r="G155" s="15" t="s">
        <v>297</v>
      </c>
      <c r="H155" s="16">
        <v>1000.0</v>
      </c>
      <c r="I155" s="15" t="s">
        <v>298</v>
      </c>
      <c r="J155" s="15"/>
      <c r="K155" s="15" t="s">
        <v>195</v>
      </c>
      <c r="L155" s="15"/>
      <c r="M155" s="15"/>
      <c r="N155" s="17" t="b">
        <v>0</v>
      </c>
      <c r="O155" s="18">
        <f>IF(Transactions!$C$2:$C$1016=TRUE, 0, IF(Transactions!$C$2:$C$1016="지출", -ROUND(Transactions!$H$2:$H$1016/11, 0), ROUND(Transactions!$H$2:$H$1016/11, 0)))</f>
        <v>-91</v>
      </c>
      <c r="P155" s="18">
        <f>IF(Transactions!$C$2:$C$1016="지출", -(Transactions!$H$2:$H$1016), Transactions!$H$2:$H$1016)</f>
        <v>-1000</v>
      </c>
      <c r="Q155" s="18">
        <f>Transactions!$P$2:$P$1016-Transactions!$O$2:$O$1016</f>
        <v>-909</v>
      </c>
      <c r="R155" s="18">
        <f>IF('운영결산'!$C$2, Transactions!$Q$2:$Q$1016, Transactions!$P$2:$P$1016)</f>
        <v>-1000</v>
      </c>
      <c r="S155" s="18">
        <f>IF('초기비용'!$C$2, Transactions!$Q$2:$Q$1016, Transactions!$P$2:$P$1016)</f>
        <v>-1000</v>
      </c>
      <c r="T155" s="18">
        <f>IF('총결산'!$C$2, Transactions!$Q$2:$Q$1016, Transactions!$P$2:$P$1016)</f>
        <v>-909</v>
      </c>
      <c r="U155" s="18">
        <f>IF(Transactions!$V$2:$V$1016=FALSE, Transactions!$O$2:$O$1016, 0)</f>
        <v>-91</v>
      </c>
      <c r="V155" s="20"/>
      <c r="W155" s="15"/>
      <c r="X155" s="15" t="s">
        <v>296</v>
      </c>
      <c r="Y155" s="16">
        <v>1000.0</v>
      </c>
      <c r="Z155" s="15">
        <v>1.0</v>
      </c>
      <c r="AA155" s="15"/>
      <c r="AB155" s="15">
        <v>1.0</v>
      </c>
      <c r="AC155" s="19"/>
    </row>
    <row r="156" ht="15.75" hidden="1" customHeight="1">
      <c r="A156" s="6" t="str">
        <f>TEXT(Transactions!$B$2:$B$1016, "yyyy-mm")</f>
        <v>2025-02</v>
      </c>
      <c r="B156" s="7">
        <v>45708.0</v>
      </c>
      <c r="C156" s="8" t="s">
        <v>28</v>
      </c>
      <c r="D156" s="8" t="s">
        <v>29</v>
      </c>
      <c r="E156" s="8"/>
      <c r="F156" s="8" t="s">
        <v>78</v>
      </c>
      <c r="G156" s="8" t="s">
        <v>123</v>
      </c>
      <c r="H156" s="9">
        <v>2000.0</v>
      </c>
      <c r="I156" s="8" t="s">
        <v>299</v>
      </c>
      <c r="J156" s="8"/>
      <c r="K156" s="8" t="s">
        <v>195</v>
      </c>
      <c r="L156" s="8"/>
      <c r="M156" s="8"/>
      <c r="N156" s="10" t="b">
        <v>0</v>
      </c>
      <c r="O156" s="11">
        <f>IF(Transactions!$C$2:$C$1016=TRUE, 0, IF(Transactions!$C$2:$C$1016="지출", -ROUND(Transactions!$H$2:$H$1016/11, 0), ROUND(Transactions!$H$2:$H$1016/11, 0)))</f>
        <v>-182</v>
      </c>
      <c r="P156" s="11">
        <f>IF(Transactions!$C$2:$C$1016="지출", -(Transactions!$H$2:$H$1016), Transactions!$H$2:$H$1016)</f>
        <v>-2000</v>
      </c>
      <c r="Q156" s="11">
        <f>Transactions!$P$2:$P$1016-Transactions!$O$2:$O$1016</f>
        <v>-1818</v>
      </c>
      <c r="R156" s="11">
        <f>IF('운영결산'!$C$2, Transactions!$Q$2:$Q$1016, Transactions!$P$2:$P$1016)</f>
        <v>-2000</v>
      </c>
      <c r="S156" s="11">
        <f>IF('초기비용'!$C$2, Transactions!$Q$2:$Q$1016, Transactions!$P$2:$P$1016)</f>
        <v>-2000</v>
      </c>
      <c r="T156" s="11">
        <f>IF('총결산'!$C$2, Transactions!$Q$2:$Q$1016, Transactions!$P$2:$P$1016)</f>
        <v>-1818</v>
      </c>
      <c r="U156" s="11">
        <f>IF(Transactions!$V$2:$V$1016=FALSE, Transactions!$O$2:$O$1016, 0)</f>
        <v>-182</v>
      </c>
      <c r="V156" s="21"/>
      <c r="W156" s="8"/>
      <c r="X156" s="8" t="s">
        <v>296</v>
      </c>
      <c r="Y156" s="9">
        <v>1000.0</v>
      </c>
      <c r="Z156" s="8">
        <v>2.0</v>
      </c>
      <c r="AA156" s="8"/>
      <c r="AB156" s="8">
        <v>2.0</v>
      </c>
      <c r="AC156" s="12"/>
    </row>
    <row r="157" ht="15.75" customHeight="1">
      <c r="A157" s="13" t="str">
        <f>TEXT(Transactions!$B$2:$B$1016, "yyyy-mm")</f>
        <v>2025-02</v>
      </c>
      <c r="B157" s="14">
        <v>45708.0</v>
      </c>
      <c r="C157" s="15" t="s">
        <v>28</v>
      </c>
      <c r="D157" s="15" t="s">
        <v>51</v>
      </c>
      <c r="E157" s="15"/>
      <c r="F157" s="15" t="s">
        <v>52</v>
      </c>
      <c r="G157" s="15" t="s">
        <v>300</v>
      </c>
      <c r="H157" s="16">
        <v>6000.0</v>
      </c>
      <c r="I157" s="15" t="s">
        <v>301</v>
      </c>
      <c r="J157" s="15"/>
      <c r="K157" s="15" t="s">
        <v>195</v>
      </c>
      <c r="L157" s="15"/>
      <c r="M157" s="15"/>
      <c r="N157" s="17" t="b">
        <f>AND(ISNUMBER(MATCH(Transactions!$F$2:$F$1016, '관리용품리스트'!$B$3:$B$48, 0)),
  ISNUMBER(MATCH(Transactions!$G$2:$G$1016, '관리용품리스트'!$C$3:$C$48, 0))
)
</f>
        <v>1</v>
      </c>
      <c r="O157" s="18">
        <f>IF(Transactions!$C$2:$C$1016=TRUE, 0, IF(Transactions!$C$2:$C$1016="지출", -ROUND(Transactions!$H$2:$H$1016/11, 0), ROUND(Transactions!$H$2:$H$1016/11, 0)))</f>
        <v>-545</v>
      </c>
      <c r="P157" s="18">
        <f>IF(Transactions!$C$2:$C$1016="지출", -(Transactions!$H$2:$H$1016), Transactions!$H$2:$H$1016)</f>
        <v>-6000</v>
      </c>
      <c r="Q157" s="18">
        <f>Transactions!$P$2:$P$1016-Transactions!$O$2:$O$1016</f>
        <v>-5455</v>
      </c>
      <c r="R157" s="18">
        <f>IF('운영결산'!$C$2, Transactions!$Q$2:$Q$1016, Transactions!$P$2:$P$1016)</f>
        <v>-6000</v>
      </c>
      <c r="S157" s="18">
        <f>IF('초기비용'!$C$2, Transactions!$Q$2:$Q$1016, Transactions!$P$2:$P$1016)</f>
        <v>-6000</v>
      </c>
      <c r="T157" s="18">
        <f>IF('총결산'!$C$2, Transactions!$Q$2:$Q$1016, Transactions!$P$2:$P$1016)</f>
        <v>-5455</v>
      </c>
      <c r="U157" s="18">
        <f>IF(Transactions!$V$2:$V$1016=FALSE, Transactions!$O$2:$O$1016, 0)</f>
        <v>-545</v>
      </c>
      <c r="V157" s="20"/>
      <c r="W157" s="15"/>
      <c r="X157" s="15" t="s">
        <v>296</v>
      </c>
      <c r="Y157" s="16">
        <v>3000.0</v>
      </c>
      <c r="Z157" s="15">
        <v>2.0</v>
      </c>
      <c r="AA157" s="15"/>
      <c r="AB157" s="15">
        <v>2.0</v>
      </c>
      <c r="AC157" s="19"/>
    </row>
    <row r="158" ht="15.75" hidden="1" customHeight="1">
      <c r="A158" s="6" t="str">
        <f>TEXT(Transactions!$B$2:$B$1016, "yyyy-mm")</f>
        <v>2025-02</v>
      </c>
      <c r="B158" s="7">
        <v>45708.0</v>
      </c>
      <c r="C158" s="8" t="s">
        <v>28</v>
      </c>
      <c r="D158" s="8" t="s">
        <v>29</v>
      </c>
      <c r="E158" s="8"/>
      <c r="F158" s="8" t="s">
        <v>83</v>
      </c>
      <c r="G158" s="8" t="s">
        <v>302</v>
      </c>
      <c r="H158" s="9">
        <v>5000.0</v>
      </c>
      <c r="I158" s="8" t="s">
        <v>303</v>
      </c>
      <c r="J158" s="8"/>
      <c r="K158" s="8" t="s">
        <v>195</v>
      </c>
      <c r="L158" s="8"/>
      <c r="M158" s="8"/>
      <c r="N158" s="10" t="b">
        <v>0</v>
      </c>
      <c r="O158" s="11">
        <f>IF(Transactions!$C$2:$C$1016=TRUE, 0, IF(Transactions!$C$2:$C$1016="지출", -ROUND(Transactions!$H$2:$H$1016/11, 0), ROUND(Transactions!$H$2:$H$1016/11, 0)))</f>
        <v>-455</v>
      </c>
      <c r="P158" s="11">
        <f>IF(Transactions!$C$2:$C$1016="지출", -(Transactions!$H$2:$H$1016), Transactions!$H$2:$H$1016)</f>
        <v>-5000</v>
      </c>
      <c r="Q158" s="11">
        <f>Transactions!$P$2:$P$1016-Transactions!$O$2:$O$1016</f>
        <v>-4545</v>
      </c>
      <c r="R158" s="11">
        <f>IF('운영결산'!$C$2, Transactions!$Q$2:$Q$1016, Transactions!$P$2:$P$1016)</f>
        <v>-5000</v>
      </c>
      <c r="S158" s="11">
        <f>IF('초기비용'!$C$2, Transactions!$Q$2:$Q$1016, Transactions!$P$2:$P$1016)</f>
        <v>-5000</v>
      </c>
      <c r="T158" s="11">
        <f>IF('총결산'!$C$2, Transactions!$Q$2:$Q$1016, Transactions!$P$2:$P$1016)</f>
        <v>-4545</v>
      </c>
      <c r="U158" s="11">
        <f>IF(Transactions!$V$2:$V$1016=FALSE, Transactions!$O$2:$O$1016, 0)</f>
        <v>-455</v>
      </c>
      <c r="V158" s="21"/>
      <c r="W158" s="8"/>
      <c r="X158" s="8" t="s">
        <v>296</v>
      </c>
      <c r="Y158" s="9">
        <v>5000.0</v>
      </c>
      <c r="Z158" s="8">
        <v>1.0</v>
      </c>
      <c r="AA158" s="8"/>
      <c r="AB158" s="8">
        <v>1.0</v>
      </c>
      <c r="AC158" s="12"/>
    </row>
    <row r="159" ht="15.75" hidden="1" customHeight="1">
      <c r="A159" s="13" t="str">
        <f>TEXT(Transactions!$B$2:$B$1016, "yyyy-mm")</f>
        <v>2025-02</v>
      </c>
      <c r="B159" s="14">
        <v>45708.0</v>
      </c>
      <c r="C159" s="15" t="s">
        <v>28</v>
      </c>
      <c r="D159" s="15" t="s">
        <v>51</v>
      </c>
      <c r="E159" s="15"/>
      <c r="F159" s="15" t="s">
        <v>52</v>
      </c>
      <c r="G159" s="15" t="s">
        <v>304</v>
      </c>
      <c r="H159" s="16">
        <v>2000.0</v>
      </c>
      <c r="I159" s="15" t="s">
        <v>305</v>
      </c>
      <c r="J159" s="15"/>
      <c r="K159" s="15" t="s">
        <v>195</v>
      </c>
      <c r="L159" s="15"/>
      <c r="M159" s="15"/>
      <c r="N159" s="17" t="b">
        <v>0</v>
      </c>
      <c r="O159" s="18">
        <f>IF(Transactions!$C$2:$C$1016=TRUE, 0, IF(Transactions!$C$2:$C$1016="지출", -ROUND(Transactions!$H$2:$H$1016/11, 0), ROUND(Transactions!$H$2:$H$1016/11, 0)))</f>
        <v>-182</v>
      </c>
      <c r="P159" s="18">
        <f>IF(Transactions!$C$2:$C$1016="지출", -(Transactions!$H$2:$H$1016), Transactions!$H$2:$H$1016)</f>
        <v>-2000</v>
      </c>
      <c r="Q159" s="18">
        <f>Transactions!$P$2:$P$1016-Transactions!$O$2:$O$1016</f>
        <v>-1818</v>
      </c>
      <c r="R159" s="18">
        <f>IF('운영결산'!$C$2, Transactions!$Q$2:$Q$1016, Transactions!$P$2:$P$1016)</f>
        <v>-2000</v>
      </c>
      <c r="S159" s="18">
        <f>IF('초기비용'!$C$2, Transactions!$Q$2:$Q$1016, Transactions!$P$2:$P$1016)</f>
        <v>-2000</v>
      </c>
      <c r="T159" s="18">
        <f>IF('총결산'!$C$2, Transactions!$Q$2:$Q$1016, Transactions!$P$2:$P$1016)</f>
        <v>-1818</v>
      </c>
      <c r="U159" s="18">
        <f>IF(Transactions!$V$2:$V$1016=FALSE, Transactions!$O$2:$O$1016, 0)</f>
        <v>-182</v>
      </c>
      <c r="V159" s="20"/>
      <c r="W159" s="15"/>
      <c r="X159" s="15" t="s">
        <v>296</v>
      </c>
      <c r="Y159" s="16">
        <v>2000.0</v>
      </c>
      <c r="Z159" s="15">
        <v>1.0</v>
      </c>
      <c r="AA159" s="15"/>
      <c r="AB159" s="15">
        <v>1.0</v>
      </c>
      <c r="AC159" s="19"/>
    </row>
    <row r="160" ht="15.75" hidden="1" customHeight="1">
      <c r="A160" s="6" t="str">
        <f>TEXT(Transactions!$B$2:$B$1016, "yyyy-mm")</f>
        <v>2025-02</v>
      </c>
      <c r="B160" s="7">
        <v>45708.0</v>
      </c>
      <c r="C160" s="8" t="s">
        <v>28</v>
      </c>
      <c r="D160" s="8" t="s">
        <v>51</v>
      </c>
      <c r="E160" s="8"/>
      <c r="F160" s="8" t="s">
        <v>52</v>
      </c>
      <c r="G160" s="8" t="s">
        <v>306</v>
      </c>
      <c r="H160" s="9">
        <v>1000.0</v>
      </c>
      <c r="I160" s="8" t="s">
        <v>307</v>
      </c>
      <c r="J160" s="8"/>
      <c r="K160" s="8" t="s">
        <v>195</v>
      </c>
      <c r="L160" s="8"/>
      <c r="M160" s="8"/>
      <c r="N160" s="10" t="b">
        <v>0</v>
      </c>
      <c r="O160" s="11">
        <f>IF(Transactions!$C$2:$C$1016=TRUE, 0, IF(Transactions!$C$2:$C$1016="지출", -ROUND(Transactions!$H$2:$H$1016/11, 0), ROUND(Transactions!$H$2:$H$1016/11, 0)))</f>
        <v>-91</v>
      </c>
      <c r="P160" s="11">
        <f>IF(Transactions!$C$2:$C$1016="지출", -(Transactions!$H$2:$H$1016), Transactions!$H$2:$H$1016)</f>
        <v>-1000</v>
      </c>
      <c r="Q160" s="11">
        <f>Transactions!$P$2:$P$1016-Transactions!$O$2:$O$1016</f>
        <v>-909</v>
      </c>
      <c r="R160" s="11">
        <f>IF('운영결산'!$C$2, Transactions!$Q$2:$Q$1016, Transactions!$P$2:$P$1016)</f>
        <v>-1000</v>
      </c>
      <c r="S160" s="11">
        <f>IF('초기비용'!$C$2, Transactions!$Q$2:$Q$1016, Transactions!$P$2:$P$1016)</f>
        <v>-1000</v>
      </c>
      <c r="T160" s="11">
        <f>IF('총결산'!$C$2, Transactions!$Q$2:$Q$1016, Transactions!$P$2:$P$1016)</f>
        <v>-909</v>
      </c>
      <c r="U160" s="11">
        <f>IF(Transactions!$V$2:$V$1016=FALSE, Transactions!$O$2:$O$1016, 0)</f>
        <v>-91</v>
      </c>
      <c r="V160" s="21"/>
      <c r="W160" s="8"/>
      <c r="X160" s="8" t="s">
        <v>296</v>
      </c>
      <c r="Y160" s="9">
        <v>1000.0</v>
      </c>
      <c r="Z160" s="8">
        <v>1.0</v>
      </c>
      <c r="AA160" s="8"/>
      <c r="AB160" s="8">
        <v>1.0</v>
      </c>
      <c r="AC160" s="12"/>
    </row>
    <row r="161" ht="15.75" hidden="1" customHeight="1">
      <c r="A161" s="13" t="str">
        <f>TEXT(Transactions!$B$2:$B$1016, "yyyy-mm")</f>
        <v>2025-02</v>
      </c>
      <c r="B161" s="14">
        <v>45708.0</v>
      </c>
      <c r="C161" s="15" t="s">
        <v>28</v>
      </c>
      <c r="D161" s="15" t="s">
        <v>29</v>
      </c>
      <c r="E161" s="15"/>
      <c r="F161" s="15" t="s">
        <v>78</v>
      </c>
      <c r="G161" s="15" t="s">
        <v>123</v>
      </c>
      <c r="H161" s="16">
        <v>6000.0</v>
      </c>
      <c r="I161" s="15" t="s">
        <v>308</v>
      </c>
      <c r="J161" s="15"/>
      <c r="K161" s="15" t="s">
        <v>195</v>
      </c>
      <c r="L161" s="15"/>
      <c r="M161" s="15"/>
      <c r="N161" s="17" t="b">
        <v>0</v>
      </c>
      <c r="O161" s="18">
        <f>IF(Transactions!$C$2:$C$1016=TRUE, 0, IF(Transactions!$C$2:$C$1016="지출", -ROUND(Transactions!$H$2:$H$1016/11, 0), ROUND(Transactions!$H$2:$H$1016/11, 0)))</f>
        <v>-545</v>
      </c>
      <c r="P161" s="18">
        <f>IF(Transactions!$C$2:$C$1016="지출", -(Transactions!$H$2:$H$1016), Transactions!$H$2:$H$1016)</f>
        <v>-6000</v>
      </c>
      <c r="Q161" s="18">
        <f>Transactions!$P$2:$P$1016-Transactions!$O$2:$O$1016</f>
        <v>-5455</v>
      </c>
      <c r="R161" s="18">
        <f>IF('운영결산'!$C$2, Transactions!$Q$2:$Q$1016, Transactions!$P$2:$P$1016)</f>
        <v>-6000</v>
      </c>
      <c r="S161" s="18">
        <f>IF('초기비용'!$C$2, Transactions!$Q$2:$Q$1016, Transactions!$P$2:$P$1016)</f>
        <v>-6000</v>
      </c>
      <c r="T161" s="18">
        <f>IF('총결산'!$C$2, Transactions!$Q$2:$Q$1016, Transactions!$P$2:$P$1016)</f>
        <v>-5455</v>
      </c>
      <c r="U161" s="18">
        <f>IF(Transactions!$V$2:$V$1016=FALSE, Transactions!$O$2:$O$1016, 0)</f>
        <v>-545</v>
      </c>
      <c r="V161" s="20"/>
      <c r="W161" s="15"/>
      <c r="X161" s="15" t="s">
        <v>296</v>
      </c>
      <c r="Y161" s="16">
        <v>3000.0</v>
      </c>
      <c r="Z161" s="15">
        <v>2.0</v>
      </c>
      <c r="AA161" s="15"/>
      <c r="AB161" s="15">
        <v>2.0</v>
      </c>
      <c r="AC161" s="19"/>
    </row>
    <row r="162" ht="15.75" hidden="1" customHeight="1">
      <c r="A162" s="6" t="str">
        <f>TEXT(Transactions!$B$2:$B$1016, "yyyy-mm")</f>
        <v>2025-02</v>
      </c>
      <c r="B162" s="7">
        <v>45708.0</v>
      </c>
      <c r="C162" s="8" t="s">
        <v>28</v>
      </c>
      <c r="D162" s="8" t="s">
        <v>29</v>
      </c>
      <c r="E162" s="8"/>
      <c r="F162" s="8" t="s">
        <v>78</v>
      </c>
      <c r="G162" s="8" t="s">
        <v>123</v>
      </c>
      <c r="H162" s="9">
        <v>4000.0</v>
      </c>
      <c r="I162" s="8" t="s">
        <v>309</v>
      </c>
      <c r="J162" s="8"/>
      <c r="K162" s="8" t="s">
        <v>195</v>
      </c>
      <c r="L162" s="8"/>
      <c r="M162" s="8"/>
      <c r="N162" s="10" t="b">
        <v>0</v>
      </c>
      <c r="O162" s="11">
        <f>IF(Transactions!$C$2:$C$1016=TRUE, 0, IF(Transactions!$C$2:$C$1016="지출", -ROUND(Transactions!$H$2:$H$1016/11, 0), ROUND(Transactions!$H$2:$H$1016/11, 0)))</f>
        <v>-364</v>
      </c>
      <c r="P162" s="11">
        <f>IF(Transactions!$C$2:$C$1016="지출", -(Transactions!$H$2:$H$1016), Transactions!$H$2:$H$1016)</f>
        <v>-4000</v>
      </c>
      <c r="Q162" s="11">
        <f>Transactions!$P$2:$P$1016-Transactions!$O$2:$O$1016</f>
        <v>-3636</v>
      </c>
      <c r="R162" s="11">
        <f>IF('운영결산'!$C$2, Transactions!$Q$2:$Q$1016, Transactions!$P$2:$P$1016)</f>
        <v>-4000</v>
      </c>
      <c r="S162" s="11">
        <f>IF('초기비용'!$C$2, Transactions!$Q$2:$Q$1016, Transactions!$P$2:$P$1016)</f>
        <v>-4000</v>
      </c>
      <c r="T162" s="11">
        <f>IF('총결산'!$C$2, Transactions!$Q$2:$Q$1016, Transactions!$P$2:$P$1016)</f>
        <v>-3636</v>
      </c>
      <c r="U162" s="11">
        <f>IF(Transactions!$V$2:$V$1016=FALSE, Transactions!$O$2:$O$1016, 0)</f>
        <v>-364</v>
      </c>
      <c r="V162" s="21"/>
      <c r="W162" s="8"/>
      <c r="X162" s="8" t="s">
        <v>296</v>
      </c>
      <c r="Y162" s="9">
        <v>2000.0</v>
      </c>
      <c r="Z162" s="8">
        <v>2.0</v>
      </c>
      <c r="AA162" s="8"/>
      <c r="AB162" s="8">
        <v>2.0</v>
      </c>
      <c r="AC162" s="12"/>
    </row>
    <row r="163" ht="15.75" hidden="1" customHeight="1">
      <c r="A163" s="13" t="str">
        <f>TEXT(Transactions!$B$2:$B$1016, "yyyy-mm")</f>
        <v>2025-02</v>
      </c>
      <c r="B163" s="14">
        <v>45708.0</v>
      </c>
      <c r="C163" s="15" t="s">
        <v>28</v>
      </c>
      <c r="D163" s="15" t="s">
        <v>51</v>
      </c>
      <c r="E163" s="15"/>
      <c r="F163" s="15" t="s">
        <v>63</v>
      </c>
      <c r="G163" s="15" t="s">
        <v>310</v>
      </c>
      <c r="H163" s="16">
        <v>3000.0</v>
      </c>
      <c r="I163" s="15" t="s">
        <v>311</v>
      </c>
      <c r="J163" s="15"/>
      <c r="K163" s="15" t="s">
        <v>195</v>
      </c>
      <c r="L163" s="15"/>
      <c r="M163" s="15"/>
      <c r="N163" s="17" t="b">
        <v>0</v>
      </c>
      <c r="O163" s="18">
        <f>IF(Transactions!$C$2:$C$1016=TRUE, 0, IF(Transactions!$C$2:$C$1016="지출", -ROUND(Transactions!$H$2:$H$1016/11, 0), ROUND(Transactions!$H$2:$H$1016/11, 0)))</f>
        <v>-273</v>
      </c>
      <c r="P163" s="18">
        <f>IF(Transactions!$C$2:$C$1016="지출", -(Transactions!$H$2:$H$1016), Transactions!$H$2:$H$1016)</f>
        <v>-3000</v>
      </c>
      <c r="Q163" s="18">
        <f>Transactions!$P$2:$P$1016-Transactions!$O$2:$O$1016</f>
        <v>-2727</v>
      </c>
      <c r="R163" s="18">
        <f>IF('운영결산'!$C$2, Transactions!$Q$2:$Q$1016, Transactions!$P$2:$P$1016)</f>
        <v>-3000</v>
      </c>
      <c r="S163" s="18">
        <f>IF('초기비용'!$C$2, Transactions!$Q$2:$Q$1016, Transactions!$P$2:$P$1016)</f>
        <v>-3000</v>
      </c>
      <c r="T163" s="18">
        <f>IF('총결산'!$C$2, Transactions!$Q$2:$Q$1016, Transactions!$P$2:$P$1016)</f>
        <v>-2727</v>
      </c>
      <c r="U163" s="18">
        <f>IF(Transactions!$V$2:$V$1016=FALSE, Transactions!$O$2:$O$1016, 0)</f>
        <v>-273</v>
      </c>
      <c r="V163" s="20"/>
      <c r="W163" s="15"/>
      <c r="X163" s="15" t="s">
        <v>296</v>
      </c>
      <c r="Y163" s="16">
        <v>1000.0</v>
      </c>
      <c r="Z163" s="15">
        <v>3.0</v>
      </c>
      <c r="AA163" s="15"/>
      <c r="AB163" s="15">
        <v>3.0</v>
      </c>
      <c r="AC163" s="19"/>
    </row>
    <row r="164" ht="15.75" hidden="1" customHeight="1">
      <c r="A164" s="6" t="str">
        <f>TEXT(Transactions!$B$2:$B$1016, "yyyy-mm")</f>
        <v>2025-02</v>
      </c>
      <c r="B164" s="7">
        <v>45708.0</v>
      </c>
      <c r="C164" s="8" t="s">
        <v>28</v>
      </c>
      <c r="D164" s="8" t="s">
        <v>51</v>
      </c>
      <c r="E164" s="8"/>
      <c r="F164" s="8" t="s">
        <v>63</v>
      </c>
      <c r="G164" s="8" t="s">
        <v>312</v>
      </c>
      <c r="H164" s="9">
        <v>2000.0</v>
      </c>
      <c r="I164" s="8" t="s">
        <v>313</v>
      </c>
      <c r="J164" s="8"/>
      <c r="K164" s="8" t="s">
        <v>195</v>
      </c>
      <c r="L164" s="8"/>
      <c r="M164" s="8"/>
      <c r="N164" s="10" t="b">
        <v>0</v>
      </c>
      <c r="O164" s="11">
        <f>IF(Transactions!$C$2:$C$1016=TRUE, 0, IF(Transactions!$C$2:$C$1016="지출", -ROUND(Transactions!$H$2:$H$1016/11, 0), ROUND(Transactions!$H$2:$H$1016/11, 0)))</f>
        <v>-182</v>
      </c>
      <c r="P164" s="11">
        <f>IF(Transactions!$C$2:$C$1016="지출", -(Transactions!$H$2:$H$1016), Transactions!$H$2:$H$1016)</f>
        <v>-2000</v>
      </c>
      <c r="Q164" s="11">
        <f>Transactions!$P$2:$P$1016-Transactions!$O$2:$O$1016</f>
        <v>-1818</v>
      </c>
      <c r="R164" s="11">
        <f>IF('운영결산'!$C$2, Transactions!$Q$2:$Q$1016, Transactions!$P$2:$P$1016)</f>
        <v>-2000</v>
      </c>
      <c r="S164" s="11">
        <f>IF('초기비용'!$C$2, Transactions!$Q$2:$Q$1016, Transactions!$P$2:$P$1016)</f>
        <v>-2000</v>
      </c>
      <c r="T164" s="11">
        <f>IF('총결산'!$C$2, Transactions!$Q$2:$Q$1016, Transactions!$P$2:$P$1016)</f>
        <v>-1818</v>
      </c>
      <c r="U164" s="11">
        <f>IF(Transactions!$V$2:$V$1016=FALSE, Transactions!$O$2:$O$1016, 0)</f>
        <v>-182</v>
      </c>
      <c r="V164" s="21"/>
      <c r="W164" s="8"/>
      <c r="X164" s="8" t="s">
        <v>296</v>
      </c>
      <c r="Y164" s="9">
        <v>1000.0</v>
      </c>
      <c r="Z164" s="8">
        <v>2.0</v>
      </c>
      <c r="AA164" s="8"/>
      <c r="AB164" s="8">
        <v>2.0</v>
      </c>
      <c r="AC164" s="12"/>
    </row>
    <row r="165" ht="15.75" hidden="1" customHeight="1">
      <c r="A165" s="13" t="str">
        <f>TEXT(Transactions!$B$2:$B$1016, "yyyy-mm")</f>
        <v>2025-02</v>
      </c>
      <c r="B165" s="14">
        <v>45708.0</v>
      </c>
      <c r="C165" s="15" t="s">
        <v>28</v>
      </c>
      <c r="D165" s="15" t="s">
        <v>29</v>
      </c>
      <c r="E165" s="15"/>
      <c r="F165" s="15" t="s">
        <v>78</v>
      </c>
      <c r="G165" s="15" t="s">
        <v>123</v>
      </c>
      <c r="H165" s="16">
        <v>1000.0</v>
      </c>
      <c r="I165" s="15" t="s">
        <v>314</v>
      </c>
      <c r="J165" s="15"/>
      <c r="K165" s="15" t="s">
        <v>195</v>
      </c>
      <c r="L165" s="15"/>
      <c r="M165" s="15"/>
      <c r="N165" s="17" t="b">
        <v>0</v>
      </c>
      <c r="O165" s="18">
        <f>IF(Transactions!$C$2:$C$1016=TRUE, 0, IF(Transactions!$C$2:$C$1016="지출", -ROUND(Transactions!$H$2:$H$1016/11, 0), ROUND(Transactions!$H$2:$H$1016/11, 0)))</f>
        <v>-91</v>
      </c>
      <c r="P165" s="18">
        <f>IF(Transactions!$C$2:$C$1016="지출", -(Transactions!$H$2:$H$1016), Transactions!$H$2:$H$1016)</f>
        <v>-1000</v>
      </c>
      <c r="Q165" s="18">
        <f>Transactions!$P$2:$P$1016-Transactions!$O$2:$O$1016</f>
        <v>-909</v>
      </c>
      <c r="R165" s="18">
        <f>IF('운영결산'!$C$2, Transactions!$Q$2:$Q$1016, Transactions!$P$2:$P$1016)</f>
        <v>-1000</v>
      </c>
      <c r="S165" s="18">
        <f>IF('초기비용'!$C$2, Transactions!$Q$2:$Q$1016, Transactions!$P$2:$P$1016)</f>
        <v>-1000</v>
      </c>
      <c r="T165" s="18">
        <f>IF('총결산'!$C$2, Transactions!$Q$2:$Q$1016, Transactions!$P$2:$P$1016)</f>
        <v>-909</v>
      </c>
      <c r="U165" s="18">
        <f>IF(Transactions!$V$2:$V$1016=FALSE, Transactions!$O$2:$O$1016, 0)</f>
        <v>-91</v>
      </c>
      <c r="V165" s="20"/>
      <c r="W165" s="15"/>
      <c r="X165" s="15" t="s">
        <v>296</v>
      </c>
      <c r="Y165" s="16">
        <v>1000.0</v>
      </c>
      <c r="Z165" s="15">
        <v>1.0</v>
      </c>
      <c r="AA165" s="15"/>
      <c r="AB165" s="15">
        <v>1.0</v>
      </c>
      <c r="AC165" s="19"/>
    </row>
    <row r="166" ht="15.75" hidden="1" customHeight="1">
      <c r="A166" s="6" t="str">
        <f>TEXT(Transactions!$B$2:$B$1016, "yyyy-mm")</f>
        <v>2025-02</v>
      </c>
      <c r="B166" s="7">
        <v>45708.0</v>
      </c>
      <c r="C166" s="8" t="s">
        <v>28</v>
      </c>
      <c r="D166" s="8" t="s">
        <v>51</v>
      </c>
      <c r="E166" s="8"/>
      <c r="F166" s="8" t="s">
        <v>63</v>
      </c>
      <c r="G166" s="8" t="s">
        <v>85</v>
      </c>
      <c r="H166" s="9">
        <v>2000.0</v>
      </c>
      <c r="I166" s="8" t="s">
        <v>315</v>
      </c>
      <c r="J166" s="8"/>
      <c r="K166" s="8" t="s">
        <v>195</v>
      </c>
      <c r="L166" s="8"/>
      <c r="M166" s="8"/>
      <c r="N166" s="10" t="b">
        <v>0</v>
      </c>
      <c r="O166" s="11">
        <f>IF(Transactions!$C$2:$C$1016=TRUE, 0, IF(Transactions!$C$2:$C$1016="지출", -ROUND(Transactions!$H$2:$H$1016/11, 0), ROUND(Transactions!$H$2:$H$1016/11, 0)))</f>
        <v>-182</v>
      </c>
      <c r="P166" s="11">
        <f>IF(Transactions!$C$2:$C$1016="지출", -(Transactions!$H$2:$H$1016), Transactions!$H$2:$H$1016)</f>
        <v>-2000</v>
      </c>
      <c r="Q166" s="11">
        <f>Transactions!$P$2:$P$1016-Transactions!$O$2:$O$1016</f>
        <v>-1818</v>
      </c>
      <c r="R166" s="11">
        <f>IF('운영결산'!$C$2, Transactions!$Q$2:$Q$1016, Transactions!$P$2:$P$1016)</f>
        <v>-2000</v>
      </c>
      <c r="S166" s="11">
        <f>IF('초기비용'!$C$2, Transactions!$Q$2:$Q$1016, Transactions!$P$2:$P$1016)</f>
        <v>-2000</v>
      </c>
      <c r="T166" s="11">
        <f>IF('총결산'!$C$2, Transactions!$Q$2:$Q$1016, Transactions!$P$2:$P$1016)</f>
        <v>-1818</v>
      </c>
      <c r="U166" s="11">
        <f>IF(Transactions!$V$2:$V$1016=FALSE, Transactions!$O$2:$O$1016, 0)</f>
        <v>-182</v>
      </c>
      <c r="V166" s="21"/>
      <c r="W166" s="8"/>
      <c r="X166" s="8" t="s">
        <v>296</v>
      </c>
      <c r="Y166" s="9">
        <v>1000.0</v>
      </c>
      <c r="Z166" s="8">
        <v>2.0</v>
      </c>
      <c r="AA166" s="8"/>
      <c r="AB166" s="8">
        <v>2.0</v>
      </c>
      <c r="AC166" s="12"/>
    </row>
    <row r="167" ht="15.75" hidden="1" customHeight="1">
      <c r="A167" s="13" t="str">
        <f>TEXT(Transactions!$B$2:$B$1016, "yyyy-mm")</f>
        <v>2025-02</v>
      </c>
      <c r="B167" s="14">
        <v>45709.0</v>
      </c>
      <c r="C167" s="15" t="s">
        <v>28</v>
      </c>
      <c r="D167" s="15" t="s">
        <v>35</v>
      </c>
      <c r="E167" s="15"/>
      <c r="F167" s="15" t="s">
        <v>316</v>
      </c>
      <c r="G167" s="15" t="s">
        <v>317</v>
      </c>
      <c r="H167" s="16">
        <v>97270.0</v>
      </c>
      <c r="I167" s="15"/>
      <c r="J167" s="15" t="s">
        <v>32</v>
      </c>
      <c r="K167" s="15" t="s">
        <v>318</v>
      </c>
      <c r="L167" s="15"/>
      <c r="M167" s="15"/>
      <c r="N167" s="17" t="b">
        <v>0</v>
      </c>
      <c r="O167" s="18">
        <f>IF(Transactions!$C$2:$C$1016=TRUE, 0, IF(Transactions!$C$2:$C$1016="지출", -ROUND(Transactions!$H$2:$H$1016/11, 0), ROUND(Transactions!$H$2:$H$1016/11, 0)))</f>
        <v>-8843</v>
      </c>
      <c r="P167" s="18">
        <f>IF(Transactions!$C$2:$C$1016="지출", -(Transactions!$H$2:$H$1016), Transactions!$H$2:$H$1016)</f>
        <v>-97270</v>
      </c>
      <c r="Q167" s="18">
        <f>Transactions!$P$2:$P$1016-Transactions!$O$2:$O$1016</f>
        <v>-88427</v>
      </c>
      <c r="R167" s="18">
        <f>IF('운영결산'!$C$2, Transactions!$Q$2:$Q$1016, Transactions!$P$2:$P$1016)</f>
        <v>-97270</v>
      </c>
      <c r="S167" s="18">
        <f>IF('초기비용'!$C$2, Transactions!$Q$2:$Q$1016, Transactions!$P$2:$P$1016)</f>
        <v>-97270</v>
      </c>
      <c r="T167" s="18">
        <f>IF('총결산'!$C$2, Transactions!$Q$2:$Q$1016, Transactions!$P$2:$P$1016)</f>
        <v>-88427</v>
      </c>
      <c r="U167" s="18">
        <f>IF(Transactions!$V$2:$V$1016=FALSE, Transactions!$O$2:$O$1016, 0)</f>
        <v>-8843</v>
      </c>
      <c r="V167" s="20"/>
      <c r="W167" s="15"/>
      <c r="X167" s="15"/>
      <c r="Y167" s="15"/>
      <c r="Z167" s="15"/>
      <c r="AA167" s="15"/>
      <c r="AB167" s="15"/>
      <c r="AC167" s="19"/>
    </row>
    <row r="168" ht="15.75" hidden="1" customHeight="1">
      <c r="A168" s="6" t="str">
        <f>TEXT(Transactions!$B$2:$B$1016, "yyyy-mm")</f>
        <v>2025-02</v>
      </c>
      <c r="B168" s="7">
        <v>45709.0</v>
      </c>
      <c r="C168" s="8" t="s">
        <v>28</v>
      </c>
      <c r="D168" s="8" t="s">
        <v>29</v>
      </c>
      <c r="E168" s="8"/>
      <c r="F168" s="8" t="s">
        <v>78</v>
      </c>
      <c r="G168" s="8" t="s">
        <v>142</v>
      </c>
      <c r="H168" s="9">
        <v>8900.0</v>
      </c>
      <c r="I168" s="8" t="s">
        <v>319</v>
      </c>
      <c r="J168" s="8"/>
      <c r="K168" s="8" t="s">
        <v>55</v>
      </c>
      <c r="L168" s="8"/>
      <c r="M168" s="8"/>
      <c r="N168" s="10" t="b">
        <v>0</v>
      </c>
      <c r="O168" s="11">
        <f>IF(Transactions!$C$2:$C$1016=TRUE, 0, IF(Transactions!$C$2:$C$1016="지출", -ROUND(Transactions!$H$2:$H$1016/11, 0), ROUND(Transactions!$H$2:$H$1016/11, 0)))</f>
        <v>-809</v>
      </c>
      <c r="P168" s="11">
        <f>IF(Transactions!$C$2:$C$1016="지출", -(Transactions!$H$2:$H$1016), Transactions!$H$2:$H$1016)</f>
        <v>-8900</v>
      </c>
      <c r="Q168" s="11">
        <f>Transactions!$P$2:$P$1016-Transactions!$O$2:$O$1016</f>
        <v>-8091</v>
      </c>
      <c r="R168" s="11">
        <f>IF('운영결산'!$C$2, Transactions!$Q$2:$Q$1016, Transactions!$P$2:$P$1016)</f>
        <v>-8900</v>
      </c>
      <c r="S168" s="11">
        <f>IF('초기비용'!$C$2, Transactions!$Q$2:$Q$1016, Transactions!$P$2:$P$1016)</f>
        <v>-8900</v>
      </c>
      <c r="T168" s="11">
        <f>IF('총결산'!$C$2, Transactions!$Q$2:$Q$1016, Transactions!$P$2:$P$1016)</f>
        <v>-8091</v>
      </c>
      <c r="U168" s="11">
        <f>IF(Transactions!$V$2:$V$1016=FALSE, Transactions!$O$2:$O$1016, 0)</f>
        <v>-809</v>
      </c>
      <c r="V168" s="21"/>
      <c r="W168" s="8"/>
      <c r="X168" s="8"/>
      <c r="Y168" s="9">
        <v>8900.0</v>
      </c>
      <c r="Z168" s="8">
        <v>1.0</v>
      </c>
      <c r="AA168" s="8"/>
      <c r="AB168" s="8">
        <v>1.0</v>
      </c>
      <c r="AC168" s="12"/>
    </row>
    <row r="169" ht="15.75" hidden="1" customHeight="1">
      <c r="A169" s="13" t="str">
        <f>TEXT(Transactions!$B$2:$B$1016, "yyyy-mm")</f>
        <v>2025-02</v>
      </c>
      <c r="B169" s="14">
        <v>45709.0</v>
      </c>
      <c r="C169" s="15" t="s">
        <v>28</v>
      </c>
      <c r="D169" s="15" t="s">
        <v>51</v>
      </c>
      <c r="E169" s="15"/>
      <c r="F169" s="15" t="s">
        <v>57</v>
      </c>
      <c r="G169" s="15" t="s">
        <v>320</v>
      </c>
      <c r="H169" s="16">
        <v>6240.0</v>
      </c>
      <c r="I169" s="15" t="s">
        <v>321</v>
      </c>
      <c r="J169" s="15"/>
      <c r="K169" s="15" t="s">
        <v>55</v>
      </c>
      <c r="L169" s="15"/>
      <c r="M169" s="15"/>
      <c r="N169" s="17" t="b">
        <v>0</v>
      </c>
      <c r="O169" s="18">
        <f>IF(Transactions!$C$2:$C$1016=TRUE, 0, IF(Transactions!$C$2:$C$1016="지출", -ROUND(Transactions!$H$2:$H$1016/11, 0), ROUND(Transactions!$H$2:$H$1016/11, 0)))</f>
        <v>-567</v>
      </c>
      <c r="P169" s="18">
        <f>IF(Transactions!$C$2:$C$1016="지출", -(Transactions!$H$2:$H$1016), Transactions!$H$2:$H$1016)</f>
        <v>-6240</v>
      </c>
      <c r="Q169" s="18">
        <f>Transactions!$P$2:$P$1016-Transactions!$O$2:$O$1016</f>
        <v>-5673</v>
      </c>
      <c r="R169" s="18">
        <f>IF('운영결산'!$C$2, Transactions!$Q$2:$Q$1016, Transactions!$P$2:$P$1016)</f>
        <v>-6240</v>
      </c>
      <c r="S169" s="18">
        <f>IF('초기비용'!$C$2, Transactions!$Q$2:$Q$1016, Transactions!$P$2:$P$1016)</f>
        <v>-6240</v>
      </c>
      <c r="T169" s="18">
        <f>IF('총결산'!$C$2, Transactions!$Q$2:$Q$1016, Transactions!$P$2:$P$1016)</f>
        <v>-5673</v>
      </c>
      <c r="U169" s="18">
        <f>IF(Transactions!$V$2:$V$1016=FALSE, Transactions!$O$2:$O$1016, 0)</f>
        <v>-567</v>
      </c>
      <c r="V169" s="20"/>
      <c r="W169" s="15"/>
      <c r="X169" s="15"/>
      <c r="Y169" s="16">
        <v>6240.0</v>
      </c>
      <c r="Z169" s="15">
        <v>1.0</v>
      </c>
      <c r="AA169" s="15" t="s">
        <v>61</v>
      </c>
      <c r="AB169" s="15">
        <v>100.0</v>
      </c>
      <c r="AC169" s="19">
        <v>62.0</v>
      </c>
    </row>
    <row r="170" ht="15.75" hidden="1" customHeight="1">
      <c r="A170" s="6" t="str">
        <f>TEXT(Transactions!$B$2:$B$1016, "yyyy-mm")</f>
        <v>2025-02</v>
      </c>
      <c r="B170" s="7">
        <v>45709.0</v>
      </c>
      <c r="C170" s="8" t="s">
        <v>28</v>
      </c>
      <c r="D170" s="8" t="s">
        <v>29</v>
      </c>
      <c r="E170" s="8"/>
      <c r="F170" s="8" t="s">
        <v>83</v>
      </c>
      <c r="G170" s="8" t="s">
        <v>260</v>
      </c>
      <c r="H170" s="9">
        <v>16250.0</v>
      </c>
      <c r="I170" s="8" t="s">
        <v>322</v>
      </c>
      <c r="J170" s="8"/>
      <c r="K170" s="8" t="s">
        <v>55</v>
      </c>
      <c r="L170" s="8"/>
      <c r="M170" s="8"/>
      <c r="N170" s="10" t="b">
        <v>0</v>
      </c>
      <c r="O170" s="11">
        <f>IF(Transactions!$C$2:$C$1016=TRUE, 0, IF(Transactions!$C$2:$C$1016="지출", -ROUND(Transactions!$H$2:$H$1016/11, 0), ROUND(Transactions!$H$2:$H$1016/11, 0)))</f>
        <v>-1477</v>
      </c>
      <c r="P170" s="11">
        <f>IF(Transactions!$C$2:$C$1016="지출", -(Transactions!$H$2:$H$1016), Transactions!$H$2:$H$1016)</f>
        <v>-16250</v>
      </c>
      <c r="Q170" s="11">
        <f>Transactions!$P$2:$P$1016-Transactions!$O$2:$O$1016</f>
        <v>-14773</v>
      </c>
      <c r="R170" s="11">
        <f>IF('운영결산'!$C$2, Transactions!$Q$2:$Q$1016, Transactions!$P$2:$P$1016)</f>
        <v>-16250</v>
      </c>
      <c r="S170" s="11">
        <f>IF('초기비용'!$C$2, Transactions!$Q$2:$Q$1016, Transactions!$P$2:$P$1016)</f>
        <v>-16250</v>
      </c>
      <c r="T170" s="11">
        <f>IF('총결산'!$C$2, Transactions!$Q$2:$Q$1016, Transactions!$P$2:$P$1016)</f>
        <v>-14773</v>
      </c>
      <c r="U170" s="11">
        <f>IF(Transactions!$V$2:$V$1016=FALSE, Transactions!$O$2:$O$1016, 0)</f>
        <v>-1477</v>
      </c>
      <c r="V170" s="21"/>
      <c r="W170" s="8"/>
      <c r="X170" s="8"/>
      <c r="Y170" s="9">
        <v>16250.0</v>
      </c>
      <c r="Z170" s="8">
        <v>1.0</v>
      </c>
      <c r="AA170" s="8"/>
      <c r="AB170" s="8">
        <v>1.0</v>
      </c>
      <c r="AC170" s="12"/>
    </row>
    <row r="171" ht="15.75" customHeight="1">
      <c r="A171" s="13" t="str">
        <f>TEXT(Transactions!$B$2:$B$1016, "yyyy-mm")</f>
        <v>2025-02</v>
      </c>
      <c r="B171" s="14">
        <v>45709.0</v>
      </c>
      <c r="C171" s="15" t="s">
        <v>28</v>
      </c>
      <c r="D171" s="15" t="s">
        <v>51</v>
      </c>
      <c r="E171" s="15"/>
      <c r="F171" s="15" t="s">
        <v>52</v>
      </c>
      <c r="G171" s="15" t="s">
        <v>210</v>
      </c>
      <c r="H171" s="16">
        <v>9750.0</v>
      </c>
      <c r="I171" s="15" t="s">
        <v>323</v>
      </c>
      <c r="J171" s="15"/>
      <c r="K171" s="15" t="s">
        <v>55</v>
      </c>
      <c r="L171" s="15"/>
      <c r="M171" s="15"/>
      <c r="N171" s="17" t="b">
        <f>AND(ISNUMBER(MATCH(Transactions!$F$2:$F$1016, '관리용품리스트'!$B$3:$B$48, 0)),
  ISNUMBER(MATCH(Transactions!$G$2:$G$1016, '관리용품리스트'!$C$3:$C$48, 0))
)
</f>
        <v>1</v>
      </c>
      <c r="O171" s="18">
        <f>IF(Transactions!$C$2:$C$1016=TRUE, 0, IF(Transactions!$C$2:$C$1016="지출", -ROUND(Transactions!$H$2:$H$1016/11, 0), ROUND(Transactions!$H$2:$H$1016/11, 0)))</f>
        <v>-886</v>
      </c>
      <c r="P171" s="18">
        <f>IF(Transactions!$C$2:$C$1016="지출", -(Transactions!$H$2:$H$1016), Transactions!$H$2:$H$1016)</f>
        <v>-9750</v>
      </c>
      <c r="Q171" s="18">
        <f>Transactions!$P$2:$P$1016-Transactions!$O$2:$O$1016</f>
        <v>-8864</v>
      </c>
      <c r="R171" s="18">
        <f>IF('운영결산'!$C$2, Transactions!$Q$2:$Q$1016, Transactions!$P$2:$P$1016)</f>
        <v>-9750</v>
      </c>
      <c r="S171" s="18">
        <f>IF('초기비용'!$C$2, Transactions!$Q$2:$Q$1016, Transactions!$P$2:$P$1016)</f>
        <v>-9750</v>
      </c>
      <c r="T171" s="18">
        <f>IF('총결산'!$C$2, Transactions!$Q$2:$Q$1016, Transactions!$P$2:$P$1016)</f>
        <v>-8864</v>
      </c>
      <c r="U171" s="18">
        <f>IF(Transactions!$V$2:$V$1016=FALSE, Transactions!$O$2:$O$1016, 0)</f>
        <v>-886</v>
      </c>
      <c r="V171" s="20"/>
      <c r="W171" s="15"/>
      <c r="X171" s="15"/>
      <c r="Y171" s="16">
        <v>9750.0</v>
      </c>
      <c r="Z171" s="15">
        <v>1.0</v>
      </c>
      <c r="AA171" s="15" t="s">
        <v>66</v>
      </c>
      <c r="AB171" s="15">
        <v>100.0</v>
      </c>
      <c r="AC171" s="19">
        <v>98.0</v>
      </c>
    </row>
    <row r="172" ht="15.75" customHeight="1">
      <c r="A172" s="6" t="str">
        <f>TEXT(Transactions!$B$2:$B$1016, "yyyy-mm")</f>
        <v>2025-02</v>
      </c>
      <c r="B172" s="7">
        <v>45709.0</v>
      </c>
      <c r="C172" s="8" t="s">
        <v>28</v>
      </c>
      <c r="D172" s="8" t="s">
        <v>51</v>
      </c>
      <c r="E172" s="8"/>
      <c r="F172" s="8" t="s">
        <v>57</v>
      </c>
      <c r="G172" s="8" t="s">
        <v>324</v>
      </c>
      <c r="H172" s="9">
        <v>37960.0</v>
      </c>
      <c r="I172" s="8" t="s">
        <v>325</v>
      </c>
      <c r="J172" s="8"/>
      <c r="K172" s="8" t="s">
        <v>326</v>
      </c>
      <c r="L172" s="8"/>
      <c r="M172" s="8"/>
      <c r="N172" s="10" t="b">
        <f>AND(ISNUMBER(MATCH(Transactions!$F$2:$F$1016, '관리용품리스트'!$B$3:$B$48, 0)),
  ISNUMBER(MATCH(Transactions!$G$2:$G$1016, '관리용품리스트'!$C$3:$C$48, 0))
)
</f>
        <v>1</v>
      </c>
      <c r="O172" s="11">
        <f>IF(Transactions!$C$2:$C$1016=TRUE, 0, IF(Transactions!$C$2:$C$1016="지출", -ROUND(Transactions!$H$2:$H$1016/11, 0), ROUND(Transactions!$H$2:$H$1016/11, 0)))</f>
        <v>-3451</v>
      </c>
      <c r="P172" s="11">
        <f>IF(Transactions!$C$2:$C$1016="지출", -(Transactions!$H$2:$H$1016), Transactions!$H$2:$H$1016)</f>
        <v>-37960</v>
      </c>
      <c r="Q172" s="11">
        <f>Transactions!$P$2:$P$1016-Transactions!$O$2:$O$1016</f>
        <v>-34509</v>
      </c>
      <c r="R172" s="11">
        <f>IF('운영결산'!$C$2, Transactions!$Q$2:$Q$1016, Transactions!$P$2:$P$1016)</f>
        <v>-37960</v>
      </c>
      <c r="S172" s="11">
        <f>IF('초기비용'!$C$2, Transactions!$Q$2:$Q$1016, Transactions!$P$2:$P$1016)</f>
        <v>-37960</v>
      </c>
      <c r="T172" s="11">
        <f>IF('총결산'!$C$2, Transactions!$Q$2:$Q$1016, Transactions!$P$2:$P$1016)</f>
        <v>-34509</v>
      </c>
      <c r="U172" s="11">
        <f>IF(Transactions!$V$2:$V$1016=FALSE, Transactions!$O$2:$O$1016, 0)</f>
        <v>-3451</v>
      </c>
      <c r="V172" s="21"/>
      <c r="W172" s="8"/>
      <c r="X172" s="8" t="s">
        <v>327</v>
      </c>
      <c r="Y172" s="9">
        <v>18980.0</v>
      </c>
      <c r="Z172" s="8">
        <v>2.0</v>
      </c>
      <c r="AA172" s="8" t="s">
        <v>186</v>
      </c>
      <c r="AB172" s="8">
        <v>2.0</v>
      </c>
      <c r="AC172" s="12">
        <v>19.0</v>
      </c>
    </row>
    <row r="173" ht="15.75" customHeight="1">
      <c r="A173" s="13" t="str">
        <f>TEXT(Transactions!$B$2:$B$1016, "yyyy-mm")</f>
        <v>2025-02</v>
      </c>
      <c r="B173" s="14">
        <v>45709.0</v>
      </c>
      <c r="C173" s="15" t="s">
        <v>28</v>
      </c>
      <c r="D173" s="15" t="s">
        <v>51</v>
      </c>
      <c r="E173" s="15"/>
      <c r="F173" s="15" t="s">
        <v>57</v>
      </c>
      <c r="G173" s="15" t="s">
        <v>324</v>
      </c>
      <c r="H173" s="16">
        <v>39960.0</v>
      </c>
      <c r="I173" s="15" t="s">
        <v>328</v>
      </c>
      <c r="J173" s="15"/>
      <c r="K173" s="15" t="s">
        <v>326</v>
      </c>
      <c r="L173" s="15"/>
      <c r="M173" s="15"/>
      <c r="N173" s="17" t="b">
        <f>AND(ISNUMBER(MATCH(Transactions!$F$2:$F$1016, '관리용품리스트'!$B$3:$B$48, 0)),
  ISNUMBER(MATCH(Transactions!$G$2:$G$1016, '관리용품리스트'!$C$3:$C$48, 0))
)
</f>
        <v>1</v>
      </c>
      <c r="O173" s="18">
        <f>IF(Transactions!$C$2:$C$1016=TRUE, 0, IF(Transactions!$C$2:$C$1016="지출", -ROUND(Transactions!$H$2:$H$1016/11, 0), ROUND(Transactions!$H$2:$H$1016/11, 0)))</f>
        <v>-3633</v>
      </c>
      <c r="P173" s="18">
        <f>IF(Transactions!$C$2:$C$1016="지출", -(Transactions!$H$2:$H$1016), Transactions!$H$2:$H$1016)</f>
        <v>-39960</v>
      </c>
      <c r="Q173" s="18">
        <f>Transactions!$P$2:$P$1016-Transactions!$O$2:$O$1016</f>
        <v>-36327</v>
      </c>
      <c r="R173" s="18">
        <f>IF('운영결산'!$C$2, Transactions!$Q$2:$Q$1016, Transactions!$P$2:$P$1016)</f>
        <v>-39960</v>
      </c>
      <c r="S173" s="18">
        <f>IF('초기비용'!$C$2, Transactions!$Q$2:$Q$1016, Transactions!$P$2:$P$1016)</f>
        <v>-39960</v>
      </c>
      <c r="T173" s="18">
        <f>IF('총결산'!$C$2, Transactions!$Q$2:$Q$1016, Transactions!$P$2:$P$1016)</f>
        <v>-36327</v>
      </c>
      <c r="U173" s="18">
        <f>IF(Transactions!$V$2:$V$1016=FALSE, Transactions!$O$2:$O$1016, 0)</f>
        <v>-3633</v>
      </c>
      <c r="V173" s="20"/>
      <c r="W173" s="15"/>
      <c r="X173" s="15" t="s">
        <v>327</v>
      </c>
      <c r="Y173" s="16">
        <v>19980.0</v>
      </c>
      <c r="Z173" s="15">
        <v>2.0</v>
      </c>
      <c r="AA173" s="15" t="s">
        <v>186</v>
      </c>
      <c r="AB173" s="15">
        <v>2.0</v>
      </c>
      <c r="AC173" s="19">
        <v>20.0</v>
      </c>
    </row>
    <row r="174" ht="15.75" hidden="1" customHeight="1">
      <c r="A174" s="6" t="str">
        <f>TEXT(Transactions!$B$2:$B$1016, "yyyy-mm")</f>
        <v>2025-02</v>
      </c>
      <c r="B174" s="7">
        <v>45709.0</v>
      </c>
      <c r="C174" s="8" t="s">
        <v>329</v>
      </c>
      <c r="D174" s="8" t="s">
        <v>330</v>
      </c>
      <c r="E174" s="8"/>
      <c r="F174" s="8" t="s">
        <v>331</v>
      </c>
      <c r="G174" s="8" t="s">
        <v>332</v>
      </c>
      <c r="H174" s="11">
        <v>-63000.0</v>
      </c>
      <c r="I174" s="8"/>
      <c r="J174" s="8" t="s">
        <v>32</v>
      </c>
      <c r="K174" s="8" t="s">
        <v>333</v>
      </c>
      <c r="L174" s="8" t="b">
        <v>1</v>
      </c>
      <c r="M174" s="8" t="s">
        <v>334</v>
      </c>
      <c r="N174" s="10" t="b">
        <f>AND(ISNUMBER(MATCH(Transactions!$F$2:$F$1016, '관리용품리스트'!$B$3:$B$48, 0)),
  ISNUMBER(MATCH(Transactions!$G$2:$G$1016, '관리용품리스트'!$C$3:$C$48, 0))
)
</f>
        <v>0</v>
      </c>
      <c r="O174" s="11">
        <f>IF(Transactions!$L$2:$L$1016=TRUE, 0, IF(Transactions!$C$2:$C$1016="지출", -ROUND(Transactions!$H$2:$H$1016/11, 0), ROUND(Transactions!$H$2:$H$1016/11, 0)))</f>
        <v>0</v>
      </c>
      <c r="P174" s="11">
        <f>IF(Transactions!$C$2:$C$1016="지출", -(Transactions!$H$2:$H$1016), Transactions!$H$2:$H$1016)</f>
        <v>-63000</v>
      </c>
      <c r="Q174" s="11">
        <f>Transactions!$P$2:$P$1016-Transactions!$O$2:$O$1016</f>
        <v>-63000</v>
      </c>
      <c r="R174" s="11">
        <f>IF('운영결산'!$C$2, Transactions!$Q$2:$Q$1016, Transactions!$P$2:$P$1016)</f>
        <v>-63000</v>
      </c>
      <c r="S174" s="11">
        <f>IF('초기비용'!$C$2, Transactions!$Q$2:$Q$1016, Transactions!$P$2:$P$1016)</f>
        <v>-63000</v>
      </c>
      <c r="T174" s="11">
        <f>IF('총결산'!$C$2, Transactions!$Q$2:$Q$1016, Transactions!$P$2:$P$1016)</f>
        <v>-63000</v>
      </c>
      <c r="U174" s="11">
        <f>IF(Transactions!$V$2:$V$1016&lt;&gt;"", 0, Transactions!$O$2:$O$1016)</f>
        <v>0</v>
      </c>
      <c r="V174" s="21"/>
      <c r="W174" s="8"/>
      <c r="X174" s="8"/>
      <c r="Y174" s="8"/>
      <c r="Z174" s="8"/>
      <c r="AA174" s="8"/>
      <c r="AB174" s="8"/>
      <c r="AC174" s="12"/>
    </row>
    <row r="175" ht="15.75" hidden="1" customHeight="1">
      <c r="A175" s="13" t="str">
        <f>TEXT(Transactions!$B$2:$B$1016, "yyyy-mm")</f>
        <v>2025-02</v>
      </c>
      <c r="B175" s="14">
        <v>45710.0</v>
      </c>
      <c r="C175" s="15" t="s">
        <v>28</v>
      </c>
      <c r="D175" s="15" t="s">
        <v>29</v>
      </c>
      <c r="E175" s="15"/>
      <c r="F175" s="15" t="s">
        <v>240</v>
      </c>
      <c r="G175" s="15" t="s">
        <v>241</v>
      </c>
      <c r="H175" s="16">
        <v>50000.0</v>
      </c>
      <c r="I175" s="15"/>
      <c r="J175" s="15" t="s">
        <v>242</v>
      </c>
      <c r="K175" s="15"/>
      <c r="L175" s="15"/>
      <c r="M175" s="15" t="s">
        <v>335</v>
      </c>
      <c r="N175" s="17" t="b">
        <f>AND(ISNUMBER(MATCH(Transactions!$F$2:$F$1016, '관리용품리스트'!$B$3:$B$48, 0)),
  ISNUMBER(MATCH(Transactions!$G$2:$G$1016, '관리용품리스트'!$C$3:$C$48, 0))
)
</f>
        <v>0</v>
      </c>
      <c r="O175" s="18">
        <f>IF(Transactions!$C$2:$C$1016=TRUE, 0, IF(Transactions!$C$2:$C$1016="지출", -ROUND(Transactions!$H$2:$H$1016/11, 0), ROUND(Transactions!$H$2:$H$1016/11, 0)))</f>
        <v>-4545</v>
      </c>
      <c r="P175" s="18">
        <f>IF(Transactions!$C$2:$C$1016="지출", -(Transactions!$H$2:$H$1016), Transactions!$H$2:$H$1016)</f>
        <v>-50000</v>
      </c>
      <c r="Q175" s="18">
        <f>Transactions!$P$2:$P$1016-Transactions!$O$2:$O$1016</f>
        <v>-45455</v>
      </c>
      <c r="R175" s="18">
        <f>IF('운영결산'!$C$2, Transactions!$Q$2:$Q$1016, Transactions!$P$2:$P$1016)</f>
        <v>-50000</v>
      </c>
      <c r="S175" s="18">
        <f>IF('초기비용'!$C$2, Transactions!$Q$2:$Q$1016, Transactions!$P$2:$P$1016)</f>
        <v>-50000</v>
      </c>
      <c r="T175" s="18">
        <f>IF('총결산'!$C$2, Transactions!$Q$2:$Q$1016, Transactions!$P$2:$P$1016)</f>
        <v>-45455</v>
      </c>
      <c r="U175" s="18">
        <f>IF(Transactions!$V$2:$V$1016=FALSE, Transactions!$O$2:$O$1016, 0)</f>
        <v>-4545</v>
      </c>
      <c r="V175" s="20"/>
      <c r="W175" s="15"/>
      <c r="X175" s="15"/>
      <c r="Y175" s="15"/>
      <c r="Z175" s="15"/>
      <c r="AA175" s="15"/>
      <c r="AB175" s="15"/>
      <c r="AC175" s="19"/>
    </row>
    <row r="176" ht="15.75" customHeight="1">
      <c r="A176" s="6" t="str">
        <f>TEXT(Transactions!$B$2:$B$1016, "yyyy-mm")</f>
        <v>2025-02</v>
      </c>
      <c r="B176" s="7">
        <v>45711.0</v>
      </c>
      <c r="C176" s="8" t="s">
        <v>28</v>
      </c>
      <c r="D176" s="8" t="s">
        <v>51</v>
      </c>
      <c r="E176" s="8"/>
      <c r="F176" s="8" t="s">
        <v>52</v>
      </c>
      <c r="G176" s="8" t="s">
        <v>282</v>
      </c>
      <c r="H176" s="9">
        <v>13740.0</v>
      </c>
      <c r="I176" s="8" t="s">
        <v>336</v>
      </c>
      <c r="J176" s="8"/>
      <c r="K176" s="8" t="s">
        <v>55</v>
      </c>
      <c r="L176" s="8"/>
      <c r="M176" s="8"/>
      <c r="N176" s="10" t="b">
        <f>AND(ISNUMBER(MATCH(Transactions!$F$2:$F$1016, '관리용품리스트'!$B$3:$B$48, 0)),
  ISNUMBER(MATCH(Transactions!$G$2:$G$1016, '관리용품리스트'!$C$3:$C$48, 0))
)
</f>
        <v>1</v>
      </c>
      <c r="O176" s="11">
        <f>IF(Transactions!$C$2:$C$1016=TRUE, 0, IF(Transactions!$C$2:$C$1016="지출", -ROUND(Transactions!$H$2:$H$1016/11, 0), ROUND(Transactions!$H$2:$H$1016/11, 0)))</f>
        <v>-1249</v>
      </c>
      <c r="P176" s="11">
        <f>IF(Transactions!$C$2:$C$1016="지출", -(Transactions!$H$2:$H$1016), Transactions!$H$2:$H$1016)</f>
        <v>-13740</v>
      </c>
      <c r="Q176" s="11">
        <f>Transactions!$P$2:$P$1016-Transactions!$O$2:$O$1016</f>
        <v>-12491</v>
      </c>
      <c r="R176" s="11">
        <f>IF('운영결산'!$C$2, Transactions!$Q$2:$Q$1016, Transactions!$P$2:$P$1016)</f>
        <v>-13740</v>
      </c>
      <c r="S176" s="11">
        <f>IF('초기비용'!$C$2, Transactions!$Q$2:$Q$1016, Transactions!$P$2:$P$1016)</f>
        <v>-13740</v>
      </c>
      <c r="T176" s="11">
        <f>IF('총결산'!$C$2, Transactions!$Q$2:$Q$1016, Transactions!$P$2:$P$1016)</f>
        <v>-12491</v>
      </c>
      <c r="U176" s="11">
        <f>IF(Transactions!$V$2:$V$1016=FALSE, Transactions!$O$2:$O$1016, 0)</f>
        <v>-1249</v>
      </c>
      <c r="V176" s="21"/>
      <c r="W176" s="8"/>
      <c r="X176" s="8"/>
      <c r="Y176" s="9">
        <v>13740.0</v>
      </c>
      <c r="Z176" s="8">
        <v>1.0</v>
      </c>
      <c r="AA176" s="8"/>
      <c r="AB176" s="8">
        <v>1.0</v>
      </c>
      <c r="AC176" s="12"/>
    </row>
    <row r="177" ht="15.75" hidden="1" customHeight="1">
      <c r="A177" s="13" t="str">
        <f>TEXT(Transactions!$B$2:$B$1016, "yyyy-mm")</f>
        <v>2025-02</v>
      </c>
      <c r="B177" s="14">
        <v>45711.0</v>
      </c>
      <c r="C177" s="15" t="s">
        <v>28</v>
      </c>
      <c r="D177" s="15" t="s">
        <v>51</v>
      </c>
      <c r="E177" s="15"/>
      <c r="F177" s="15" t="s">
        <v>52</v>
      </c>
      <c r="G177" s="15" t="s">
        <v>284</v>
      </c>
      <c r="H177" s="16">
        <v>18540.0</v>
      </c>
      <c r="I177" s="15" t="s">
        <v>337</v>
      </c>
      <c r="J177" s="15"/>
      <c r="K177" s="15" t="s">
        <v>55</v>
      </c>
      <c r="L177" s="15"/>
      <c r="M177" s="15"/>
      <c r="N177" s="17" t="b">
        <f>AND(ISNUMBER(MATCH(Transactions!$F$2:$F$1016, '관리용품리스트'!$B$3:$B$48, 0)),
  ISNUMBER(MATCH(Transactions!$G$2:$G$1016, '관리용품리스트'!$C$3:$C$48, 0))
)
</f>
        <v>0</v>
      </c>
      <c r="O177" s="18">
        <f>IF(Transactions!$C$2:$C$1016=TRUE, 0, IF(Transactions!$C$2:$C$1016="지출", -ROUND(Transactions!$H$2:$H$1016/11, 0), ROUND(Transactions!$H$2:$H$1016/11, 0)))</f>
        <v>-1685</v>
      </c>
      <c r="P177" s="18">
        <f>IF(Transactions!$C$2:$C$1016="지출", -(Transactions!$H$2:$H$1016), Transactions!$H$2:$H$1016)</f>
        <v>-18540</v>
      </c>
      <c r="Q177" s="18">
        <f>Transactions!$P$2:$P$1016-Transactions!$O$2:$O$1016</f>
        <v>-16855</v>
      </c>
      <c r="R177" s="18">
        <f>IF('운영결산'!$C$2, Transactions!$Q$2:$Q$1016, Transactions!$P$2:$P$1016)</f>
        <v>-18540</v>
      </c>
      <c r="S177" s="18">
        <f>IF('초기비용'!$C$2, Transactions!$Q$2:$Q$1016, Transactions!$P$2:$P$1016)</f>
        <v>-18540</v>
      </c>
      <c r="T177" s="18">
        <f>IF('총결산'!$C$2, Transactions!$Q$2:$Q$1016, Transactions!$P$2:$P$1016)</f>
        <v>-16855</v>
      </c>
      <c r="U177" s="18">
        <f>IF(Transactions!$V$2:$V$1016=FALSE, Transactions!$O$2:$O$1016, 0)</f>
        <v>-1685</v>
      </c>
      <c r="V177" s="20"/>
      <c r="W177" s="15"/>
      <c r="X177" s="15"/>
      <c r="Y177" s="16">
        <v>18540.0</v>
      </c>
      <c r="Z177" s="15">
        <v>1.0</v>
      </c>
      <c r="AA177" s="15"/>
      <c r="AB177" s="15">
        <v>1.0</v>
      </c>
      <c r="AC177" s="19"/>
    </row>
    <row r="178" ht="15.75" hidden="1" customHeight="1">
      <c r="A178" s="6" t="str">
        <f>TEXT(Transactions!$B$2:$B$1016, "yyyy-mm")</f>
        <v>2025-02</v>
      </c>
      <c r="B178" s="7">
        <v>45711.0</v>
      </c>
      <c r="C178" s="8" t="s">
        <v>28</v>
      </c>
      <c r="D178" s="8" t="s">
        <v>29</v>
      </c>
      <c r="E178" s="8"/>
      <c r="F178" s="8" t="s">
        <v>160</v>
      </c>
      <c r="G178" s="8" t="s">
        <v>338</v>
      </c>
      <c r="H178" s="9">
        <v>23160.0</v>
      </c>
      <c r="I178" s="8" t="s">
        <v>339</v>
      </c>
      <c r="J178" s="8"/>
      <c r="K178" s="8" t="s">
        <v>55</v>
      </c>
      <c r="L178" s="8"/>
      <c r="M178" s="8"/>
      <c r="N178" s="10" t="b">
        <f>AND(ISNUMBER(MATCH(Transactions!$F$2:$F$1016, '관리용품리스트'!$B$3:$B$48, 0)),
  ISNUMBER(MATCH(Transactions!$G$2:$G$1016, '관리용품리스트'!$C$3:$C$48, 0))
)
</f>
        <v>0</v>
      </c>
      <c r="O178" s="11">
        <f>IF(Transactions!$C$2:$C$1016=TRUE, 0, IF(Transactions!$C$2:$C$1016="지출", -ROUND(Transactions!$H$2:$H$1016/11, 0), ROUND(Transactions!$H$2:$H$1016/11, 0)))</f>
        <v>-2105</v>
      </c>
      <c r="P178" s="11">
        <f>IF(Transactions!$C$2:$C$1016="지출", -(Transactions!$H$2:$H$1016), Transactions!$H$2:$H$1016)</f>
        <v>-23160</v>
      </c>
      <c r="Q178" s="11">
        <f>Transactions!$P$2:$P$1016-Transactions!$O$2:$O$1016</f>
        <v>-21055</v>
      </c>
      <c r="R178" s="11">
        <f>IF('운영결산'!$C$2, Transactions!$Q$2:$Q$1016, Transactions!$P$2:$P$1016)</f>
        <v>-23160</v>
      </c>
      <c r="S178" s="11">
        <f>IF('초기비용'!$C$2, Transactions!$Q$2:$Q$1016, Transactions!$P$2:$P$1016)</f>
        <v>-23160</v>
      </c>
      <c r="T178" s="11">
        <f>IF('총결산'!$C$2, Transactions!$Q$2:$Q$1016, Transactions!$P$2:$P$1016)</f>
        <v>-21055</v>
      </c>
      <c r="U178" s="11">
        <f>IF(Transactions!$V$2:$V$1016=FALSE, Transactions!$O$2:$O$1016, 0)</f>
        <v>-2105</v>
      </c>
      <c r="V178" s="21"/>
      <c r="W178" s="8"/>
      <c r="X178" s="8"/>
      <c r="Y178" s="9">
        <v>11580.0</v>
      </c>
      <c r="Z178" s="8">
        <v>2.0</v>
      </c>
      <c r="AA178" s="8"/>
      <c r="AB178" s="8">
        <v>2.0</v>
      </c>
      <c r="AC178" s="12"/>
    </row>
    <row r="179" ht="15.75" hidden="1" customHeight="1">
      <c r="A179" s="13" t="str">
        <f>TEXT(Transactions!$B$2:$B$1016, "yyyy-mm")</f>
        <v>2025-02</v>
      </c>
      <c r="B179" s="14">
        <v>45711.0</v>
      </c>
      <c r="C179" s="15" t="s">
        <v>28</v>
      </c>
      <c r="D179" s="15" t="s">
        <v>51</v>
      </c>
      <c r="E179" s="15"/>
      <c r="F179" s="15" t="s">
        <v>131</v>
      </c>
      <c r="G179" s="15" t="s">
        <v>340</v>
      </c>
      <c r="H179" s="16">
        <v>189280.0</v>
      </c>
      <c r="I179" s="15" t="s">
        <v>341</v>
      </c>
      <c r="J179" s="15"/>
      <c r="K179" s="15" t="s">
        <v>55</v>
      </c>
      <c r="L179" s="15"/>
      <c r="M179" s="15"/>
      <c r="N179" s="17" t="b">
        <f>AND(ISNUMBER(MATCH(Transactions!$F$2:$F$1016, '관리용품리스트'!$B$3:$B$48, 0)),
  ISNUMBER(MATCH(Transactions!$G$2:$G$1016, '관리용품리스트'!$C$3:$C$48, 0))
)
</f>
        <v>0</v>
      </c>
      <c r="O179" s="18">
        <f>IF(Transactions!$C$2:$C$1016=TRUE, 0, IF(Transactions!$C$2:$C$1016="지출", -ROUND(Transactions!$H$2:$H$1016/11, 0), ROUND(Transactions!$H$2:$H$1016/11, 0)))</f>
        <v>-17207</v>
      </c>
      <c r="P179" s="18">
        <f>IF(Transactions!$C$2:$C$1016="지출", -(Transactions!$H$2:$H$1016), Transactions!$H$2:$H$1016)</f>
        <v>-189280</v>
      </c>
      <c r="Q179" s="18">
        <f>Transactions!$P$2:$P$1016-Transactions!$O$2:$O$1016</f>
        <v>-172073</v>
      </c>
      <c r="R179" s="18">
        <f>IF('운영결산'!$C$2, Transactions!$Q$2:$Q$1016, Transactions!$P$2:$P$1016)</f>
        <v>-189280</v>
      </c>
      <c r="S179" s="18">
        <f>IF('초기비용'!$C$2, Transactions!$Q$2:$Q$1016, Transactions!$P$2:$P$1016)</f>
        <v>-189280</v>
      </c>
      <c r="T179" s="18">
        <f>IF('총결산'!$C$2, Transactions!$Q$2:$Q$1016, Transactions!$P$2:$P$1016)</f>
        <v>-172073</v>
      </c>
      <c r="U179" s="18">
        <f>IF(Transactions!$V$2:$V$1016=FALSE, Transactions!$O$2:$O$1016, 0)</f>
        <v>-17207</v>
      </c>
      <c r="V179" s="20"/>
      <c r="W179" s="15"/>
      <c r="X179" s="15"/>
      <c r="Y179" s="16">
        <v>189280.0</v>
      </c>
      <c r="Z179" s="15">
        <v>1.0</v>
      </c>
      <c r="AA179" s="15"/>
      <c r="AB179" s="15">
        <v>1.0</v>
      </c>
      <c r="AC179" s="19"/>
    </row>
    <row r="180" ht="15.75" hidden="1" customHeight="1">
      <c r="A180" s="6" t="str">
        <f>TEXT(Transactions!$B$2:$B$1016, "yyyy-mm")</f>
        <v>2025-02</v>
      </c>
      <c r="B180" s="7">
        <v>45712.0</v>
      </c>
      <c r="C180" s="8" t="s">
        <v>28</v>
      </c>
      <c r="D180" s="8" t="s">
        <v>29</v>
      </c>
      <c r="E180" s="8"/>
      <c r="F180" s="8" t="s">
        <v>78</v>
      </c>
      <c r="G180" s="8" t="s">
        <v>123</v>
      </c>
      <c r="H180" s="9">
        <v>1244.0</v>
      </c>
      <c r="I180" s="8" t="s">
        <v>342</v>
      </c>
      <c r="J180" s="8"/>
      <c r="K180" s="8" t="s">
        <v>60</v>
      </c>
      <c r="L180" s="8" t="b">
        <v>1</v>
      </c>
      <c r="M180" s="8" t="s">
        <v>343</v>
      </c>
      <c r="N180" s="10" t="b">
        <f>AND(ISNUMBER(MATCH(Transactions!$F$2:$F$1016, '관리용품리스트'!$B$3:$B$48, 0)),
  ISNUMBER(MATCH(Transactions!$G$2:$G$1016, '관리용품리스트'!$C$3:$C$48, 0))
)
</f>
        <v>0</v>
      </c>
      <c r="O180" s="11">
        <f>IF(Transactions!$L$2:$L$1016=TRUE, 0, IF(Transactions!$C$2:$C$1016="지출", -ROUND(Transactions!$H$2:$H$1016/11, 0), ROUND(Transactions!$H$2:$H$1016/11, 0)))</f>
        <v>0</v>
      </c>
      <c r="P180" s="11">
        <f>IF(Transactions!$C$2:$C$1016="지출", -(Transactions!$H$2:$H$1016), Transactions!$H$2:$H$1016)</f>
        <v>-1244</v>
      </c>
      <c r="Q180" s="11">
        <f>Transactions!$P$2:$P$1016-Transactions!$O$2:$O$1016</f>
        <v>-1244</v>
      </c>
      <c r="R180" s="11">
        <f>IF('운영결산'!$C$2, Transactions!$Q$2:$Q$1016, Transactions!$P$2:$P$1016)</f>
        <v>-1244</v>
      </c>
      <c r="S180" s="11">
        <f>IF('초기비용'!$C$2, Transactions!$Q$2:$Q$1016, Transactions!$P$2:$P$1016)</f>
        <v>-1244</v>
      </c>
      <c r="T180" s="11">
        <f>IF('총결산'!$C$2, Transactions!$Q$2:$Q$1016, Transactions!$P$2:$P$1016)</f>
        <v>-1244</v>
      </c>
      <c r="U180" s="11">
        <f>IF(Transactions!$V$2:$V$1016&lt;&gt;"", 0, Transactions!$O$2:$O$1016)</f>
        <v>0</v>
      </c>
      <c r="V180" s="21"/>
      <c r="W180" s="8"/>
      <c r="X180" s="8"/>
      <c r="Y180" s="9">
        <v>1350.0</v>
      </c>
      <c r="Z180" s="8">
        <v>1.0</v>
      </c>
      <c r="AA180" s="8"/>
      <c r="AB180" s="8">
        <v>1.0</v>
      </c>
      <c r="AC180" s="12"/>
    </row>
    <row r="181" ht="15.75" hidden="1" customHeight="1">
      <c r="A181" s="13" t="str">
        <f>TEXT(Transactions!$B$2:$B$1016, "yyyy-mm")</f>
        <v>2025-02</v>
      </c>
      <c r="B181" s="14">
        <v>45712.0</v>
      </c>
      <c r="C181" s="15" t="s">
        <v>28</v>
      </c>
      <c r="D181" s="15" t="s">
        <v>51</v>
      </c>
      <c r="E181" s="15"/>
      <c r="F181" s="15" t="s">
        <v>63</v>
      </c>
      <c r="G181" s="15" t="s">
        <v>206</v>
      </c>
      <c r="H181" s="16">
        <v>10501.0</v>
      </c>
      <c r="I181" s="15" t="s">
        <v>344</v>
      </c>
      <c r="J181" s="15"/>
      <c r="K181" s="15" t="s">
        <v>60</v>
      </c>
      <c r="L181" s="15" t="b">
        <v>1</v>
      </c>
      <c r="M181" s="15"/>
      <c r="N181" s="17" t="b">
        <f>AND(ISNUMBER(MATCH(Transactions!$F$2:$F$1016, '관리용품리스트'!$B$3:$B$48, 0)),
  ISNUMBER(MATCH(Transactions!$G$2:$G$1016, '관리용품리스트'!$C$3:$C$48, 0))
)
</f>
        <v>0</v>
      </c>
      <c r="O181" s="18">
        <f>IF(Transactions!$L$2:$L$1016=TRUE, 0, IF(Transactions!$C$2:$C$1016="지출", -ROUND(Transactions!$H$2:$H$1016/11, 0), ROUND(Transactions!$H$2:$H$1016/11, 0)))</f>
        <v>0</v>
      </c>
      <c r="P181" s="18">
        <f>IF(Transactions!$C$2:$C$1016="지출", -(Transactions!$H$2:$H$1016), Transactions!$H$2:$H$1016)</f>
        <v>-10501</v>
      </c>
      <c r="Q181" s="18">
        <f>Transactions!$P$2:$P$1016-Transactions!$O$2:$O$1016</f>
        <v>-10501</v>
      </c>
      <c r="R181" s="18">
        <f>IF('운영결산'!$C$2, Transactions!$Q$2:$Q$1016, Transactions!$P$2:$P$1016)</f>
        <v>-10501</v>
      </c>
      <c r="S181" s="18">
        <f>IF('초기비용'!$C$2, Transactions!$Q$2:$Q$1016, Transactions!$P$2:$P$1016)</f>
        <v>-10501</v>
      </c>
      <c r="T181" s="18">
        <f>IF('총결산'!$C$2, Transactions!$Q$2:$Q$1016, Transactions!$P$2:$P$1016)</f>
        <v>-10501</v>
      </c>
      <c r="U181" s="18">
        <f>IF(Transactions!$V$2:$V$1016&lt;&gt;"", 0, Transactions!$O$2:$O$1016)</f>
        <v>0</v>
      </c>
      <c r="V181" s="20"/>
      <c r="W181" s="15"/>
      <c r="X181" s="15"/>
      <c r="Y181" s="16">
        <v>10501.0</v>
      </c>
      <c r="Z181" s="15">
        <v>1.0</v>
      </c>
      <c r="AA181" s="15"/>
      <c r="AB181" s="15">
        <v>1.0</v>
      </c>
      <c r="AC181" s="19"/>
    </row>
    <row r="182" ht="15.75" hidden="1" customHeight="1">
      <c r="A182" s="6" t="str">
        <f>TEXT(Transactions!$B$2:$B$1016, "yyyy-mm")</f>
        <v>2025-02</v>
      </c>
      <c r="B182" s="7">
        <v>45712.0</v>
      </c>
      <c r="C182" s="8" t="s">
        <v>28</v>
      </c>
      <c r="D182" s="8" t="s">
        <v>51</v>
      </c>
      <c r="E182" s="8"/>
      <c r="F182" s="8" t="s">
        <v>131</v>
      </c>
      <c r="G182" s="8" t="s">
        <v>345</v>
      </c>
      <c r="H182" s="9">
        <v>3317.0</v>
      </c>
      <c r="I182" s="8" t="s">
        <v>346</v>
      </c>
      <c r="J182" s="8"/>
      <c r="K182" s="8" t="s">
        <v>60</v>
      </c>
      <c r="L182" s="8" t="b">
        <v>1</v>
      </c>
      <c r="M182" s="8"/>
      <c r="N182" s="10" t="b">
        <f>AND(ISNUMBER(MATCH(Transactions!$F$2:$F$1016, '관리용품리스트'!$B$3:$B$48, 0)),
  ISNUMBER(MATCH(Transactions!$G$2:$G$1016, '관리용품리스트'!$C$3:$C$48, 0))
)
</f>
        <v>0</v>
      </c>
      <c r="O182" s="11">
        <f>IF(Transactions!$L$2:$L$1016=TRUE, 0, IF(Transactions!$C$2:$C$1016="지출", -ROUND(Transactions!$H$2:$H$1016/11, 0), ROUND(Transactions!$H$2:$H$1016/11, 0)))</f>
        <v>0</v>
      </c>
      <c r="P182" s="11">
        <f>IF(Transactions!$C$2:$C$1016="지출", -(Transactions!$H$2:$H$1016), Transactions!$H$2:$H$1016)</f>
        <v>-3317</v>
      </c>
      <c r="Q182" s="11">
        <f>Transactions!$P$2:$P$1016-Transactions!$O$2:$O$1016</f>
        <v>-3317</v>
      </c>
      <c r="R182" s="11">
        <f>IF('운영결산'!$C$2, Transactions!$Q$2:$Q$1016, Transactions!$P$2:$P$1016)</f>
        <v>-3317</v>
      </c>
      <c r="S182" s="11">
        <f>IF('초기비용'!$C$2, Transactions!$Q$2:$Q$1016, Transactions!$P$2:$P$1016)</f>
        <v>-3317</v>
      </c>
      <c r="T182" s="11">
        <f>IF('총결산'!$C$2, Transactions!$Q$2:$Q$1016, Transactions!$P$2:$P$1016)</f>
        <v>-3317</v>
      </c>
      <c r="U182" s="11">
        <f>IF(Transactions!$V$2:$V$1016&lt;&gt;"", 0, Transactions!$O$2:$O$1016)</f>
        <v>0</v>
      </c>
      <c r="V182" s="21"/>
      <c r="W182" s="8"/>
      <c r="X182" s="8"/>
      <c r="Y182" s="9">
        <v>3600.0</v>
      </c>
      <c r="Z182" s="8">
        <v>1.0</v>
      </c>
      <c r="AA182" s="8"/>
      <c r="AB182" s="8">
        <v>1.0</v>
      </c>
      <c r="AC182" s="12"/>
    </row>
    <row r="183" ht="15.75" hidden="1" customHeight="1">
      <c r="A183" s="13" t="str">
        <f>TEXT(Transactions!$B$2:$B$1016, "yyyy-mm")</f>
        <v>2025-02</v>
      </c>
      <c r="B183" s="14">
        <v>45712.0</v>
      </c>
      <c r="C183" s="15" t="s">
        <v>28</v>
      </c>
      <c r="D183" s="15" t="s">
        <v>29</v>
      </c>
      <c r="E183" s="15"/>
      <c r="F183" s="15" t="s">
        <v>78</v>
      </c>
      <c r="G183" s="15" t="s">
        <v>347</v>
      </c>
      <c r="H183" s="16">
        <v>2486.0</v>
      </c>
      <c r="I183" s="15" t="s">
        <v>348</v>
      </c>
      <c r="J183" s="15"/>
      <c r="K183" s="15" t="s">
        <v>60</v>
      </c>
      <c r="L183" s="15" t="b">
        <v>1</v>
      </c>
      <c r="M183" s="15"/>
      <c r="N183" s="17" t="b">
        <f>AND(ISNUMBER(MATCH(Transactions!$F$2:$F$1016, '관리용품리스트'!$B$3:$B$48, 0)),
  ISNUMBER(MATCH(Transactions!$G$2:$G$1016, '관리용품리스트'!$C$3:$C$48, 0))
)
</f>
        <v>0</v>
      </c>
      <c r="O183" s="18">
        <f>IF(Transactions!$L$2:$L$1016=TRUE, 0, IF(Transactions!$C$2:$C$1016="지출", -ROUND(Transactions!$H$2:$H$1016/11, 0), ROUND(Transactions!$H$2:$H$1016/11, 0)))</f>
        <v>0</v>
      </c>
      <c r="P183" s="18">
        <f>IF(Transactions!$C$2:$C$1016="지출", -(Transactions!$H$2:$H$1016), Transactions!$H$2:$H$1016)</f>
        <v>-2486</v>
      </c>
      <c r="Q183" s="18">
        <f>Transactions!$P$2:$P$1016-Transactions!$O$2:$O$1016</f>
        <v>-2486</v>
      </c>
      <c r="R183" s="18">
        <f>IF('운영결산'!$C$2, Transactions!$Q$2:$Q$1016, Transactions!$P$2:$P$1016)</f>
        <v>-2486</v>
      </c>
      <c r="S183" s="18">
        <f>IF('초기비용'!$C$2, Transactions!$Q$2:$Q$1016, Transactions!$P$2:$P$1016)</f>
        <v>-2486</v>
      </c>
      <c r="T183" s="18">
        <f>IF('총결산'!$C$2, Transactions!$Q$2:$Q$1016, Transactions!$P$2:$P$1016)</f>
        <v>-2486</v>
      </c>
      <c r="U183" s="18">
        <f>IF(Transactions!$V$2:$V$1016&lt;&gt;"", 0, Transactions!$O$2:$O$1016)</f>
        <v>0</v>
      </c>
      <c r="V183" s="20"/>
      <c r="W183" s="15"/>
      <c r="X183" s="15"/>
      <c r="Y183" s="16">
        <v>2700.0</v>
      </c>
      <c r="Z183" s="15">
        <v>1.0</v>
      </c>
      <c r="AA183" s="15"/>
      <c r="AB183" s="15">
        <v>1.0</v>
      </c>
      <c r="AC183" s="19"/>
    </row>
    <row r="184" ht="15.75" hidden="1" customHeight="1">
      <c r="A184" s="6" t="str">
        <f>TEXT(Transactions!$B$2:$B$1016, "yyyy-mm")</f>
        <v>2025-02</v>
      </c>
      <c r="B184" s="7">
        <v>45712.0</v>
      </c>
      <c r="C184" s="8" t="s">
        <v>28</v>
      </c>
      <c r="D184" s="8" t="s">
        <v>51</v>
      </c>
      <c r="E184" s="8"/>
      <c r="F184" s="8" t="s">
        <v>52</v>
      </c>
      <c r="G184" s="8" t="s">
        <v>349</v>
      </c>
      <c r="H184" s="9">
        <v>7950.0</v>
      </c>
      <c r="I184" s="8" t="s">
        <v>350</v>
      </c>
      <c r="J184" s="8"/>
      <c r="K184" s="8" t="s">
        <v>55</v>
      </c>
      <c r="L184" s="8"/>
      <c r="M184" s="8"/>
      <c r="N184" s="10" t="b">
        <f>AND(ISNUMBER(MATCH(Transactions!$F$2:$F$1016, '관리용품리스트'!$B$3:$B$48, 0)),
  ISNUMBER(MATCH(Transactions!$G$2:$G$1016, '관리용품리스트'!$C$3:$C$48, 0))
)
</f>
        <v>0</v>
      </c>
      <c r="O184" s="11">
        <f>IF(Transactions!$C$2:$C$1016=TRUE, 0, IF(Transactions!$C$2:$C$1016="지출", -ROUND(Transactions!$H$2:$H$1016/11, 0), ROUND(Transactions!$H$2:$H$1016/11, 0)))</f>
        <v>-723</v>
      </c>
      <c r="P184" s="11">
        <f>IF(Transactions!$C$2:$C$1016="지출", -(Transactions!$H$2:$H$1016), Transactions!$H$2:$H$1016)</f>
        <v>-7950</v>
      </c>
      <c r="Q184" s="11">
        <f>Transactions!$P$2:$P$1016-Transactions!$O$2:$O$1016</f>
        <v>-7227</v>
      </c>
      <c r="R184" s="11">
        <f>IF('운영결산'!$C$2, Transactions!$Q$2:$Q$1016, Transactions!$P$2:$P$1016)</f>
        <v>-7950</v>
      </c>
      <c r="S184" s="11">
        <f>IF('초기비용'!$C$2, Transactions!$Q$2:$Q$1016, Transactions!$P$2:$P$1016)</f>
        <v>-7950</v>
      </c>
      <c r="T184" s="11">
        <f>IF('총결산'!$C$2, Transactions!$Q$2:$Q$1016, Transactions!$P$2:$P$1016)</f>
        <v>-7227</v>
      </c>
      <c r="U184" s="11">
        <f>IF(Transactions!$V$2:$V$1016=FALSE, Transactions!$O$2:$O$1016, 0)</f>
        <v>-723</v>
      </c>
      <c r="V184" s="21"/>
      <c r="W184" s="8"/>
      <c r="X184" s="8"/>
      <c r="Y184" s="9">
        <v>7950.0</v>
      </c>
      <c r="Z184" s="8">
        <v>1.0</v>
      </c>
      <c r="AA184" s="8"/>
      <c r="AB184" s="8">
        <v>1.0</v>
      </c>
      <c r="AC184" s="12"/>
    </row>
    <row r="185" ht="15.75" hidden="1" customHeight="1">
      <c r="A185" s="13" t="str">
        <f>TEXT(Transactions!$B$2:$B$1016, "yyyy-mm")</f>
        <v>2025-02</v>
      </c>
      <c r="B185" s="14">
        <v>45712.0</v>
      </c>
      <c r="C185" s="15" t="s">
        <v>28</v>
      </c>
      <c r="D185" s="15" t="s">
        <v>51</v>
      </c>
      <c r="E185" s="15"/>
      <c r="F185" s="15" t="s">
        <v>52</v>
      </c>
      <c r="G185" s="15" t="s">
        <v>351</v>
      </c>
      <c r="H185" s="16">
        <v>8000.0</v>
      </c>
      <c r="I185" s="15" t="s">
        <v>352</v>
      </c>
      <c r="J185" s="15"/>
      <c r="K185" s="15" t="s">
        <v>55</v>
      </c>
      <c r="L185" s="15"/>
      <c r="M185" s="15"/>
      <c r="N185" s="17" t="b">
        <f>AND(ISNUMBER(MATCH(Transactions!$F$2:$F$1016, '관리용품리스트'!$B$3:$B$48, 0)),
  ISNUMBER(MATCH(Transactions!$G$2:$G$1016, '관리용품리스트'!$C$3:$C$48, 0))
)
</f>
        <v>0</v>
      </c>
      <c r="O185" s="18">
        <f>IF(Transactions!$C$2:$C$1016=TRUE, 0, IF(Transactions!$C$2:$C$1016="지출", -ROUND(Transactions!$H$2:$H$1016/11, 0), ROUND(Transactions!$H$2:$H$1016/11, 0)))</f>
        <v>-727</v>
      </c>
      <c r="P185" s="18">
        <f>IF(Transactions!$C$2:$C$1016="지출", -(Transactions!$H$2:$H$1016), Transactions!$H$2:$H$1016)</f>
        <v>-8000</v>
      </c>
      <c r="Q185" s="18">
        <f>Transactions!$P$2:$P$1016-Transactions!$O$2:$O$1016</f>
        <v>-7273</v>
      </c>
      <c r="R185" s="18">
        <f>IF('운영결산'!$C$2, Transactions!$Q$2:$Q$1016, Transactions!$P$2:$P$1016)</f>
        <v>-8000</v>
      </c>
      <c r="S185" s="18">
        <f>IF('초기비용'!$C$2, Transactions!$Q$2:$Q$1016, Transactions!$P$2:$P$1016)</f>
        <v>-8000</v>
      </c>
      <c r="T185" s="18">
        <f>IF('총결산'!$C$2, Transactions!$Q$2:$Q$1016, Transactions!$P$2:$P$1016)</f>
        <v>-7273</v>
      </c>
      <c r="U185" s="18">
        <f>IF(Transactions!$V$2:$V$1016=FALSE, Transactions!$O$2:$O$1016, 0)</f>
        <v>-727</v>
      </c>
      <c r="V185" s="20"/>
      <c r="W185" s="15"/>
      <c r="X185" s="15"/>
      <c r="Y185" s="16">
        <v>8000.0</v>
      </c>
      <c r="Z185" s="15">
        <v>1.0</v>
      </c>
      <c r="AA185" s="15"/>
      <c r="AB185" s="15">
        <v>1.0</v>
      </c>
      <c r="AC185" s="19"/>
    </row>
    <row r="186" ht="15.75" customHeight="1">
      <c r="A186" s="6" t="str">
        <f>TEXT(Transactions!$B$2:$B$1016, "yyyy-mm")</f>
        <v>2025-02</v>
      </c>
      <c r="B186" s="7">
        <v>45712.0</v>
      </c>
      <c r="C186" s="8" t="s">
        <v>28</v>
      </c>
      <c r="D186" s="8" t="s">
        <v>51</v>
      </c>
      <c r="E186" s="8"/>
      <c r="F186" s="8" t="s">
        <v>57</v>
      </c>
      <c r="G186" s="8" t="s">
        <v>249</v>
      </c>
      <c r="H186" s="9">
        <v>5600.0</v>
      </c>
      <c r="I186" s="8" t="s">
        <v>353</v>
      </c>
      <c r="J186" s="8"/>
      <c r="K186" s="8" t="s">
        <v>55</v>
      </c>
      <c r="L186" s="8"/>
      <c r="M186" s="8"/>
      <c r="N186" s="10" t="b">
        <f>AND(ISNUMBER(MATCH(Transactions!$F$2:$F$1016, '관리용품리스트'!$B$3:$B$48, 0)),
  ISNUMBER(MATCH(Transactions!$G$2:$G$1016, '관리용품리스트'!$C$3:$C$48, 0))
)
</f>
        <v>1</v>
      </c>
      <c r="O186" s="11">
        <f>IF(Transactions!$C$2:$C$1016=TRUE, 0, IF(Transactions!$C$2:$C$1016="지출", -ROUND(Transactions!$H$2:$H$1016/11, 0), ROUND(Transactions!$H$2:$H$1016/11, 0)))</f>
        <v>-509</v>
      </c>
      <c r="P186" s="11">
        <f>IF(Transactions!$C$2:$C$1016="지출", -(Transactions!$H$2:$H$1016), Transactions!$H$2:$H$1016)</f>
        <v>-5600</v>
      </c>
      <c r="Q186" s="11">
        <f>Transactions!$P$2:$P$1016-Transactions!$O$2:$O$1016</f>
        <v>-5091</v>
      </c>
      <c r="R186" s="11">
        <f>IF('운영결산'!$C$2, Transactions!$Q$2:$Q$1016, Transactions!$P$2:$P$1016)</f>
        <v>-5600</v>
      </c>
      <c r="S186" s="11">
        <f>IF('초기비용'!$C$2, Transactions!$Q$2:$Q$1016, Transactions!$P$2:$P$1016)</f>
        <v>-5600</v>
      </c>
      <c r="T186" s="11">
        <f>IF('총결산'!$C$2, Transactions!$Q$2:$Q$1016, Transactions!$P$2:$P$1016)</f>
        <v>-5091</v>
      </c>
      <c r="U186" s="11">
        <f>IF(Transactions!$V$2:$V$1016=FALSE, Transactions!$O$2:$O$1016, 0)</f>
        <v>-509</v>
      </c>
      <c r="V186" s="21"/>
      <c r="W186" s="8"/>
      <c r="X186" s="8"/>
      <c r="Y186" s="9">
        <v>5600.0</v>
      </c>
      <c r="Z186" s="8">
        <v>1.0</v>
      </c>
      <c r="AA186" s="8" t="s">
        <v>61</v>
      </c>
      <c r="AB186" s="8">
        <v>100.0</v>
      </c>
      <c r="AC186" s="12">
        <v>56.0</v>
      </c>
    </row>
    <row r="187" ht="15.75" hidden="1" customHeight="1">
      <c r="A187" s="13" t="str">
        <f>TEXT(Transactions!$B$2:$B$1016, "yyyy-mm")</f>
        <v>2025-02</v>
      </c>
      <c r="B187" s="14">
        <v>45712.0</v>
      </c>
      <c r="C187" s="15" t="s">
        <v>28</v>
      </c>
      <c r="D187" s="15" t="s">
        <v>29</v>
      </c>
      <c r="E187" s="15"/>
      <c r="F187" s="15" t="s">
        <v>160</v>
      </c>
      <c r="G187" s="15" t="s">
        <v>354</v>
      </c>
      <c r="H187" s="16">
        <v>10000.0</v>
      </c>
      <c r="I187" s="15" t="s">
        <v>355</v>
      </c>
      <c r="J187" s="15"/>
      <c r="K187" s="15" t="s">
        <v>55</v>
      </c>
      <c r="L187" s="15"/>
      <c r="M187" s="15"/>
      <c r="N187" s="17" t="b">
        <f>AND(ISNUMBER(MATCH(Transactions!$F$2:$F$1016, '관리용품리스트'!$B$3:$B$48, 0)),
  ISNUMBER(MATCH(Transactions!$G$2:$G$1016, '관리용품리스트'!$C$3:$C$48, 0))
)
</f>
        <v>0</v>
      </c>
      <c r="O187" s="18">
        <f>IF(Transactions!$C$2:$C$1016=TRUE, 0, IF(Transactions!$C$2:$C$1016="지출", -ROUND(Transactions!$H$2:$H$1016/11, 0), ROUND(Transactions!$H$2:$H$1016/11, 0)))</f>
        <v>-909</v>
      </c>
      <c r="P187" s="18">
        <f>IF(Transactions!$C$2:$C$1016="지출", -(Transactions!$H$2:$H$1016), Transactions!$H$2:$H$1016)</f>
        <v>-10000</v>
      </c>
      <c r="Q187" s="18">
        <f>Transactions!$P$2:$P$1016-Transactions!$O$2:$O$1016</f>
        <v>-9091</v>
      </c>
      <c r="R187" s="18">
        <f>IF('운영결산'!$C$2, Transactions!$Q$2:$Q$1016, Transactions!$P$2:$P$1016)</f>
        <v>-10000</v>
      </c>
      <c r="S187" s="18">
        <f>IF('초기비용'!$C$2, Transactions!$Q$2:$Q$1016, Transactions!$P$2:$P$1016)</f>
        <v>-10000</v>
      </c>
      <c r="T187" s="18">
        <f>IF('총결산'!$C$2, Transactions!$Q$2:$Q$1016, Transactions!$P$2:$P$1016)</f>
        <v>-9091</v>
      </c>
      <c r="U187" s="18">
        <f>IF(Transactions!$V$2:$V$1016=FALSE, Transactions!$O$2:$O$1016, 0)</f>
        <v>-909</v>
      </c>
      <c r="V187" s="20"/>
      <c r="W187" s="15"/>
      <c r="X187" s="15"/>
      <c r="Y187" s="16">
        <v>10000.0</v>
      </c>
      <c r="Z187" s="15">
        <v>1.0</v>
      </c>
      <c r="AA187" s="15"/>
      <c r="AB187" s="15">
        <v>1.0</v>
      </c>
      <c r="AC187" s="19"/>
    </row>
    <row r="188" ht="15.75" hidden="1" customHeight="1">
      <c r="A188" s="6" t="str">
        <f>TEXT(Transactions!$B$2:$B$1016, "yyyy-mm")</f>
        <v>2025-02</v>
      </c>
      <c r="B188" s="7">
        <v>45712.0</v>
      </c>
      <c r="C188" s="8" t="s">
        <v>28</v>
      </c>
      <c r="D188" s="8" t="s">
        <v>29</v>
      </c>
      <c r="E188" s="8"/>
      <c r="F188" s="8" t="s">
        <v>160</v>
      </c>
      <c r="G188" s="8" t="s">
        <v>354</v>
      </c>
      <c r="H188" s="9">
        <v>8200.0</v>
      </c>
      <c r="I188" s="8" t="s">
        <v>356</v>
      </c>
      <c r="J188" s="8"/>
      <c r="K188" s="8" t="s">
        <v>55</v>
      </c>
      <c r="L188" s="8"/>
      <c r="M188" s="8"/>
      <c r="N188" s="10" t="b">
        <f>AND(ISNUMBER(MATCH(Transactions!$F$2:$F$1016, '관리용품리스트'!$B$3:$B$48, 0)),
  ISNUMBER(MATCH(Transactions!$G$2:$G$1016, '관리용품리스트'!$C$3:$C$48, 0))
)
</f>
        <v>0</v>
      </c>
      <c r="O188" s="11">
        <f>IF(Transactions!$C$2:$C$1016=TRUE, 0, IF(Transactions!$C$2:$C$1016="지출", -ROUND(Transactions!$H$2:$H$1016/11, 0), ROUND(Transactions!$H$2:$H$1016/11, 0)))</f>
        <v>-745</v>
      </c>
      <c r="P188" s="11">
        <f>IF(Transactions!$C$2:$C$1016="지출", -(Transactions!$H$2:$H$1016), Transactions!$H$2:$H$1016)</f>
        <v>-8200</v>
      </c>
      <c r="Q188" s="11">
        <f>Transactions!$P$2:$P$1016-Transactions!$O$2:$O$1016</f>
        <v>-7455</v>
      </c>
      <c r="R188" s="11">
        <f>IF('운영결산'!$C$2, Transactions!$Q$2:$Q$1016, Transactions!$P$2:$P$1016)</f>
        <v>-8200</v>
      </c>
      <c r="S188" s="11">
        <f>IF('초기비용'!$C$2, Transactions!$Q$2:$Q$1016, Transactions!$P$2:$P$1016)</f>
        <v>-8200</v>
      </c>
      <c r="T188" s="11">
        <f>IF('총결산'!$C$2, Transactions!$Q$2:$Q$1016, Transactions!$P$2:$P$1016)</f>
        <v>-7455</v>
      </c>
      <c r="U188" s="11">
        <f>IF(Transactions!$V$2:$V$1016=FALSE, Transactions!$O$2:$O$1016, 0)</f>
        <v>-745</v>
      </c>
      <c r="V188" s="21"/>
      <c r="W188" s="8"/>
      <c r="X188" s="8"/>
      <c r="Y188" s="9">
        <v>8200.0</v>
      </c>
      <c r="Z188" s="8">
        <v>1.0</v>
      </c>
      <c r="AA188" s="8"/>
      <c r="AB188" s="8">
        <v>1.0</v>
      </c>
      <c r="AC188" s="12"/>
    </row>
    <row r="189" ht="15.75" hidden="1" customHeight="1">
      <c r="A189" s="13" t="str">
        <f>TEXT(Transactions!$B$2:$B$1016, "yyyy-mm")</f>
        <v>2025-02</v>
      </c>
      <c r="B189" s="14">
        <v>45712.0</v>
      </c>
      <c r="C189" s="15" t="s">
        <v>28</v>
      </c>
      <c r="D189" s="15" t="s">
        <v>51</v>
      </c>
      <c r="E189" s="15"/>
      <c r="F189" s="15" t="s">
        <v>52</v>
      </c>
      <c r="G189" s="15" t="s">
        <v>284</v>
      </c>
      <c r="H189" s="16">
        <v>16500.0</v>
      </c>
      <c r="I189" s="15" t="s">
        <v>357</v>
      </c>
      <c r="J189" s="15"/>
      <c r="K189" s="15" t="s">
        <v>55</v>
      </c>
      <c r="L189" s="15"/>
      <c r="M189" s="15"/>
      <c r="N189" s="17" t="b">
        <f>AND(ISNUMBER(MATCH(Transactions!$F$2:$F$1016, '관리용품리스트'!$B$3:$B$48, 0)),
  ISNUMBER(MATCH(Transactions!$G$2:$G$1016, '관리용품리스트'!$C$3:$C$48, 0))
)
</f>
        <v>0</v>
      </c>
      <c r="O189" s="18">
        <f>IF(Transactions!$C$2:$C$1016=TRUE, 0, IF(Transactions!$C$2:$C$1016="지출", -ROUND(Transactions!$H$2:$H$1016/11, 0), ROUND(Transactions!$H$2:$H$1016/11, 0)))</f>
        <v>-1500</v>
      </c>
      <c r="P189" s="18">
        <f>IF(Transactions!$C$2:$C$1016="지출", -(Transactions!$H$2:$H$1016), Transactions!$H$2:$H$1016)</f>
        <v>-16500</v>
      </c>
      <c r="Q189" s="18">
        <f>Transactions!$P$2:$P$1016-Transactions!$O$2:$O$1016</f>
        <v>-15000</v>
      </c>
      <c r="R189" s="18">
        <f>IF('운영결산'!$C$2, Transactions!$Q$2:$Q$1016, Transactions!$P$2:$P$1016)</f>
        <v>-16500</v>
      </c>
      <c r="S189" s="18">
        <f>IF('초기비용'!$C$2, Transactions!$Q$2:$Q$1016, Transactions!$P$2:$P$1016)</f>
        <v>-16500</v>
      </c>
      <c r="T189" s="18">
        <f>IF('총결산'!$C$2, Transactions!$Q$2:$Q$1016, Transactions!$P$2:$P$1016)</f>
        <v>-15000</v>
      </c>
      <c r="U189" s="18">
        <f>IF(Transactions!$V$2:$V$1016=FALSE, Transactions!$O$2:$O$1016, 0)</f>
        <v>-1500</v>
      </c>
      <c r="V189" s="20"/>
      <c r="W189" s="15"/>
      <c r="X189" s="15"/>
      <c r="Y189" s="16">
        <v>16500.0</v>
      </c>
      <c r="Z189" s="15">
        <v>1.0</v>
      </c>
      <c r="AA189" s="15"/>
      <c r="AB189" s="15">
        <v>1.0</v>
      </c>
      <c r="AC189" s="19"/>
    </row>
    <row r="190" ht="15.75" customHeight="1">
      <c r="A190" s="6" t="str">
        <f>TEXT(Transactions!$B$2:$B$1016, "yyyy-mm")</f>
        <v>2025-02</v>
      </c>
      <c r="B190" s="7">
        <v>45713.0</v>
      </c>
      <c r="C190" s="8" t="s">
        <v>28</v>
      </c>
      <c r="D190" s="8" t="s">
        <v>51</v>
      </c>
      <c r="E190" s="8"/>
      <c r="F190" s="8" t="s">
        <v>57</v>
      </c>
      <c r="G190" s="8" t="s">
        <v>358</v>
      </c>
      <c r="H190" s="9">
        <v>10550.0</v>
      </c>
      <c r="I190" s="8" t="s">
        <v>359</v>
      </c>
      <c r="J190" s="8"/>
      <c r="K190" s="8" t="s">
        <v>55</v>
      </c>
      <c r="L190" s="8"/>
      <c r="M190" s="8"/>
      <c r="N190" s="10" t="b">
        <f>AND(ISNUMBER(MATCH(Transactions!$F$2:$F$1016, '관리용품리스트'!$B$3:$B$48, 0)),
  ISNUMBER(MATCH(Transactions!$G$2:$G$1016, '관리용품리스트'!$C$3:$C$48, 0))
)
</f>
        <v>1</v>
      </c>
      <c r="O190" s="11">
        <f>IF(Transactions!$C$2:$C$1016=TRUE, 0, IF(Transactions!$C$2:$C$1016="지출", -ROUND(Transactions!$H$2:$H$1016/11, 0), ROUND(Transactions!$H$2:$H$1016/11, 0)))</f>
        <v>-959</v>
      </c>
      <c r="P190" s="11">
        <f>IF(Transactions!$C$2:$C$1016="지출", -(Transactions!$H$2:$H$1016), Transactions!$H$2:$H$1016)</f>
        <v>-10550</v>
      </c>
      <c r="Q190" s="11">
        <f>Transactions!$P$2:$P$1016-Transactions!$O$2:$O$1016</f>
        <v>-9591</v>
      </c>
      <c r="R190" s="11">
        <f>IF('운영결산'!$C$2, Transactions!$Q$2:$Q$1016, Transactions!$P$2:$P$1016)</f>
        <v>-10550</v>
      </c>
      <c r="S190" s="11">
        <f>IF('초기비용'!$C$2, Transactions!$Q$2:$Q$1016, Transactions!$P$2:$P$1016)</f>
        <v>-10550</v>
      </c>
      <c r="T190" s="11">
        <f>IF('총결산'!$C$2, Transactions!$Q$2:$Q$1016, Transactions!$P$2:$P$1016)</f>
        <v>-9591</v>
      </c>
      <c r="U190" s="11">
        <f>IF(Transactions!$V$2:$V$1016=FALSE, Transactions!$O$2:$O$1016, 0)</f>
        <v>-959</v>
      </c>
      <c r="V190" s="21"/>
      <c r="W190" s="8"/>
      <c r="X190" s="8"/>
      <c r="Y190" s="9">
        <v>10550.0</v>
      </c>
      <c r="Z190" s="8">
        <v>1.0</v>
      </c>
      <c r="AA190" s="8" t="s">
        <v>186</v>
      </c>
      <c r="AB190" s="8">
        <v>2.0</v>
      </c>
      <c r="AC190" s="12">
        <v>5.0</v>
      </c>
    </row>
    <row r="191" ht="15.75" hidden="1" customHeight="1">
      <c r="A191" s="13" t="str">
        <f>TEXT(Transactions!$B$2:$B$1016, "yyyy-mm")</f>
        <v>2025-02</v>
      </c>
      <c r="B191" s="14">
        <v>45713.0</v>
      </c>
      <c r="C191" s="15" t="s">
        <v>28</v>
      </c>
      <c r="D191" s="15" t="s">
        <v>29</v>
      </c>
      <c r="E191" s="15"/>
      <c r="F191" s="15" t="s">
        <v>30</v>
      </c>
      <c r="G191" s="15" t="s">
        <v>360</v>
      </c>
      <c r="H191" s="16">
        <v>1295100.0</v>
      </c>
      <c r="I191" s="15"/>
      <c r="J191" s="15"/>
      <c r="K191" s="15" t="s">
        <v>360</v>
      </c>
      <c r="L191" s="15"/>
      <c r="M191" s="15"/>
      <c r="N191" s="17" t="b">
        <f>AND(ISNUMBER(MATCH(Transactions!$F$2:$F$1016, '관리용품리스트'!$B$3:$B$48, 0)),
  ISNUMBER(MATCH(Transactions!$G$2:$G$1016, '관리용품리스트'!$C$3:$C$48, 0))
)
</f>
        <v>0</v>
      </c>
      <c r="O191" s="18">
        <f>IF(Transactions!$C$2:$C$1016=TRUE, 0, IF(Transactions!$C$2:$C$1016="지출", -ROUND(Transactions!$H$2:$H$1016/11, 0), ROUND(Transactions!$H$2:$H$1016/11, 0)))</f>
        <v>-117736</v>
      </c>
      <c r="P191" s="18">
        <f>IF(Transactions!$C$2:$C$1016="지출", -(Transactions!$H$2:$H$1016), Transactions!$H$2:$H$1016)</f>
        <v>-1295100</v>
      </c>
      <c r="Q191" s="18">
        <f>Transactions!$P$2:$P$1016-Transactions!$O$2:$O$1016</f>
        <v>-1177364</v>
      </c>
      <c r="R191" s="18">
        <f>IF('운영결산'!$C$2, Transactions!$Q$2:$Q$1016, Transactions!$P$2:$P$1016)</f>
        <v>-1295100</v>
      </c>
      <c r="S191" s="18">
        <f>IF('초기비용'!$C$2, Transactions!$Q$2:$Q$1016, Transactions!$P$2:$P$1016)</f>
        <v>-1295100</v>
      </c>
      <c r="T191" s="18">
        <f>IF('총결산'!$C$2, Transactions!$Q$2:$Q$1016, Transactions!$P$2:$P$1016)</f>
        <v>-1177364</v>
      </c>
      <c r="U191" s="18">
        <f>IF(Transactions!$V$2:$V$1016=FALSE, Transactions!$O$2:$O$1016, 0)</f>
        <v>-117736</v>
      </c>
      <c r="V191" s="20"/>
      <c r="W191" s="15"/>
      <c r="X191" s="15"/>
      <c r="Y191" s="15"/>
      <c r="Z191" s="15"/>
      <c r="AA191" s="15"/>
      <c r="AB191" s="15"/>
      <c r="AC191" s="19"/>
    </row>
    <row r="192" ht="15.75" hidden="1" customHeight="1">
      <c r="A192" s="6" t="str">
        <f>TEXT(Transactions!$B$2:$B$1016, "yyyy-mm")</f>
        <v>2025-02</v>
      </c>
      <c r="B192" s="7">
        <v>45714.0</v>
      </c>
      <c r="C192" s="8" t="s">
        <v>28</v>
      </c>
      <c r="D192" s="8" t="s">
        <v>29</v>
      </c>
      <c r="E192" s="8"/>
      <c r="F192" s="8" t="s">
        <v>78</v>
      </c>
      <c r="G192" s="8" t="s">
        <v>123</v>
      </c>
      <c r="H192" s="9">
        <v>6379.0</v>
      </c>
      <c r="I192" s="8" t="s">
        <v>361</v>
      </c>
      <c r="J192" s="8"/>
      <c r="K192" s="8" t="s">
        <v>60</v>
      </c>
      <c r="L192" s="8" t="b">
        <v>1</v>
      </c>
      <c r="M192" s="8"/>
      <c r="N192" s="10" t="b">
        <f>AND(ISNUMBER(MATCH(Transactions!$F$2:$F$1016, '관리용품리스트'!$B$3:$B$48, 0)),
  ISNUMBER(MATCH(Transactions!$G$2:$G$1016, '관리용품리스트'!$C$3:$C$48, 0))
)
</f>
        <v>0</v>
      </c>
      <c r="O192" s="11">
        <f>IF(Transactions!$L$2:$L$1016=TRUE, 0, IF(Transactions!$C$2:$C$1016="지출", -ROUND(Transactions!$H$2:$H$1016/11, 0), ROUND(Transactions!$H$2:$H$1016/11, 0)))</f>
        <v>0</v>
      </c>
      <c r="P192" s="11">
        <f>IF(Transactions!$C$2:$C$1016="지출", -(Transactions!$H$2:$H$1016), Transactions!$H$2:$H$1016)</f>
        <v>-6379</v>
      </c>
      <c r="Q192" s="11">
        <f>Transactions!$P$2:$P$1016-Transactions!$O$2:$O$1016</f>
        <v>-6379</v>
      </c>
      <c r="R192" s="11">
        <f>IF('운영결산'!$C$2, Transactions!$Q$2:$Q$1016, Transactions!$P$2:$P$1016)</f>
        <v>-6379</v>
      </c>
      <c r="S192" s="11">
        <f>IF('초기비용'!$C$2, Transactions!$Q$2:$Q$1016, Transactions!$P$2:$P$1016)</f>
        <v>-6379</v>
      </c>
      <c r="T192" s="11">
        <f>IF('총결산'!$C$2, Transactions!$Q$2:$Q$1016, Transactions!$P$2:$P$1016)</f>
        <v>-6379</v>
      </c>
      <c r="U192" s="11">
        <f>IF(Transactions!$V$2:$V$1016&lt;&gt;"", 0, Transactions!$O$2:$O$1016)</f>
        <v>0</v>
      </c>
      <c r="V192" s="21"/>
      <c r="W192" s="8"/>
      <c r="X192" s="8"/>
      <c r="Y192" s="9">
        <v>3600.0</v>
      </c>
      <c r="Z192" s="8">
        <v>2.0</v>
      </c>
      <c r="AA192" s="8"/>
      <c r="AB192" s="8">
        <v>2.0</v>
      </c>
      <c r="AC192" s="12"/>
    </row>
    <row r="193" ht="15.75" hidden="1" customHeight="1">
      <c r="A193" s="13" t="str">
        <f>TEXT(Transactions!$B$2:$B$1016, "yyyy-mm")</f>
        <v>2025-02</v>
      </c>
      <c r="B193" s="14">
        <v>45714.0</v>
      </c>
      <c r="C193" s="15" t="s">
        <v>28</v>
      </c>
      <c r="D193" s="15" t="s">
        <v>29</v>
      </c>
      <c r="E193" s="15"/>
      <c r="F193" s="15" t="s">
        <v>78</v>
      </c>
      <c r="G193" s="15" t="s">
        <v>123</v>
      </c>
      <c r="H193" s="16">
        <v>3000.0</v>
      </c>
      <c r="I193" s="15" t="s">
        <v>362</v>
      </c>
      <c r="J193" s="15"/>
      <c r="K193" s="15" t="s">
        <v>195</v>
      </c>
      <c r="L193" s="15"/>
      <c r="M193" s="15"/>
      <c r="N193" s="17" t="b">
        <f>AND(ISNUMBER(MATCH(Transactions!$F$2:$F$1016, '관리용품리스트'!$B$3:$B$48, 0)),
  ISNUMBER(MATCH(Transactions!$G$2:$G$1016, '관리용품리스트'!$C$3:$C$48, 0))
)
</f>
        <v>0</v>
      </c>
      <c r="O193" s="18">
        <f>IF(Transactions!$C$2:$C$1016=TRUE, 0, IF(Transactions!$C$2:$C$1016="지출", -ROUND(Transactions!$H$2:$H$1016/11, 0), ROUND(Transactions!$H$2:$H$1016/11, 0)))</f>
        <v>-273</v>
      </c>
      <c r="P193" s="18">
        <f>IF(Transactions!$C$2:$C$1016="지출", -(Transactions!$H$2:$H$1016), Transactions!$H$2:$H$1016)</f>
        <v>-3000</v>
      </c>
      <c r="Q193" s="18">
        <f>Transactions!$P$2:$P$1016-Transactions!$O$2:$O$1016</f>
        <v>-2727</v>
      </c>
      <c r="R193" s="18">
        <f>IF('운영결산'!$C$2, Transactions!$Q$2:$Q$1016, Transactions!$P$2:$P$1016)</f>
        <v>-3000</v>
      </c>
      <c r="S193" s="18">
        <f>IF('초기비용'!$C$2, Transactions!$Q$2:$Q$1016, Transactions!$P$2:$P$1016)</f>
        <v>-3000</v>
      </c>
      <c r="T193" s="18">
        <f>IF('총결산'!$C$2, Transactions!$Q$2:$Q$1016, Transactions!$P$2:$P$1016)</f>
        <v>-2727</v>
      </c>
      <c r="U193" s="18">
        <f>IF(Transactions!$V$2:$V$1016=FALSE, Transactions!$O$2:$O$1016, 0)</f>
        <v>-273</v>
      </c>
      <c r="V193" s="20"/>
      <c r="W193" s="15"/>
      <c r="X193" s="15" t="s">
        <v>246</v>
      </c>
      <c r="Y193" s="16">
        <v>3000.0</v>
      </c>
      <c r="Z193" s="15">
        <v>1.0</v>
      </c>
      <c r="AA193" s="15"/>
      <c r="AB193" s="15">
        <v>1.0</v>
      </c>
      <c r="AC193" s="19"/>
    </row>
    <row r="194" ht="15.75" customHeight="1">
      <c r="A194" s="6" t="str">
        <f>TEXT(Transactions!$B$2:$B$1016, "yyyy-mm")</f>
        <v>2025-02</v>
      </c>
      <c r="B194" s="7">
        <v>45714.0</v>
      </c>
      <c r="C194" s="8" t="s">
        <v>28</v>
      </c>
      <c r="D194" s="8" t="s">
        <v>51</v>
      </c>
      <c r="E194" s="8"/>
      <c r="F194" s="8" t="s">
        <v>52</v>
      </c>
      <c r="G194" s="8" t="s">
        <v>114</v>
      </c>
      <c r="H194" s="9">
        <v>2000.0</v>
      </c>
      <c r="I194" s="8" t="s">
        <v>363</v>
      </c>
      <c r="J194" s="8"/>
      <c r="K194" s="8" t="s">
        <v>195</v>
      </c>
      <c r="L194" s="8"/>
      <c r="M194" s="8"/>
      <c r="N194" s="10" t="b">
        <f>AND(ISNUMBER(MATCH(Transactions!$F$2:$F$1016, '관리용품리스트'!$B$3:$B$48, 0)),
  ISNUMBER(MATCH(Transactions!$G$2:$G$1016, '관리용품리스트'!$C$3:$C$48, 0))
)
</f>
        <v>1</v>
      </c>
      <c r="O194" s="11">
        <f>IF(Transactions!$C$2:$C$1016=TRUE, 0, IF(Transactions!$C$2:$C$1016="지출", -ROUND(Transactions!$H$2:$H$1016/11, 0), ROUND(Transactions!$H$2:$H$1016/11, 0)))</f>
        <v>-182</v>
      </c>
      <c r="P194" s="11">
        <f>IF(Transactions!$C$2:$C$1016="지출", -(Transactions!$H$2:$H$1016), Transactions!$H$2:$H$1016)</f>
        <v>-2000</v>
      </c>
      <c r="Q194" s="11">
        <f>Transactions!$P$2:$P$1016-Transactions!$O$2:$O$1016</f>
        <v>-1818</v>
      </c>
      <c r="R194" s="11">
        <f>IF('운영결산'!$C$2, Transactions!$Q$2:$Q$1016, Transactions!$P$2:$P$1016)</f>
        <v>-2000</v>
      </c>
      <c r="S194" s="11">
        <f>IF('초기비용'!$C$2, Transactions!$Q$2:$Q$1016, Transactions!$P$2:$P$1016)</f>
        <v>-2000</v>
      </c>
      <c r="T194" s="11">
        <f>IF('총결산'!$C$2, Transactions!$Q$2:$Q$1016, Transactions!$P$2:$P$1016)</f>
        <v>-1818</v>
      </c>
      <c r="U194" s="11">
        <f>IF(Transactions!$V$2:$V$1016=FALSE, Transactions!$O$2:$O$1016, 0)</f>
        <v>-182</v>
      </c>
      <c r="V194" s="21"/>
      <c r="W194" s="8"/>
      <c r="X194" s="8" t="s">
        <v>246</v>
      </c>
      <c r="Y194" s="9">
        <v>1000.0</v>
      </c>
      <c r="Z194" s="8">
        <v>2.0</v>
      </c>
      <c r="AA194" s="8" t="s">
        <v>66</v>
      </c>
      <c r="AB194" s="8">
        <v>560.0</v>
      </c>
      <c r="AC194" s="12">
        <v>4.0</v>
      </c>
    </row>
    <row r="195" ht="15.75" hidden="1" customHeight="1">
      <c r="A195" s="13" t="str">
        <f>TEXT(Transactions!$B$2:$B$1016, "yyyy-mm")</f>
        <v>2025-02</v>
      </c>
      <c r="B195" s="14">
        <v>45714.0</v>
      </c>
      <c r="C195" s="15" t="s">
        <v>28</v>
      </c>
      <c r="D195" s="15" t="s">
        <v>29</v>
      </c>
      <c r="E195" s="15"/>
      <c r="F195" s="15" t="s">
        <v>83</v>
      </c>
      <c r="G195" s="15" t="s">
        <v>364</v>
      </c>
      <c r="H195" s="16">
        <v>10000.0</v>
      </c>
      <c r="I195" s="15" t="s">
        <v>365</v>
      </c>
      <c r="J195" s="15"/>
      <c r="K195" s="15" t="s">
        <v>195</v>
      </c>
      <c r="L195" s="15"/>
      <c r="M195" s="15"/>
      <c r="N195" s="17" t="b">
        <f>AND(ISNUMBER(MATCH(Transactions!$F$2:$F$1016, '관리용품리스트'!$B$3:$B$48, 0)),
  ISNUMBER(MATCH(Transactions!$G$2:$G$1016, '관리용품리스트'!$C$3:$C$48, 0))
)
</f>
        <v>0</v>
      </c>
      <c r="O195" s="18">
        <f>IF(Transactions!$C$2:$C$1016=TRUE, 0, IF(Transactions!$C$2:$C$1016="지출", -ROUND(Transactions!$H$2:$H$1016/11, 0), ROUND(Transactions!$H$2:$H$1016/11, 0)))</f>
        <v>-909</v>
      </c>
      <c r="P195" s="18">
        <f>IF(Transactions!$C$2:$C$1016="지출", -(Transactions!$H$2:$H$1016), Transactions!$H$2:$H$1016)</f>
        <v>-10000</v>
      </c>
      <c r="Q195" s="18">
        <f>Transactions!$P$2:$P$1016-Transactions!$O$2:$O$1016</f>
        <v>-9091</v>
      </c>
      <c r="R195" s="18">
        <f>IF('운영결산'!$C$2, Transactions!$Q$2:$Q$1016, Transactions!$P$2:$P$1016)</f>
        <v>-10000</v>
      </c>
      <c r="S195" s="18">
        <f>IF('초기비용'!$C$2, Transactions!$Q$2:$Q$1016, Transactions!$P$2:$P$1016)</f>
        <v>-10000</v>
      </c>
      <c r="T195" s="18">
        <f>IF('총결산'!$C$2, Transactions!$Q$2:$Q$1016, Transactions!$P$2:$P$1016)</f>
        <v>-9091</v>
      </c>
      <c r="U195" s="18">
        <f>IF(Transactions!$V$2:$V$1016=FALSE, Transactions!$O$2:$O$1016, 0)</f>
        <v>-909</v>
      </c>
      <c r="V195" s="20"/>
      <c r="W195" s="15"/>
      <c r="X195" s="15" t="s">
        <v>281</v>
      </c>
      <c r="Y195" s="16">
        <v>2000.0</v>
      </c>
      <c r="Z195" s="15">
        <v>5.0</v>
      </c>
      <c r="AA195" s="15"/>
      <c r="AB195" s="15">
        <v>5.0</v>
      </c>
      <c r="AC195" s="19"/>
    </row>
    <row r="196" ht="15.75" hidden="1" customHeight="1">
      <c r="A196" s="6" t="str">
        <f>TEXT(Transactions!$B$2:$B$1016, "yyyy-mm")</f>
        <v>2025-02</v>
      </c>
      <c r="B196" s="7">
        <v>45714.0</v>
      </c>
      <c r="C196" s="8" t="s">
        <v>28</v>
      </c>
      <c r="D196" s="8" t="s">
        <v>29</v>
      </c>
      <c r="E196" s="8"/>
      <c r="F196" s="8" t="s">
        <v>78</v>
      </c>
      <c r="G196" s="8" t="s">
        <v>123</v>
      </c>
      <c r="H196" s="9">
        <v>5000.0</v>
      </c>
      <c r="I196" s="8" t="s">
        <v>366</v>
      </c>
      <c r="J196" s="8"/>
      <c r="K196" s="8" t="s">
        <v>195</v>
      </c>
      <c r="L196" s="8"/>
      <c r="M196" s="8"/>
      <c r="N196" s="10" t="b">
        <f>AND(ISNUMBER(MATCH(Transactions!$F$2:$F$1016, '관리용품리스트'!$B$3:$B$48, 0)),
  ISNUMBER(MATCH(Transactions!$G$2:$G$1016, '관리용품리스트'!$C$3:$C$48, 0))
)
</f>
        <v>0</v>
      </c>
      <c r="O196" s="11">
        <f>IF(Transactions!$C$2:$C$1016=TRUE, 0, IF(Transactions!$C$2:$C$1016="지출", -ROUND(Transactions!$H$2:$H$1016/11, 0), ROUND(Transactions!$H$2:$H$1016/11, 0)))</f>
        <v>-455</v>
      </c>
      <c r="P196" s="11">
        <f>IF(Transactions!$C$2:$C$1016="지출", -(Transactions!$H$2:$H$1016), Transactions!$H$2:$H$1016)</f>
        <v>-5000</v>
      </c>
      <c r="Q196" s="11">
        <f>Transactions!$P$2:$P$1016-Transactions!$O$2:$O$1016</f>
        <v>-4545</v>
      </c>
      <c r="R196" s="11">
        <f>IF('운영결산'!$C$2, Transactions!$Q$2:$Q$1016, Transactions!$P$2:$P$1016)</f>
        <v>-5000</v>
      </c>
      <c r="S196" s="11">
        <f>IF('초기비용'!$C$2, Transactions!$Q$2:$Q$1016, Transactions!$P$2:$P$1016)</f>
        <v>-5000</v>
      </c>
      <c r="T196" s="11">
        <f>IF('총결산'!$C$2, Transactions!$Q$2:$Q$1016, Transactions!$P$2:$P$1016)</f>
        <v>-4545</v>
      </c>
      <c r="U196" s="11">
        <f>IF(Transactions!$V$2:$V$1016=FALSE, Transactions!$O$2:$O$1016, 0)</f>
        <v>-455</v>
      </c>
      <c r="V196" s="21"/>
      <c r="W196" s="8"/>
      <c r="X196" s="8" t="s">
        <v>246</v>
      </c>
      <c r="Y196" s="9">
        <v>5000.0</v>
      </c>
      <c r="Z196" s="8">
        <v>1.0</v>
      </c>
      <c r="AA196" s="8"/>
      <c r="AB196" s="8">
        <v>1.0</v>
      </c>
      <c r="AC196" s="12"/>
    </row>
    <row r="197" ht="15.75" hidden="1" customHeight="1">
      <c r="A197" s="13" t="str">
        <f>TEXT(Transactions!$B$2:$B$1016, "yyyy-mm")</f>
        <v>2025-02</v>
      </c>
      <c r="B197" s="14">
        <v>45714.0</v>
      </c>
      <c r="C197" s="15" t="s">
        <v>28</v>
      </c>
      <c r="D197" s="15" t="s">
        <v>29</v>
      </c>
      <c r="E197" s="15"/>
      <c r="F197" s="15" t="s">
        <v>78</v>
      </c>
      <c r="G197" s="15" t="s">
        <v>123</v>
      </c>
      <c r="H197" s="16">
        <v>2000.0</v>
      </c>
      <c r="I197" s="15" t="s">
        <v>367</v>
      </c>
      <c r="J197" s="15"/>
      <c r="K197" s="15" t="s">
        <v>195</v>
      </c>
      <c r="L197" s="15"/>
      <c r="M197" s="15"/>
      <c r="N197" s="17" t="b">
        <f>AND(ISNUMBER(MATCH(Transactions!$F$2:$F$1016, '관리용품리스트'!$B$3:$B$48, 0)),
  ISNUMBER(MATCH(Transactions!$G$2:$G$1016, '관리용품리스트'!$C$3:$C$48, 0))
)
</f>
        <v>0</v>
      </c>
      <c r="O197" s="18">
        <f>IF(Transactions!$C$2:$C$1016=TRUE, 0, IF(Transactions!$C$2:$C$1016="지출", -ROUND(Transactions!$H$2:$H$1016/11, 0), ROUND(Transactions!$H$2:$H$1016/11, 0)))</f>
        <v>-182</v>
      </c>
      <c r="P197" s="18">
        <f>IF(Transactions!$C$2:$C$1016="지출", -(Transactions!$H$2:$H$1016), Transactions!$H$2:$H$1016)</f>
        <v>-2000</v>
      </c>
      <c r="Q197" s="18">
        <f>Transactions!$P$2:$P$1016-Transactions!$O$2:$O$1016</f>
        <v>-1818</v>
      </c>
      <c r="R197" s="18">
        <f>IF('운영결산'!$C$2, Transactions!$Q$2:$Q$1016, Transactions!$P$2:$P$1016)</f>
        <v>-2000</v>
      </c>
      <c r="S197" s="18">
        <f>IF('초기비용'!$C$2, Transactions!$Q$2:$Q$1016, Transactions!$P$2:$P$1016)</f>
        <v>-2000</v>
      </c>
      <c r="T197" s="18">
        <f>IF('총결산'!$C$2, Transactions!$Q$2:$Q$1016, Transactions!$P$2:$P$1016)</f>
        <v>-1818</v>
      </c>
      <c r="U197" s="18">
        <f>IF(Transactions!$V$2:$V$1016=FALSE, Transactions!$O$2:$O$1016, 0)</f>
        <v>-182</v>
      </c>
      <c r="V197" s="20"/>
      <c r="W197" s="15"/>
      <c r="X197" s="15" t="s">
        <v>246</v>
      </c>
      <c r="Y197" s="16">
        <v>2000.0</v>
      </c>
      <c r="Z197" s="15">
        <v>1.0</v>
      </c>
      <c r="AA197" s="15"/>
      <c r="AB197" s="15">
        <v>1.0</v>
      </c>
      <c r="AC197" s="19"/>
    </row>
    <row r="198" ht="15.75" hidden="1" customHeight="1">
      <c r="A198" s="6" t="str">
        <f>TEXT(Transactions!$B$2:$B$1016, "yyyy-mm")</f>
        <v>2025-02</v>
      </c>
      <c r="B198" s="7">
        <v>45716.0</v>
      </c>
      <c r="C198" s="8" t="s">
        <v>329</v>
      </c>
      <c r="D198" s="8" t="s">
        <v>330</v>
      </c>
      <c r="E198" s="8"/>
      <c r="F198" s="8" t="s">
        <v>368</v>
      </c>
      <c r="G198" s="8" t="s">
        <v>369</v>
      </c>
      <c r="H198" s="9">
        <v>2288500.0</v>
      </c>
      <c r="I198" s="8"/>
      <c r="J198" s="8"/>
      <c r="K198" s="8"/>
      <c r="L198" s="8"/>
      <c r="M198" s="8"/>
      <c r="N198" s="10" t="b">
        <f>AND(ISNUMBER(MATCH(Transactions!$F$2:$F$1016, '관리용품리스트'!$B$3:$B$48, 0)),
  ISNUMBER(MATCH(Transactions!$G$2:$G$1016, '관리용품리스트'!$C$3:$C$48, 0))
)
</f>
        <v>0</v>
      </c>
      <c r="O198" s="11">
        <f>IF(Transactions!$C$2:$C$1016=TRUE, 0, IF(Transactions!$C$2:$C$1016="지출", -ROUND(Transactions!$H$2:$H$1016/11, 0), ROUND(Transactions!$H$2:$H$1016/11, 0)))</f>
        <v>208045</v>
      </c>
      <c r="P198" s="11">
        <f>IF(Transactions!$C$2:$C$1016="지출", -(Transactions!$H$2:$H$1016), Transactions!$H$2:$H$1016)</f>
        <v>2288500</v>
      </c>
      <c r="Q198" s="11">
        <f>Transactions!$P$2:$P$1016-Transactions!$O$2:$O$1016</f>
        <v>2080455</v>
      </c>
      <c r="R198" s="11">
        <f>IF('운영결산'!$C$2, Transactions!$Q$2:$Q$1016, Transactions!$P$2:$P$1016)</f>
        <v>2288500</v>
      </c>
      <c r="S198" s="11">
        <f>IF('초기비용'!$C$2, Transactions!$Q$2:$Q$1016, Transactions!$P$2:$P$1016)</f>
        <v>2288500</v>
      </c>
      <c r="T198" s="11">
        <f>IF('총결산'!$C$2, Transactions!$Q$2:$Q$1016, Transactions!$P$2:$P$1016)</f>
        <v>2080455</v>
      </c>
      <c r="U198" s="11">
        <f>IF(Transactions!$V$2:$V$1016=FALSE, Transactions!$O$2:$O$1016, 0)</f>
        <v>208045</v>
      </c>
      <c r="V198" s="21"/>
      <c r="W198" s="8"/>
      <c r="X198" s="8"/>
      <c r="Y198" s="8"/>
      <c r="Z198" s="8"/>
      <c r="AA198" s="8"/>
      <c r="AB198" s="8"/>
      <c r="AC198" s="12"/>
    </row>
    <row r="199" ht="15.75" hidden="1" customHeight="1">
      <c r="A199" s="13" t="str">
        <f>TEXT(Transactions!$B$2:$B$1016, "yyyy-mm")</f>
        <v>2025-02</v>
      </c>
      <c r="B199" s="14">
        <v>45716.0</v>
      </c>
      <c r="C199" s="15" t="s">
        <v>329</v>
      </c>
      <c r="D199" s="15" t="s">
        <v>330</v>
      </c>
      <c r="E199" s="15"/>
      <c r="F199" s="15" t="s">
        <v>368</v>
      </c>
      <c r="G199" s="15" t="s">
        <v>370</v>
      </c>
      <c r="H199" s="16">
        <v>257000.0</v>
      </c>
      <c r="I199" s="15"/>
      <c r="J199" s="15"/>
      <c r="K199" s="15"/>
      <c r="L199" s="15"/>
      <c r="M199" s="15"/>
      <c r="N199" s="17" t="b">
        <f>AND(ISNUMBER(MATCH(Transactions!$F$2:$F$1016, '관리용품리스트'!$B$3:$B$48, 0)),
  ISNUMBER(MATCH(Transactions!$G$2:$G$1016, '관리용품리스트'!$C$3:$C$48, 0))
)
</f>
        <v>0</v>
      </c>
      <c r="O199" s="18">
        <f>IF(Transactions!$C$2:$C$1016=TRUE, 0, IF(Transactions!$C$2:$C$1016="지출", -ROUND(Transactions!$H$2:$H$1016/11, 0), ROUND(Transactions!$H$2:$H$1016/11, 0)))</f>
        <v>23364</v>
      </c>
      <c r="P199" s="18">
        <f>IF(Transactions!$C$2:$C$1016="지출", -(Transactions!$H$2:$H$1016), Transactions!$H$2:$H$1016)</f>
        <v>257000</v>
      </c>
      <c r="Q199" s="18">
        <f>Transactions!$P$2:$P$1016-Transactions!$O$2:$O$1016</f>
        <v>233636</v>
      </c>
      <c r="R199" s="18">
        <f>IF('운영결산'!$C$2, Transactions!$Q$2:$Q$1016, Transactions!$P$2:$P$1016)</f>
        <v>257000</v>
      </c>
      <c r="S199" s="18">
        <f>IF('초기비용'!$C$2, Transactions!$Q$2:$Q$1016, Transactions!$P$2:$P$1016)</f>
        <v>257000</v>
      </c>
      <c r="T199" s="18">
        <f>IF('총결산'!$C$2, Transactions!$Q$2:$Q$1016, Transactions!$P$2:$P$1016)</f>
        <v>233636</v>
      </c>
      <c r="U199" s="18">
        <f>IF(Transactions!$V$2:$V$1016=FALSE, Transactions!$O$2:$O$1016, 0)</f>
        <v>23364</v>
      </c>
      <c r="V199" s="20"/>
      <c r="W199" s="15"/>
      <c r="X199" s="15"/>
      <c r="Y199" s="15"/>
      <c r="Z199" s="15"/>
      <c r="AA199" s="15"/>
      <c r="AB199" s="15"/>
      <c r="AC199" s="19"/>
    </row>
    <row r="200" ht="15.75" hidden="1" customHeight="1">
      <c r="A200" s="6" t="str">
        <f>TEXT(Transactions!$B$2:$B$1016, "yyyy-mm")</f>
        <v>2025-02</v>
      </c>
      <c r="B200" s="7">
        <v>45716.0</v>
      </c>
      <c r="C200" s="8" t="s">
        <v>329</v>
      </c>
      <c r="D200" s="8" t="s">
        <v>330</v>
      </c>
      <c r="E200" s="8"/>
      <c r="F200" s="8" t="s">
        <v>368</v>
      </c>
      <c r="G200" s="8" t="s">
        <v>371</v>
      </c>
      <c r="H200" s="9">
        <v>2114000.0</v>
      </c>
      <c r="I200" s="8"/>
      <c r="J200" s="8"/>
      <c r="K200" s="8"/>
      <c r="L200" s="8"/>
      <c r="M200" s="8"/>
      <c r="N200" s="10" t="b">
        <f>AND(ISNUMBER(MATCH(Transactions!$F$2:$F$1016, '관리용품리스트'!$B$3:$B$48, 0)),
  ISNUMBER(MATCH(Transactions!$G$2:$G$1016, '관리용품리스트'!$C$3:$C$48, 0))
)
</f>
        <v>0</v>
      </c>
      <c r="O200" s="11">
        <f>IF(Transactions!$C$2:$C$1016=TRUE, 0, IF(Transactions!$C$2:$C$1016="지출", -ROUND(Transactions!$H$2:$H$1016/11, 0), ROUND(Transactions!$H$2:$H$1016/11, 0)))</f>
        <v>192182</v>
      </c>
      <c r="P200" s="11">
        <f>IF(Transactions!$C$2:$C$1016="지출", -(Transactions!$H$2:$H$1016), Transactions!$H$2:$H$1016)</f>
        <v>2114000</v>
      </c>
      <c r="Q200" s="11">
        <f>Transactions!$P$2:$P$1016-Transactions!$O$2:$O$1016</f>
        <v>1921818</v>
      </c>
      <c r="R200" s="11">
        <f>IF('운영결산'!$C$2, Transactions!$Q$2:$Q$1016, Transactions!$P$2:$P$1016)</f>
        <v>2114000</v>
      </c>
      <c r="S200" s="11">
        <f>IF('초기비용'!$C$2, Transactions!$Q$2:$Q$1016, Transactions!$P$2:$P$1016)</f>
        <v>2114000</v>
      </c>
      <c r="T200" s="11">
        <f>IF('총결산'!$C$2, Transactions!$Q$2:$Q$1016, Transactions!$P$2:$P$1016)</f>
        <v>1921818</v>
      </c>
      <c r="U200" s="11">
        <f>IF(Transactions!$V$2:$V$1016=FALSE, Transactions!$O$2:$O$1016, 0)</f>
        <v>192182</v>
      </c>
      <c r="V200" s="21"/>
      <c r="W200" s="8"/>
      <c r="X200" s="8"/>
      <c r="Y200" s="8"/>
      <c r="Z200" s="8"/>
      <c r="AA200" s="8"/>
      <c r="AB200" s="8"/>
      <c r="AC200" s="12"/>
    </row>
    <row r="201" ht="15.75" hidden="1" customHeight="1">
      <c r="A201" s="13" t="str">
        <f>TEXT(Transactions!$B$2:$B$1016, "yyyy-mm")</f>
        <v>2025-02</v>
      </c>
      <c r="B201" s="14">
        <v>45716.0</v>
      </c>
      <c r="C201" s="15" t="s">
        <v>28</v>
      </c>
      <c r="D201" s="15" t="s">
        <v>51</v>
      </c>
      <c r="E201" s="15"/>
      <c r="F201" s="15" t="s">
        <v>372</v>
      </c>
      <c r="G201" s="15" t="s">
        <v>373</v>
      </c>
      <c r="H201" s="16">
        <v>47480.0</v>
      </c>
      <c r="I201" s="15"/>
      <c r="J201" s="15"/>
      <c r="K201" s="15" t="s">
        <v>374</v>
      </c>
      <c r="L201" s="15"/>
      <c r="M201" s="15"/>
      <c r="N201" s="17" t="b">
        <f>AND(ISNUMBER(MATCH(Transactions!$F$2:$F$1016, '관리용품리스트'!$B$3:$B$48, 0)),
  ISNUMBER(MATCH(Transactions!$G$2:$G$1016, '관리용품리스트'!$C$3:$C$48, 0))
)
</f>
        <v>0</v>
      </c>
      <c r="O201" s="18">
        <f>IF(Transactions!$C$2:$C$1016=TRUE, 0, IF(Transactions!$C$2:$C$1016="지출", -ROUND(Transactions!$H$2:$H$1016/11, 0), ROUND(Transactions!$H$2:$H$1016/11, 0)))</f>
        <v>-4316</v>
      </c>
      <c r="P201" s="18">
        <f>IF(Transactions!$C$2:$C$1016="지출", -(Transactions!$H$2:$H$1016), Transactions!$H$2:$H$1016)</f>
        <v>-47480</v>
      </c>
      <c r="Q201" s="18">
        <f>Transactions!$P$2:$P$1016-Transactions!$O$2:$O$1016</f>
        <v>-43164</v>
      </c>
      <c r="R201" s="18">
        <f>IF('운영결산'!$C$2, Transactions!$Q$2:$Q$1016, Transactions!$P$2:$P$1016)</f>
        <v>-47480</v>
      </c>
      <c r="S201" s="18">
        <f>IF('초기비용'!$C$2, Transactions!$Q$2:$Q$1016, Transactions!$P$2:$P$1016)</f>
        <v>-47480</v>
      </c>
      <c r="T201" s="18">
        <f>IF('총결산'!$C$2, Transactions!$Q$2:$Q$1016, Transactions!$P$2:$P$1016)</f>
        <v>-43164</v>
      </c>
      <c r="U201" s="18">
        <f>IF(Transactions!$V$2:$V$1016=FALSE, Transactions!$O$2:$O$1016, 0)</f>
        <v>-4316</v>
      </c>
      <c r="V201" s="20"/>
      <c r="W201" s="15"/>
      <c r="X201" s="15"/>
      <c r="Y201" s="15"/>
      <c r="Z201" s="15"/>
      <c r="AA201" s="15"/>
      <c r="AB201" s="15"/>
      <c r="AC201" s="19"/>
    </row>
    <row r="202" ht="15.75" hidden="1" customHeight="1">
      <c r="A202" s="6" t="str">
        <f>TEXT(Transactions!$B$2:$B$1016, "yyyy-mm")</f>
        <v>2025-02</v>
      </c>
      <c r="B202" s="7">
        <v>45716.0</v>
      </c>
      <c r="C202" s="8" t="s">
        <v>28</v>
      </c>
      <c r="D202" s="8" t="s">
        <v>51</v>
      </c>
      <c r="E202" s="8"/>
      <c r="F202" s="8" t="s">
        <v>372</v>
      </c>
      <c r="G202" s="8" t="s">
        <v>373</v>
      </c>
      <c r="H202" s="9">
        <v>34041.0</v>
      </c>
      <c r="I202" s="8"/>
      <c r="J202" s="8"/>
      <c r="K202" s="8" t="s">
        <v>374</v>
      </c>
      <c r="L202" s="8"/>
      <c r="M202" s="8"/>
      <c r="N202" s="10" t="b">
        <f>AND(ISNUMBER(MATCH(Transactions!$F$2:$F$1016, '관리용품리스트'!$B$3:$B$48, 0)),
  ISNUMBER(MATCH(Transactions!$G$2:$G$1016, '관리용품리스트'!$C$3:$C$48, 0))
)
</f>
        <v>0</v>
      </c>
      <c r="O202" s="11">
        <f>IF(Transactions!$C$2:$C$1016=TRUE, 0, IF(Transactions!$C$2:$C$1016="지출", -ROUND(Transactions!$H$2:$H$1016/11, 0), ROUND(Transactions!$H$2:$H$1016/11, 0)))</f>
        <v>-3095</v>
      </c>
      <c r="P202" s="11">
        <f>IF(Transactions!$C$2:$C$1016="지출", -(Transactions!$H$2:$H$1016), Transactions!$H$2:$H$1016)</f>
        <v>-34041</v>
      </c>
      <c r="Q202" s="11">
        <f>Transactions!$P$2:$P$1016-Transactions!$O$2:$O$1016</f>
        <v>-30946</v>
      </c>
      <c r="R202" s="11">
        <f>IF('운영결산'!$C$2, Transactions!$Q$2:$Q$1016, Transactions!$P$2:$P$1016)</f>
        <v>-34041</v>
      </c>
      <c r="S202" s="11">
        <f>IF('초기비용'!$C$2, Transactions!$Q$2:$Q$1016, Transactions!$P$2:$P$1016)</f>
        <v>-34041</v>
      </c>
      <c r="T202" s="11">
        <f>IF('총결산'!$C$2, Transactions!$Q$2:$Q$1016, Transactions!$P$2:$P$1016)</f>
        <v>-30946</v>
      </c>
      <c r="U202" s="11">
        <f>IF(Transactions!$V$2:$V$1016=FALSE, Transactions!$O$2:$O$1016, 0)</f>
        <v>-3095</v>
      </c>
      <c r="V202" s="21"/>
      <c r="W202" s="8"/>
      <c r="X202" s="8"/>
      <c r="Y202" s="8"/>
      <c r="Z202" s="8"/>
      <c r="AA202" s="8"/>
      <c r="AB202" s="8"/>
      <c r="AC202" s="12"/>
    </row>
    <row r="203" ht="15.75" hidden="1" customHeight="1">
      <c r="A203" s="13" t="str">
        <f>TEXT(Transactions!$B$2:$B$1016, "yyyy-mm")</f>
        <v>2025-02</v>
      </c>
      <c r="B203" s="14">
        <v>45716.0</v>
      </c>
      <c r="C203" s="15" t="s">
        <v>28</v>
      </c>
      <c r="D203" s="15" t="s">
        <v>35</v>
      </c>
      <c r="E203" s="15"/>
      <c r="F203" s="15" t="s">
        <v>316</v>
      </c>
      <c r="G203" s="15" t="s">
        <v>317</v>
      </c>
      <c r="H203" s="16">
        <v>65730.0</v>
      </c>
      <c r="I203" s="15"/>
      <c r="J203" s="15" t="s">
        <v>32</v>
      </c>
      <c r="K203" s="15" t="s">
        <v>318</v>
      </c>
      <c r="L203" s="15"/>
      <c r="M203" s="15"/>
      <c r="N203" s="17" t="b">
        <f>AND(ISNUMBER(MATCH(Transactions!$F$2:$F$1016, '관리용품리스트'!$B$3:$B$48, 0)),
  ISNUMBER(MATCH(Transactions!$G$2:$G$1016, '관리용품리스트'!$C$3:$C$48, 0))
)
</f>
        <v>0</v>
      </c>
      <c r="O203" s="18">
        <f>IF(Transactions!$C$2:$C$1016=TRUE, 0, IF(Transactions!$C$2:$C$1016="지출", -ROUND(Transactions!$H$2:$H$1016/11, 0), ROUND(Transactions!$H$2:$H$1016/11, 0)))</f>
        <v>-5975</v>
      </c>
      <c r="P203" s="18">
        <f>IF(Transactions!$C$2:$C$1016="지출", -(Transactions!$H$2:$H$1016), Transactions!$H$2:$H$1016)</f>
        <v>-65730</v>
      </c>
      <c r="Q203" s="18">
        <f>Transactions!$P$2:$P$1016-Transactions!$O$2:$O$1016</f>
        <v>-59755</v>
      </c>
      <c r="R203" s="18">
        <f>IF('운영결산'!$C$2, Transactions!$Q$2:$Q$1016, Transactions!$P$2:$P$1016)</f>
        <v>-65730</v>
      </c>
      <c r="S203" s="18">
        <f>IF('초기비용'!$C$2, Transactions!$Q$2:$Q$1016, Transactions!$P$2:$P$1016)</f>
        <v>-65730</v>
      </c>
      <c r="T203" s="18">
        <f>IF('총결산'!$C$2, Transactions!$Q$2:$Q$1016, Transactions!$P$2:$P$1016)</f>
        <v>-59755</v>
      </c>
      <c r="U203" s="18">
        <f>IF(Transactions!$V$2:$V$1016=FALSE, Transactions!$O$2:$O$1016, 0)</f>
        <v>-5975</v>
      </c>
      <c r="V203" s="20"/>
      <c r="W203" s="15"/>
      <c r="X203" s="15"/>
      <c r="Y203" s="15"/>
      <c r="Z203" s="15"/>
      <c r="AA203" s="15"/>
      <c r="AB203" s="15"/>
      <c r="AC203" s="19"/>
    </row>
    <row r="204" ht="15.75" hidden="1" customHeight="1">
      <c r="A204" s="6" t="str">
        <f>TEXT(Transactions!$B$2:$B$1016, "yyyy-mm")</f>
        <v>2025-02</v>
      </c>
      <c r="B204" s="7">
        <v>45716.0</v>
      </c>
      <c r="C204" s="8" t="s">
        <v>28</v>
      </c>
      <c r="D204" s="8" t="s">
        <v>35</v>
      </c>
      <c r="E204" s="8"/>
      <c r="F204" s="8" t="s">
        <v>316</v>
      </c>
      <c r="G204" s="8" t="s">
        <v>375</v>
      </c>
      <c r="H204" s="9">
        <v>50370.0</v>
      </c>
      <c r="I204" s="8"/>
      <c r="J204" s="8" t="s">
        <v>376</v>
      </c>
      <c r="K204" s="8" t="s">
        <v>318</v>
      </c>
      <c r="L204" s="8"/>
      <c r="M204" s="8"/>
      <c r="N204" s="10" t="b">
        <f>AND(ISNUMBER(MATCH(Transactions!$F$2:$F$1016, '관리용품리스트'!$B$3:$B$48, 0)),
  ISNUMBER(MATCH(Transactions!$G$2:$G$1016, '관리용품리스트'!$C$3:$C$48, 0))
)
</f>
        <v>0</v>
      </c>
      <c r="O204" s="11">
        <f>IF(Transactions!$C$2:$C$1016=TRUE, 0, IF(Transactions!$C$2:$C$1016="지출", -ROUND(Transactions!$H$2:$H$1016/11, 0), ROUND(Transactions!$H$2:$H$1016/11, 0)))</f>
        <v>-4579</v>
      </c>
      <c r="P204" s="11">
        <f>IF(Transactions!$C$2:$C$1016="지출", -(Transactions!$H$2:$H$1016), Transactions!$H$2:$H$1016)</f>
        <v>-50370</v>
      </c>
      <c r="Q204" s="11">
        <f>Transactions!$P$2:$P$1016-Transactions!$O$2:$O$1016</f>
        <v>-45791</v>
      </c>
      <c r="R204" s="11">
        <f>IF('운영결산'!$C$2, Transactions!$Q$2:$Q$1016, Transactions!$P$2:$P$1016)</f>
        <v>-50370</v>
      </c>
      <c r="S204" s="11">
        <f>IF('초기비용'!$C$2, Transactions!$Q$2:$Q$1016, Transactions!$P$2:$P$1016)</f>
        <v>-50370</v>
      </c>
      <c r="T204" s="11">
        <f>IF('총결산'!$C$2, Transactions!$Q$2:$Q$1016, Transactions!$P$2:$P$1016)</f>
        <v>-45791</v>
      </c>
      <c r="U204" s="11">
        <f>IF(Transactions!$V$2:$V$1016=FALSE, Transactions!$O$2:$O$1016, 0)</f>
        <v>-4579</v>
      </c>
      <c r="V204" s="21"/>
      <c r="W204" s="8"/>
      <c r="X204" s="8"/>
      <c r="Y204" s="8"/>
      <c r="Z204" s="8"/>
      <c r="AA204" s="8"/>
      <c r="AB204" s="8"/>
      <c r="AC204" s="12"/>
    </row>
    <row r="205" ht="15.75" hidden="1" customHeight="1">
      <c r="A205" s="13" t="str">
        <f>TEXT(Transactions!$B$2:$B$1016, "yyyy-mm")</f>
        <v>2025-02</v>
      </c>
      <c r="B205" s="14">
        <v>45716.0</v>
      </c>
      <c r="C205" s="15" t="s">
        <v>28</v>
      </c>
      <c r="D205" s="15" t="s">
        <v>29</v>
      </c>
      <c r="E205" s="15"/>
      <c r="F205" s="15" t="s">
        <v>160</v>
      </c>
      <c r="G205" s="15" t="s">
        <v>377</v>
      </c>
      <c r="H205" s="16">
        <v>43780.0</v>
      </c>
      <c r="I205" s="15" t="s">
        <v>378</v>
      </c>
      <c r="J205" s="15"/>
      <c r="K205" s="15" t="s">
        <v>55</v>
      </c>
      <c r="L205" s="15"/>
      <c r="M205" s="15"/>
      <c r="N205" s="17" t="b">
        <f>AND(ISNUMBER(MATCH(Transactions!$F$2:$F$1016, '관리용품리스트'!$B$3:$B$48, 0)),
  ISNUMBER(MATCH(Transactions!$G$2:$G$1016, '관리용품리스트'!$C$3:$C$48, 0))
)
</f>
        <v>0</v>
      </c>
      <c r="O205" s="18">
        <f>IF(Transactions!$C$2:$C$1016=TRUE, 0, IF(Transactions!$C$2:$C$1016="지출", -ROUND(Transactions!$H$2:$H$1016/11, 0), ROUND(Transactions!$H$2:$H$1016/11, 0)))</f>
        <v>-3980</v>
      </c>
      <c r="P205" s="18">
        <f>IF(Transactions!$C$2:$C$1016="지출", -(Transactions!$H$2:$H$1016), Transactions!$H$2:$H$1016)</f>
        <v>-43780</v>
      </c>
      <c r="Q205" s="18">
        <f>Transactions!$P$2:$P$1016-Transactions!$O$2:$O$1016</f>
        <v>-39800</v>
      </c>
      <c r="R205" s="18">
        <f>IF('운영결산'!$C$2, Transactions!$Q$2:$Q$1016, Transactions!$P$2:$P$1016)</f>
        <v>-43780</v>
      </c>
      <c r="S205" s="18">
        <f>IF('초기비용'!$C$2, Transactions!$Q$2:$Q$1016, Transactions!$P$2:$P$1016)</f>
        <v>-43780</v>
      </c>
      <c r="T205" s="18">
        <f>IF('총결산'!$C$2, Transactions!$Q$2:$Q$1016, Transactions!$P$2:$P$1016)</f>
        <v>-39800</v>
      </c>
      <c r="U205" s="18">
        <f>IF(Transactions!$V$2:$V$1016=FALSE, Transactions!$O$2:$O$1016, 0)</f>
        <v>-3980</v>
      </c>
      <c r="V205" s="20"/>
      <c r="W205" s="15"/>
      <c r="X205" s="15"/>
      <c r="Y205" s="16">
        <v>21890.0</v>
      </c>
      <c r="Z205" s="15">
        <v>2.0</v>
      </c>
      <c r="AA205" s="15"/>
      <c r="AB205" s="15">
        <v>2.0</v>
      </c>
      <c r="AC205" s="19"/>
    </row>
    <row r="206" ht="15.75" hidden="1" customHeight="1">
      <c r="A206" s="6" t="str">
        <f>TEXT(Transactions!$B$2:$B$1016, "yyyy-mm")</f>
        <v>2025-02</v>
      </c>
      <c r="B206" s="7">
        <v>45716.0</v>
      </c>
      <c r="C206" s="8" t="s">
        <v>28</v>
      </c>
      <c r="D206" s="8" t="s">
        <v>51</v>
      </c>
      <c r="E206" s="8"/>
      <c r="F206" s="8" t="s">
        <v>52</v>
      </c>
      <c r="G206" s="8" t="s">
        <v>379</v>
      </c>
      <c r="H206" s="9">
        <v>17300.0</v>
      </c>
      <c r="I206" s="8" t="s">
        <v>380</v>
      </c>
      <c r="J206" s="8"/>
      <c r="K206" s="8" t="s">
        <v>55</v>
      </c>
      <c r="L206" s="8"/>
      <c r="M206" s="8"/>
      <c r="N206" s="10" t="b">
        <f>AND(ISNUMBER(MATCH(Transactions!$F$2:$F$1016, '관리용품리스트'!$B$3:$B$48, 0)),
  ISNUMBER(MATCH(Transactions!$G$2:$G$1016, '관리용품리스트'!$C$3:$C$48, 0))
)
</f>
        <v>0</v>
      </c>
      <c r="O206" s="11">
        <f>IF(Transactions!$C$2:$C$1016=TRUE, 0, IF(Transactions!$C$2:$C$1016="지출", -ROUND(Transactions!$H$2:$H$1016/11, 0), ROUND(Transactions!$H$2:$H$1016/11, 0)))</f>
        <v>-1573</v>
      </c>
      <c r="P206" s="11">
        <f>IF(Transactions!$C$2:$C$1016="지출", -(Transactions!$H$2:$H$1016), Transactions!$H$2:$H$1016)</f>
        <v>-17300</v>
      </c>
      <c r="Q206" s="11">
        <f>Transactions!$P$2:$P$1016-Transactions!$O$2:$O$1016</f>
        <v>-15727</v>
      </c>
      <c r="R206" s="11">
        <f>IF('운영결산'!$C$2, Transactions!$Q$2:$Q$1016, Transactions!$P$2:$P$1016)</f>
        <v>-17300</v>
      </c>
      <c r="S206" s="11">
        <f>IF('초기비용'!$C$2, Transactions!$Q$2:$Q$1016, Transactions!$P$2:$P$1016)</f>
        <v>-17300</v>
      </c>
      <c r="T206" s="11">
        <f>IF('총결산'!$C$2, Transactions!$Q$2:$Q$1016, Transactions!$P$2:$P$1016)</f>
        <v>-15727</v>
      </c>
      <c r="U206" s="11">
        <f>IF(Transactions!$V$2:$V$1016=FALSE, Transactions!$O$2:$O$1016, 0)</f>
        <v>-1573</v>
      </c>
      <c r="V206" s="21"/>
      <c r="W206" s="8"/>
      <c r="X206" s="8"/>
      <c r="Y206" s="9">
        <v>17300.0</v>
      </c>
      <c r="Z206" s="8">
        <v>1.0</v>
      </c>
      <c r="AA206" s="8"/>
      <c r="AB206" s="8">
        <v>1.0</v>
      </c>
      <c r="AC206" s="12"/>
    </row>
    <row r="207" ht="15.75" hidden="1" customHeight="1">
      <c r="A207" s="13" t="str">
        <f>TEXT(Transactions!$B$2:$B$1016, "yyyy-mm")</f>
        <v>2025-02</v>
      </c>
      <c r="B207" s="14">
        <v>45716.0</v>
      </c>
      <c r="C207" s="15" t="s">
        <v>28</v>
      </c>
      <c r="D207" s="15" t="s">
        <v>51</v>
      </c>
      <c r="E207" s="15"/>
      <c r="F207" s="15" t="s">
        <v>63</v>
      </c>
      <c r="G207" s="15" t="s">
        <v>381</v>
      </c>
      <c r="H207" s="16">
        <v>14680.0</v>
      </c>
      <c r="I207" s="15" t="s">
        <v>382</v>
      </c>
      <c r="J207" s="15"/>
      <c r="K207" s="15" t="s">
        <v>55</v>
      </c>
      <c r="L207" s="15"/>
      <c r="M207" s="15"/>
      <c r="N207" s="17" t="b">
        <f>AND(ISNUMBER(MATCH(Transactions!$F$2:$F$1016, '관리용품리스트'!$B$3:$B$48, 0)),
  ISNUMBER(MATCH(Transactions!$G$2:$G$1016, '관리용품리스트'!$C$3:$C$48, 0))
)
</f>
        <v>0</v>
      </c>
      <c r="O207" s="18">
        <f>IF(Transactions!$C$2:$C$1016=TRUE, 0, IF(Transactions!$C$2:$C$1016="지출", -ROUND(Transactions!$H$2:$H$1016/11, 0), ROUND(Transactions!$H$2:$H$1016/11, 0)))</f>
        <v>-1335</v>
      </c>
      <c r="P207" s="18">
        <f>IF(Transactions!$C$2:$C$1016="지출", -(Transactions!$H$2:$H$1016), Transactions!$H$2:$H$1016)</f>
        <v>-14680</v>
      </c>
      <c r="Q207" s="18">
        <f>Transactions!$P$2:$P$1016-Transactions!$O$2:$O$1016</f>
        <v>-13345</v>
      </c>
      <c r="R207" s="18">
        <f>IF('운영결산'!$C$2, Transactions!$Q$2:$Q$1016, Transactions!$P$2:$P$1016)</f>
        <v>-14680</v>
      </c>
      <c r="S207" s="18">
        <f>IF('초기비용'!$C$2, Transactions!$Q$2:$Q$1016, Transactions!$P$2:$P$1016)</f>
        <v>-14680</v>
      </c>
      <c r="T207" s="18">
        <f>IF('총결산'!$C$2, Transactions!$Q$2:$Q$1016, Transactions!$P$2:$P$1016)</f>
        <v>-13345</v>
      </c>
      <c r="U207" s="18">
        <f>IF(Transactions!$V$2:$V$1016=FALSE, Transactions!$O$2:$O$1016, 0)</f>
        <v>-1335</v>
      </c>
      <c r="V207" s="20"/>
      <c r="W207" s="15"/>
      <c r="X207" s="15"/>
      <c r="Y207" s="16">
        <v>14680.0</v>
      </c>
      <c r="Z207" s="15">
        <v>1.0</v>
      </c>
      <c r="AA207" s="15"/>
      <c r="AB207" s="15">
        <v>1.0</v>
      </c>
      <c r="AC207" s="19"/>
    </row>
    <row r="208" ht="15.75" hidden="1" customHeight="1">
      <c r="A208" s="6" t="str">
        <f>TEXT(Transactions!$B$2:$B$1016, "yyyy-mm")</f>
        <v>2025-03</v>
      </c>
      <c r="B208" s="7">
        <v>45717.0</v>
      </c>
      <c r="C208" s="8" t="s">
        <v>329</v>
      </c>
      <c r="D208" s="8" t="s">
        <v>330</v>
      </c>
      <c r="E208" s="8"/>
      <c r="F208" s="8" t="s">
        <v>383</v>
      </c>
      <c r="G208" s="8" t="s">
        <v>384</v>
      </c>
      <c r="H208" s="9">
        <f>96000</f>
        <v>96000</v>
      </c>
      <c r="I208" s="8"/>
      <c r="J208" s="8" t="s">
        <v>32</v>
      </c>
      <c r="K208" s="8"/>
      <c r="L208" s="8"/>
      <c r="M208" s="8"/>
      <c r="N208" s="10" t="b">
        <f>AND(ISNUMBER(MATCH(Transactions!$F$2:$F$1016, '관리용품리스트'!$B$3:$B$48, 0)),
  ISNUMBER(MATCH(Transactions!$G$2:$G$1016, '관리용품리스트'!$C$3:$C$48, 0))
)
</f>
        <v>0</v>
      </c>
      <c r="O208" s="11">
        <f>IF(Transactions!$C$2:$C$1016=TRUE, 0, IF(Transactions!$C$2:$C$1016="지출", -ROUND(Transactions!$H$2:$H$1016/11, 0), ROUND(Transactions!$H$2:$H$1016/11, 0)))</f>
        <v>8727</v>
      </c>
      <c r="P208" s="11">
        <f>IF(Transactions!$C$2:$C$1016="지출", -(Transactions!$H$2:$H$1016), Transactions!$H$2:$H$1016)</f>
        <v>96000</v>
      </c>
      <c r="Q208" s="11">
        <f>Transactions!$P$2:$P$1016-Transactions!$O$2:$O$1016</f>
        <v>87273</v>
      </c>
      <c r="R208" s="11">
        <f>IF('운영결산'!$C$2, Transactions!$Q$2:$Q$1016, Transactions!$P$2:$P$1016)</f>
        <v>96000</v>
      </c>
      <c r="S208" s="11">
        <f>IF('초기비용'!$C$2, Transactions!$Q$2:$Q$1016, Transactions!$P$2:$P$1016)</f>
        <v>96000</v>
      </c>
      <c r="T208" s="11">
        <f>IF('총결산'!$C$2, Transactions!$Q$2:$Q$1016, Transactions!$P$2:$P$1016)</f>
        <v>87273</v>
      </c>
      <c r="U208" s="11">
        <f>IF(Transactions!$V$2:$V$1016=FALSE, Transactions!$O$2:$O$1016, 0)</f>
        <v>8727</v>
      </c>
      <c r="V208" s="21"/>
      <c r="W208" s="8"/>
      <c r="X208" s="8"/>
      <c r="Y208" s="8"/>
      <c r="Z208" s="8"/>
      <c r="AA208" s="8"/>
      <c r="AB208" s="8"/>
      <c r="AC208" s="12"/>
    </row>
    <row r="209" ht="15.75" hidden="1" customHeight="1">
      <c r="A209" s="13" t="str">
        <f>TEXT(Transactions!$B$2:$B$1016, "yyyy-mm")</f>
        <v>2025-03</v>
      </c>
      <c r="B209" s="14">
        <v>45718.0</v>
      </c>
      <c r="C209" s="15" t="s">
        <v>28</v>
      </c>
      <c r="D209" s="15" t="s">
        <v>29</v>
      </c>
      <c r="E209" s="15"/>
      <c r="F209" s="15" t="s">
        <v>160</v>
      </c>
      <c r="G209" s="15" t="s">
        <v>385</v>
      </c>
      <c r="H209" s="16">
        <v>225000.0</v>
      </c>
      <c r="I209" s="15"/>
      <c r="J209" s="15" t="s">
        <v>32</v>
      </c>
      <c r="K209" s="15" t="s">
        <v>386</v>
      </c>
      <c r="L209" s="15" t="b">
        <v>1</v>
      </c>
      <c r="M209" s="15"/>
      <c r="N209" s="17" t="b">
        <f>AND(ISNUMBER(MATCH(Transactions!$F$2:$F$1016, '관리용품리스트'!$B$3:$B$48, 0)),
  ISNUMBER(MATCH(Transactions!$G$2:$G$1016, '관리용품리스트'!$C$3:$C$48, 0))
)
</f>
        <v>0</v>
      </c>
      <c r="O209" s="18">
        <f>IF(Transactions!$L$2:$L$1016=TRUE, 0, IF(Transactions!$C$2:$C$1016="지출", -ROUND(Transactions!$H$2:$H$1016/11, 0), ROUND(Transactions!$H$2:$H$1016/11, 0)))</f>
        <v>0</v>
      </c>
      <c r="P209" s="18">
        <f>IF(Transactions!$C$2:$C$1016="지출", -(Transactions!$H$2:$H$1016), Transactions!$H$2:$H$1016)</f>
        <v>-225000</v>
      </c>
      <c r="Q209" s="18">
        <f>Transactions!$P$2:$P$1016-Transactions!$O$2:$O$1016</f>
        <v>-225000</v>
      </c>
      <c r="R209" s="18">
        <f>IF('운영결산'!$C$2, Transactions!$Q$2:$Q$1016, Transactions!$P$2:$P$1016)</f>
        <v>-225000</v>
      </c>
      <c r="S209" s="18">
        <f>IF('초기비용'!$C$2, Transactions!$Q$2:$Q$1016, Transactions!$P$2:$P$1016)</f>
        <v>-225000</v>
      </c>
      <c r="T209" s="18">
        <f>IF('총결산'!$C$2, Transactions!$Q$2:$Q$1016, Transactions!$P$2:$P$1016)</f>
        <v>-225000</v>
      </c>
      <c r="U209" s="18">
        <f>IF(Transactions!$V$2:$V$1016&lt;&gt;"", 0, Transactions!$O$2:$O$1016)</f>
        <v>0</v>
      </c>
      <c r="V209" s="20"/>
      <c r="W209" s="15"/>
      <c r="X209" s="15"/>
      <c r="Y209" s="15"/>
      <c r="Z209" s="15"/>
      <c r="AA209" s="15"/>
      <c r="AB209" s="15"/>
      <c r="AC209" s="19"/>
    </row>
    <row r="210" ht="15.75" hidden="1" customHeight="1">
      <c r="A210" s="6" t="str">
        <f>TEXT(Transactions!$B$2:$B$1016, "yyyy-mm")</f>
        <v>2025-03</v>
      </c>
      <c r="B210" s="7">
        <v>45719.0</v>
      </c>
      <c r="C210" s="8" t="s">
        <v>28</v>
      </c>
      <c r="D210" s="8" t="s">
        <v>51</v>
      </c>
      <c r="E210" s="8"/>
      <c r="F210" s="8" t="s">
        <v>76</v>
      </c>
      <c r="G210" s="8" t="s">
        <v>252</v>
      </c>
      <c r="H210" s="9">
        <v>25080.0</v>
      </c>
      <c r="I210" s="8" t="s">
        <v>387</v>
      </c>
      <c r="J210" s="8"/>
      <c r="K210" s="8" t="s">
        <v>252</v>
      </c>
      <c r="L210" s="8"/>
      <c r="M210" s="8" t="s">
        <v>388</v>
      </c>
      <c r="N210" s="10" t="b">
        <f>AND(ISNUMBER(MATCH(Transactions!$F$2:$F$1016, '관리용품리스트'!$B$3:$B$48, 0)),
  ISNUMBER(MATCH(Transactions!$G$2:$G$1016, '관리용품리스트'!$C$3:$C$48, 0))
)
</f>
        <v>0</v>
      </c>
      <c r="O210" s="11">
        <f>IF(Transactions!$C$2:$C$1016=TRUE, 0, IF(Transactions!$C$2:$C$1016="지출", -ROUND(Transactions!$H$2:$H$1016/11, 0), ROUND(Transactions!$H$2:$H$1016/11, 0)))</f>
        <v>-2280</v>
      </c>
      <c r="P210" s="11">
        <f>IF(Transactions!$C$2:$C$1016="지출", -(Transactions!$H$2:$H$1016), Transactions!$H$2:$H$1016)</f>
        <v>-25080</v>
      </c>
      <c r="Q210" s="11">
        <f>Transactions!$P$2:$P$1016-Transactions!$O$2:$O$1016</f>
        <v>-22800</v>
      </c>
      <c r="R210" s="11">
        <f>IF('운영결산'!$C$2, Transactions!$Q$2:$Q$1016, Transactions!$P$2:$P$1016)</f>
        <v>-25080</v>
      </c>
      <c r="S210" s="11">
        <f>IF('초기비용'!$C$2, Transactions!$Q$2:$Q$1016, Transactions!$P$2:$P$1016)</f>
        <v>-25080</v>
      </c>
      <c r="T210" s="11">
        <f>IF('총결산'!$C$2, Transactions!$Q$2:$Q$1016, Transactions!$P$2:$P$1016)</f>
        <v>-22800</v>
      </c>
      <c r="U210" s="11">
        <f>IF(Transactions!$V$2:$V$1016=FALSE, Transactions!$O$2:$O$1016, 0)</f>
        <v>-2280</v>
      </c>
      <c r="V210" s="21"/>
      <c r="W210" s="8"/>
      <c r="X210" s="8"/>
      <c r="Y210" s="9">
        <v>25080.0</v>
      </c>
      <c r="Z210" s="8">
        <v>1.0</v>
      </c>
      <c r="AA210" s="8"/>
      <c r="AB210" s="8">
        <v>1.0</v>
      </c>
      <c r="AC210" s="12"/>
    </row>
    <row r="211" ht="15.75" customHeight="1">
      <c r="A211" s="13" t="str">
        <f>TEXT(Transactions!$B$2:$B$1016, "yyyy-mm")</f>
        <v>2025-03</v>
      </c>
      <c r="B211" s="14">
        <v>45719.0</v>
      </c>
      <c r="C211" s="15" t="s">
        <v>28</v>
      </c>
      <c r="D211" s="15" t="s">
        <v>51</v>
      </c>
      <c r="E211" s="15"/>
      <c r="F211" s="15" t="s">
        <v>52</v>
      </c>
      <c r="G211" s="15" t="s">
        <v>114</v>
      </c>
      <c r="H211" s="16">
        <v>24000.0</v>
      </c>
      <c r="I211" s="15" t="s">
        <v>363</v>
      </c>
      <c r="J211" s="15"/>
      <c r="K211" s="15" t="s">
        <v>195</v>
      </c>
      <c r="L211" s="15"/>
      <c r="M211" s="15"/>
      <c r="N211" s="17" t="b">
        <f>AND(ISNUMBER(MATCH(Transactions!$F$2:$F$1016, '관리용품리스트'!$B$3:$B$48, 0)),
  ISNUMBER(MATCH(Transactions!$G$2:$G$1016, '관리용품리스트'!$C$3:$C$48, 0))
)
</f>
        <v>1</v>
      </c>
      <c r="O211" s="18">
        <f>IF(Transactions!$C$2:$C$1016=TRUE, 0, IF(Transactions!$C$2:$C$1016="지출", -ROUND(Transactions!$H$2:$H$1016/11, 0), ROUND(Transactions!$H$2:$H$1016/11, 0)))</f>
        <v>-2182</v>
      </c>
      <c r="P211" s="18">
        <f>IF(Transactions!$C$2:$C$1016="지출", -(Transactions!$H$2:$H$1016), Transactions!$H$2:$H$1016)</f>
        <v>-24000</v>
      </c>
      <c r="Q211" s="18">
        <f>Transactions!$P$2:$P$1016-Transactions!$O$2:$O$1016</f>
        <v>-21818</v>
      </c>
      <c r="R211" s="18">
        <f>IF('운영결산'!$C$2, Transactions!$Q$2:$Q$1016, Transactions!$P$2:$P$1016)</f>
        <v>-24000</v>
      </c>
      <c r="S211" s="18">
        <f>IF('초기비용'!$C$2, Transactions!$Q$2:$Q$1016, Transactions!$P$2:$P$1016)</f>
        <v>-24000</v>
      </c>
      <c r="T211" s="18">
        <f>IF('총결산'!$C$2, Transactions!$Q$2:$Q$1016, Transactions!$P$2:$P$1016)</f>
        <v>-21818</v>
      </c>
      <c r="U211" s="18">
        <f>IF(Transactions!$V$2:$V$1016=FALSE, Transactions!$O$2:$O$1016, 0)</f>
        <v>-2182</v>
      </c>
      <c r="V211" s="20"/>
      <c r="W211" s="15"/>
      <c r="X211" s="15" t="s">
        <v>389</v>
      </c>
      <c r="Y211" s="16">
        <v>1000.0</v>
      </c>
      <c r="Z211" s="15">
        <v>24.0</v>
      </c>
      <c r="AA211" s="15" t="s">
        <v>66</v>
      </c>
      <c r="AB211" s="16">
        <v>6720.0</v>
      </c>
      <c r="AC211" s="19">
        <v>4.0</v>
      </c>
    </row>
    <row r="212" ht="15.75" hidden="1" customHeight="1">
      <c r="A212" s="6" t="str">
        <f>TEXT(Transactions!$B$2:$B$1016, "yyyy-mm")</f>
        <v>2025-03</v>
      </c>
      <c r="B212" s="7">
        <v>45719.0</v>
      </c>
      <c r="C212" s="8" t="s">
        <v>28</v>
      </c>
      <c r="D212" s="8" t="s">
        <v>29</v>
      </c>
      <c r="E212" s="8"/>
      <c r="F212" s="8" t="s">
        <v>78</v>
      </c>
      <c r="G212" s="8" t="s">
        <v>123</v>
      </c>
      <c r="H212" s="9">
        <v>4000.0</v>
      </c>
      <c r="I212" s="8" t="s">
        <v>390</v>
      </c>
      <c r="J212" s="8"/>
      <c r="K212" s="8" t="s">
        <v>195</v>
      </c>
      <c r="L212" s="8"/>
      <c r="M212" s="8"/>
      <c r="N212" s="10" t="b">
        <f>AND(ISNUMBER(MATCH(Transactions!$F$2:$F$1016, '관리용품리스트'!$B$3:$B$48, 0)),
  ISNUMBER(MATCH(Transactions!$G$2:$G$1016, '관리용품리스트'!$C$3:$C$48, 0))
)
</f>
        <v>0</v>
      </c>
      <c r="O212" s="11">
        <f>IF(Transactions!$C$2:$C$1016=TRUE, 0, IF(Transactions!$C$2:$C$1016="지출", -ROUND(Transactions!$H$2:$H$1016/11, 0), ROUND(Transactions!$H$2:$H$1016/11, 0)))</f>
        <v>-364</v>
      </c>
      <c r="P212" s="11">
        <f>IF(Transactions!$C$2:$C$1016="지출", -(Transactions!$H$2:$H$1016), Transactions!$H$2:$H$1016)</f>
        <v>-4000</v>
      </c>
      <c r="Q212" s="11">
        <f>Transactions!$P$2:$P$1016-Transactions!$O$2:$O$1016</f>
        <v>-3636</v>
      </c>
      <c r="R212" s="11">
        <f>IF('운영결산'!$C$2, Transactions!$Q$2:$Q$1016, Transactions!$P$2:$P$1016)</f>
        <v>-4000</v>
      </c>
      <c r="S212" s="11">
        <f>IF('초기비용'!$C$2, Transactions!$Q$2:$Q$1016, Transactions!$P$2:$P$1016)</f>
        <v>-4000</v>
      </c>
      <c r="T212" s="11">
        <f>IF('총결산'!$C$2, Transactions!$Q$2:$Q$1016, Transactions!$P$2:$P$1016)</f>
        <v>-3636</v>
      </c>
      <c r="U212" s="11">
        <f>IF(Transactions!$V$2:$V$1016=FALSE, Transactions!$O$2:$O$1016, 0)</f>
        <v>-364</v>
      </c>
      <c r="V212" s="21"/>
      <c r="W212" s="8"/>
      <c r="X212" s="8" t="s">
        <v>389</v>
      </c>
      <c r="Y212" s="9">
        <v>2000.0</v>
      </c>
      <c r="Z212" s="8">
        <v>2.0</v>
      </c>
      <c r="AA212" s="8"/>
      <c r="AB212" s="8">
        <v>2.0</v>
      </c>
      <c r="AC212" s="12"/>
    </row>
    <row r="213" ht="15.75" customHeight="1">
      <c r="A213" s="13" t="str">
        <f>TEXT(Transactions!$B$2:$B$1016, "yyyy-mm")</f>
        <v>2025-03</v>
      </c>
      <c r="B213" s="14">
        <v>45720.0</v>
      </c>
      <c r="C213" s="15" t="s">
        <v>28</v>
      </c>
      <c r="D213" s="15" t="s">
        <v>51</v>
      </c>
      <c r="E213" s="15"/>
      <c r="F213" s="15" t="s">
        <v>57</v>
      </c>
      <c r="G213" s="15" t="s">
        <v>391</v>
      </c>
      <c r="H213" s="16">
        <v>34500.0</v>
      </c>
      <c r="I213" s="15" t="s">
        <v>392</v>
      </c>
      <c r="J213" s="15"/>
      <c r="K213" s="15" t="s">
        <v>236</v>
      </c>
      <c r="L213" s="15"/>
      <c r="M213" s="15"/>
      <c r="N213" s="17" t="b">
        <f>AND(ISNUMBER(MATCH(Transactions!$F$2:$F$1016, '관리용품리스트'!$B$3:$B$48, 0)),
  ISNUMBER(MATCH(Transactions!$G$2:$G$1016, '관리용품리스트'!$C$3:$C$48, 0))
)
</f>
        <v>1</v>
      </c>
      <c r="O213" s="18">
        <f>IF(Transactions!$C$2:$C$1016=TRUE, 0, IF(Transactions!$C$2:$C$1016="지출", -ROUND(Transactions!$H$2:$H$1016/11, 0), ROUND(Transactions!$H$2:$H$1016/11, 0)))</f>
        <v>-3136</v>
      </c>
      <c r="P213" s="18">
        <f>IF(Transactions!$C$2:$C$1016="지출", -(Transactions!$H$2:$H$1016), Transactions!$H$2:$H$1016)</f>
        <v>-34500</v>
      </c>
      <c r="Q213" s="18">
        <f>Transactions!$P$2:$P$1016-Transactions!$O$2:$O$1016</f>
        <v>-31364</v>
      </c>
      <c r="R213" s="18">
        <f>IF('운영결산'!$C$2, Transactions!$Q$2:$Q$1016, Transactions!$P$2:$P$1016)</f>
        <v>-34500</v>
      </c>
      <c r="S213" s="18">
        <f>IF('초기비용'!$C$2, Transactions!$Q$2:$Q$1016, Transactions!$P$2:$P$1016)</f>
        <v>-34500</v>
      </c>
      <c r="T213" s="18">
        <f>IF('총결산'!$C$2, Transactions!$Q$2:$Q$1016, Transactions!$P$2:$P$1016)</f>
        <v>-31364</v>
      </c>
      <c r="U213" s="18">
        <f>IF(Transactions!$V$2:$V$1016=FALSE, Transactions!$O$2:$O$1016, 0)</f>
        <v>-3136</v>
      </c>
      <c r="V213" s="20"/>
      <c r="W213" s="15"/>
      <c r="X213" s="15"/>
      <c r="Y213" s="16">
        <v>11500.0</v>
      </c>
      <c r="Z213" s="15">
        <v>3.0</v>
      </c>
      <c r="AA213" s="15" t="s">
        <v>186</v>
      </c>
      <c r="AB213" s="15">
        <v>3.0</v>
      </c>
      <c r="AC213" s="19">
        <v>12.0</v>
      </c>
    </row>
    <row r="214" ht="15.75" customHeight="1">
      <c r="A214" s="6" t="str">
        <f>TEXT(Transactions!$B$2:$B$1016, "yyyy-mm")</f>
        <v>2025-03</v>
      </c>
      <c r="B214" s="7">
        <v>45720.0</v>
      </c>
      <c r="C214" s="8" t="s">
        <v>28</v>
      </c>
      <c r="D214" s="8" t="s">
        <v>51</v>
      </c>
      <c r="E214" s="8"/>
      <c r="F214" s="8" t="s">
        <v>57</v>
      </c>
      <c r="G214" s="8" t="s">
        <v>324</v>
      </c>
      <c r="H214" s="9">
        <v>37960.0</v>
      </c>
      <c r="I214" s="8" t="s">
        <v>393</v>
      </c>
      <c r="J214" s="8"/>
      <c r="K214" s="8" t="s">
        <v>326</v>
      </c>
      <c r="L214" s="8"/>
      <c r="M214" s="8"/>
      <c r="N214" s="10" t="b">
        <f>AND(ISNUMBER(MATCH(Transactions!$F$2:$F$1016, '관리용품리스트'!$B$3:$B$48, 0)),
  ISNUMBER(MATCH(Transactions!$G$2:$G$1016, '관리용품리스트'!$C$3:$C$48, 0))
)
</f>
        <v>1</v>
      </c>
      <c r="O214" s="11">
        <f>IF(Transactions!$C$2:$C$1016=TRUE, 0, IF(Transactions!$C$2:$C$1016="지출", -ROUND(Transactions!$H$2:$H$1016/11, 0), ROUND(Transactions!$H$2:$H$1016/11, 0)))</f>
        <v>-3451</v>
      </c>
      <c r="P214" s="11">
        <f>IF(Transactions!$C$2:$C$1016="지출", -(Transactions!$H$2:$H$1016), Transactions!$H$2:$H$1016)</f>
        <v>-37960</v>
      </c>
      <c r="Q214" s="11">
        <f>Transactions!$P$2:$P$1016-Transactions!$O$2:$O$1016</f>
        <v>-34509</v>
      </c>
      <c r="R214" s="11">
        <f>IF('운영결산'!$C$2, Transactions!$Q$2:$Q$1016, Transactions!$P$2:$P$1016)</f>
        <v>-37960</v>
      </c>
      <c r="S214" s="11">
        <f>IF('초기비용'!$C$2, Transactions!$Q$2:$Q$1016, Transactions!$P$2:$P$1016)</f>
        <v>-37960</v>
      </c>
      <c r="T214" s="11">
        <f>IF('총결산'!$C$2, Transactions!$Q$2:$Q$1016, Transactions!$P$2:$P$1016)</f>
        <v>-34509</v>
      </c>
      <c r="U214" s="11">
        <f>IF(Transactions!$V$2:$V$1016=FALSE, Transactions!$O$2:$O$1016, 0)</f>
        <v>-3451</v>
      </c>
      <c r="V214" s="21"/>
      <c r="W214" s="8"/>
      <c r="X214" s="8" t="s">
        <v>327</v>
      </c>
      <c r="Y214" s="9">
        <v>18980.0</v>
      </c>
      <c r="Z214" s="8">
        <v>2.0</v>
      </c>
      <c r="AA214" s="8" t="s">
        <v>186</v>
      </c>
      <c r="AB214" s="8">
        <v>2.0</v>
      </c>
      <c r="AC214" s="12">
        <v>19.0</v>
      </c>
    </row>
    <row r="215" ht="15.75" hidden="1" customHeight="1">
      <c r="A215" s="13" t="str">
        <f>TEXT(Transactions!$B$2:$B$1016, "yyyy-mm")</f>
        <v>2025-03</v>
      </c>
      <c r="B215" s="14">
        <v>45721.0</v>
      </c>
      <c r="C215" s="15" t="s">
        <v>28</v>
      </c>
      <c r="D215" s="15" t="s">
        <v>35</v>
      </c>
      <c r="E215" s="15"/>
      <c r="F215" s="15" t="s">
        <v>41</v>
      </c>
      <c r="G215" s="15" t="s">
        <v>394</v>
      </c>
      <c r="H215" s="16">
        <v>110660.0</v>
      </c>
      <c r="I215" s="15" t="s">
        <v>395</v>
      </c>
      <c r="J215" s="15" t="s">
        <v>32</v>
      </c>
      <c r="K215" s="15" t="s">
        <v>396</v>
      </c>
      <c r="L215" s="15"/>
      <c r="M215" s="15"/>
      <c r="N215" s="17" t="b">
        <f>AND(ISNUMBER(MATCH(Transactions!$F$2:$F$1016, '관리용품리스트'!$B$3:$B$48, 0)),
  ISNUMBER(MATCH(Transactions!$G$2:$G$1016, '관리용품리스트'!$C$3:$C$48, 0))
)
</f>
        <v>0</v>
      </c>
      <c r="O215" s="18">
        <f>IF(Transactions!$C$2:$C$1016=TRUE, 0, IF(Transactions!$C$2:$C$1016="지출", -ROUND(Transactions!$H$2:$H$1016/11, 0), ROUND(Transactions!$H$2:$H$1016/11, 0)))</f>
        <v>-10060</v>
      </c>
      <c r="P215" s="18">
        <f>IF(Transactions!$C$2:$C$1016="지출", -(Transactions!$H$2:$H$1016), Transactions!$H$2:$H$1016)</f>
        <v>-110660</v>
      </c>
      <c r="Q215" s="18">
        <f>Transactions!$P$2:$P$1016-Transactions!$O$2:$O$1016</f>
        <v>-100600</v>
      </c>
      <c r="R215" s="18">
        <f>IF('운영결산'!$C$2, Transactions!$Q$2:$Q$1016, Transactions!$P$2:$P$1016)</f>
        <v>-110660</v>
      </c>
      <c r="S215" s="18">
        <f>IF('초기비용'!$C$2, Transactions!$Q$2:$Q$1016, Transactions!$P$2:$P$1016)</f>
        <v>-110660</v>
      </c>
      <c r="T215" s="18">
        <f>IF('총결산'!$C$2, Transactions!$Q$2:$Q$1016, Transactions!$P$2:$P$1016)</f>
        <v>-100600</v>
      </c>
      <c r="U215" s="18">
        <f>IF(Transactions!$V$2:$V$1016=FALSE, Transactions!$O$2:$O$1016, 0)</f>
        <v>-10060</v>
      </c>
      <c r="V215" s="20"/>
      <c r="W215" s="15"/>
      <c r="X215" s="15"/>
      <c r="Y215" s="15"/>
      <c r="Z215" s="15"/>
      <c r="AA215" s="15"/>
      <c r="AB215" s="15"/>
      <c r="AC215" s="19"/>
    </row>
    <row r="216" ht="15.75" hidden="1" customHeight="1">
      <c r="A216" s="6" t="str">
        <f>TEXT(Transactions!$B$2:$B$1016, "yyyy-mm")</f>
        <v>2025-03</v>
      </c>
      <c r="B216" s="7">
        <v>45721.0</v>
      </c>
      <c r="C216" s="8" t="s">
        <v>28</v>
      </c>
      <c r="D216" s="8" t="s">
        <v>29</v>
      </c>
      <c r="E216" s="8"/>
      <c r="F216" s="8" t="s">
        <v>160</v>
      </c>
      <c r="G216" s="8" t="s">
        <v>377</v>
      </c>
      <c r="H216" s="9">
        <v>6220.0</v>
      </c>
      <c r="I216" s="8" t="s">
        <v>397</v>
      </c>
      <c r="J216" s="8"/>
      <c r="K216" s="8" t="s">
        <v>55</v>
      </c>
      <c r="L216" s="8"/>
      <c r="M216" s="8"/>
      <c r="N216" s="10" t="b">
        <f>AND(ISNUMBER(MATCH(Transactions!$F$2:$F$1016, '관리용품리스트'!$B$3:$B$48, 0)),
  ISNUMBER(MATCH(Transactions!$G$2:$G$1016, '관리용품리스트'!$C$3:$C$48, 0))
)
</f>
        <v>0</v>
      </c>
      <c r="O216" s="11">
        <f>IF(Transactions!$C$2:$C$1016=TRUE, 0, IF(Transactions!$C$2:$C$1016="지출", -ROUND(Transactions!$H$2:$H$1016/11, 0), ROUND(Transactions!$H$2:$H$1016/11, 0)))</f>
        <v>-565</v>
      </c>
      <c r="P216" s="11">
        <f>IF(Transactions!$C$2:$C$1016="지출", -(Transactions!$H$2:$H$1016), Transactions!$H$2:$H$1016)</f>
        <v>-6220</v>
      </c>
      <c r="Q216" s="11">
        <f>Transactions!$P$2:$P$1016-Transactions!$O$2:$O$1016</f>
        <v>-5655</v>
      </c>
      <c r="R216" s="11">
        <f>IF('운영결산'!$C$2, Transactions!$Q$2:$Q$1016, Transactions!$P$2:$P$1016)</f>
        <v>-6220</v>
      </c>
      <c r="S216" s="11">
        <f>IF('초기비용'!$C$2, Transactions!$Q$2:$Q$1016, Transactions!$P$2:$P$1016)</f>
        <v>-6220</v>
      </c>
      <c r="T216" s="11">
        <f>IF('총결산'!$C$2, Transactions!$Q$2:$Q$1016, Transactions!$P$2:$P$1016)</f>
        <v>-5655</v>
      </c>
      <c r="U216" s="11">
        <f>IF(Transactions!$V$2:$V$1016=FALSE, Transactions!$O$2:$O$1016, 0)</f>
        <v>-565</v>
      </c>
      <c r="V216" s="21"/>
      <c r="W216" s="8"/>
      <c r="X216" s="8"/>
      <c r="Y216" s="9">
        <v>3110.0</v>
      </c>
      <c r="Z216" s="8">
        <v>2.0</v>
      </c>
      <c r="AA216" s="8"/>
      <c r="AB216" s="8">
        <v>2.0</v>
      </c>
      <c r="AC216" s="12"/>
    </row>
    <row r="217" ht="15.75" hidden="1" customHeight="1">
      <c r="A217" s="13" t="str">
        <f>TEXT(Transactions!$B$2:$B$1016, "yyyy-mm")</f>
        <v>2025-03</v>
      </c>
      <c r="B217" s="14">
        <v>45721.0</v>
      </c>
      <c r="C217" s="15" t="s">
        <v>28</v>
      </c>
      <c r="D217" s="15" t="s">
        <v>51</v>
      </c>
      <c r="E217" s="15"/>
      <c r="F217" s="15" t="s">
        <v>78</v>
      </c>
      <c r="G217" s="15" t="s">
        <v>265</v>
      </c>
      <c r="H217" s="16">
        <v>6900.0</v>
      </c>
      <c r="I217" s="15" t="s">
        <v>398</v>
      </c>
      <c r="J217" s="15"/>
      <c r="K217" s="15" t="s">
        <v>55</v>
      </c>
      <c r="L217" s="15"/>
      <c r="M217" s="15"/>
      <c r="N217" s="17" t="b">
        <f>AND(ISNUMBER(MATCH(Transactions!$F$2:$F$1016, '관리용품리스트'!$B$3:$B$48, 0)),
  ISNUMBER(MATCH(Transactions!$G$2:$G$1016, '관리용품리스트'!$C$3:$C$48, 0))
)
</f>
        <v>0</v>
      </c>
      <c r="O217" s="18">
        <f>IF(Transactions!$C$2:$C$1016=TRUE, 0, IF(Transactions!$C$2:$C$1016="지출", -ROUND(Transactions!$H$2:$H$1016/11, 0), ROUND(Transactions!$H$2:$H$1016/11, 0)))</f>
        <v>-627</v>
      </c>
      <c r="P217" s="18">
        <f>IF(Transactions!$C$2:$C$1016="지출", -(Transactions!$H$2:$H$1016), Transactions!$H$2:$H$1016)</f>
        <v>-6900</v>
      </c>
      <c r="Q217" s="18">
        <f>Transactions!$P$2:$P$1016-Transactions!$O$2:$O$1016</f>
        <v>-6273</v>
      </c>
      <c r="R217" s="18">
        <f>IF('운영결산'!$C$2, Transactions!$Q$2:$Q$1016, Transactions!$P$2:$P$1016)</f>
        <v>-6900</v>
      </c>
      <c r="S217" s="18">
        <f>IF('초기비용'!$C$2, Transactions!$Q$2:$Q$1016, Transactions!$P$2:$P$1016)</f>
        <v>-6900</v>
      </c>
      <c r="T217" s="18">
        <f>IF('총결산'!$C$2, Transactions!$Q$2:$Q$1016, Transactions!$P$2:$P$1016)</f>
        <v>-6273</v>
      </c>
      <c r="U217" s="18">
        <f>IF(Transactions!$V$2:$V$1016=FALSE, Transactions!$O$2:$O$1016, 0)</f>
        <v>-627</v>
      </c>
      <c r="V217" s="20"/>
      <c r="W217" s="15"/>
      <c r="X217" s="15"/>
      <c r="Y217" s="16">
        <v>6900.0</v>
      </c>
      <c r="Z217" s="15">
        <v>1.0</v>
      </c>
      <c r="AA217" s="15"/>
      <c r="AB217" s="15">
        <v>1.0</v>
      </c>
      <c r="AC217" s="19"/>
    </row>
    <row r="218" ht="15.75" hidden="1" customHeight="1">
      <c r="A218" s="6" t="str">
        <f>TEXT(Transactions!$B$2:$B$1016, "yyyy-mm")</f>
        <v>2025-03</v>
      </c>
      <c r="B218" s="7">
        <v>45721.0</v>
      </c>
      <c r="C218" s="8" t="s">
        <v>28</v>
      </c>
      <c r="D218" s="8" t="s">
        <v>51</v>
      </c>
      <c r="E218" s="8"/>
      <c r="F218" s="8" t="s">
        <v>52</v>
      </c>
      <c r="G218" s="8" t="s">
        <v>284</v>
      </c>
      <c r="H218" s="9">
        <v>2000.0</v>
      </c>
      <c r="I218" s="8" t="s">
        <v>399</v>
      </c>
      <c r="J218" s="8"/>
      <c r="K218" s="8" t="s">
        <v>195</v>
      </c>
      <c r="L218" s="8"/>
      <c r="M218" s="8"/>
      <c r="N218" s="10" t="b">
        <f>AND(ISNUMBER(MATCH(Transactions!$F$2:$F$1016, '관리용품리스트'!$B$3:$B$48, 0)),
  ISNUMBER(MATCH(Transactions!$G$2:$G$1016, '관리용품리스트'!$C$3:$C$48, 0))
)
</f>
        <v>0</v>
      </c>
      <c r="O218" s="11">
        <f>IF(Transactions!$C$2:$C$1016=TRUE, 0, IF(Transactions!$C$2:$C$1016="지출", -ROUND(Transactions!$H$2:$H$1016/11, 0), ROUND(Transactions!$H$2:$H$1016/11, 0)))</f>
        <v>-182</v>
      </c>
      <c r="P218" s="11">
        <f>IF(Transactions!$C$2:$C$1016="지출", -(Transactions!$H$2:$H$1016), Transactions!$H$2:$H$1016)</f>
        <v>-2000</v>
      </c>
      <c r="Q218" s="11">
        <f>Transactions!$P$2:$P$1016-Transactions!$O$2:$O$1016</f>
        <v>-1818</v>
      </c>
      <c r="R218" s="11">
        <f>IF('운영결산'!$C$2, Transactions!$Q$2:$Q$1016, Transactions!$P$2:$P$1016)</f>
        <v>-2000</v>
      </c>
      <c r="S218" s="11">
        <f>IF('초기비용'!$C$2, Transactions!$Q$2:$Q$1016, Transactions!$P$2:$P$1016)</f>
        <v>-2000</v>
      </c>
      <c r="T218" s="11">
        <f>IF('총결산'!$C$2, Transactions!$Q$2:$Q$1016, Transactions!$P$2:$P$1016)</f>
        <v>-1818</v>
      </c>
      <c r="U218" s="11">
        <f>IF(Transactions!$V$2:$V$1016=FALSE, Transactions!$O$2:$O$1016, 0)</f>
        <v>-182</v>
      </c>
      <c r="V218" s="21"/>
      <c r="W218" s="8"/>
      <c r="X218" s="8" t="s">
        <v>281</v>
      </c>
      <c r="Y218" s="9">
        <v>1000.0</v>
      </c>
      <c r="Z218" s="8">
        <v>2.0</v>
      </c>
      <c r="AA218" s="8"/>
      <c r="AB218" s="8">
        <v>2.0</v>
      </c>
      <c r="AC218" s="12"/>
    </row>
    <row r="219" ht="15.75" hidden="1" customHeight="1">
      <c r="A219" s="13" t="str">
        <f>TEXT(Transactions!$B$2:$B$1016, "yyyy-mm")</f>
        <v>2025-03</v>
      </c>
      <c r="B219" s="14">
        <v>45721.0</v>
      </c>
      <c r="C219" s="15" t="s">
        <v>28</v>
      </c>
      <c r="D219" s="15" t="s">
        <v>51</v>
      </c>
      <c r="E219" s="15"/>
      <c r="F219" s="15" t="s">
        <v>63</v>
      </c>
      <c r="G219" s="15" t="s">
        <v>400</v>
      </c>
      <c r="H219" s="16">
        <v>1000.0</v>
      </c>
      <c r="I219" s="15" t="s">
        <v>401</v>
      </c>
      <c r="J219" s="15"/>
      <c r="K219" s="15" t="s">
        <v>195</v>
      </c>
      <c r="L219" s="15"/>
      <c r="M219" s="15"/>
      <c r="N219" s="17" t="b">
        <f>AND(ISNUMBER(MATCH(Transactions!$F$2:$F$1016, '관리용품리스트'!$B$3:$B$48, 0)),
  ISNUMBER(MATCH(Transactions!$G$2:$G$1016, '관리용품리스트'!$C$3:$C$48, 0))
)
</f>
        <v>0</v>
      </c>
      <c r="O219" s="18">
        <f>IF(Transactions!$C$2:$C$1016=TRUE, 0, IF(Transactions!$C$2:$C$1016="지출", -ROUND(Transactions!$H$2:$H$1016/11, 0), ROUND(Transactions!$H$2:$H$1016/11, 0)))</f>
        <v>-91</v>
      </c>
      <c r="P219" s="18">
        <f>IF(Transactions!$C$2:$C$1016="지출", -(Transactions!$H$2:$H$1016), Transactions!$H$2:$H$1016)</f>
        <v>-1000</v>
      </c>
      <c r="Q219" s="18">
        <f>Transactions!$P$2:$P$1016-Transactions!$O$2:$O$1016</f>
        <v>-909</v>
      </c>
      <c r="R219" s="18">
        <f>IF('운영결산'!$C$2, Transactions!$Q$2:$Q$1016, Transactions!$P$2:$P$1016)</f>
        <v>-1000</v>
      </c>
      <c r="S219" s="18">
        <f>IF('초기비용'!$C$2, Transactions!$Q$2:$Q$1016, Transactions!$P$2:$P$1016)</f>
        <v>-1000</v>
      </c>
      <c r="T219" s="18">
        <f>IF('총결산'!$C$2, Transactions!$Q$2:$Q$1016, Transactions!$P$2:$P$1016)</f>
        <v>-909</v>
      </c>
      <c r="U219" s="18">
        <f>IF(Transactions!$V$2:$V$1016=FALSE, Transactions!$O$2:$O$1016, 0)</f>
        <v>-91</v>
      </c>
      <c r="V219" s="20"/>
      <c r="W219" s="15"/>
      <c r="X219" s="15" t="s">
        <v>281</v>
      </c>
      <c r="Y219" s="16">
        <v>1000.0</v>
      </c>
      <c r="Z219" s="15">
        <v>1.0</v>
      </c>
      <c r="AA219" s="15"/>
      <c r="AB219" s="15">
        <v>1.0</v>
      </c>
      <c r="AC219" s="19"/>
    </row>
    <row r="220" ht="15.75" hidden="1" customHeight="1">
      <c r="A220" s="6" t="str">
        <f>TEXT(Transactions!$B$2:$B$1016, "yyyy-mm")</f>
        <v>2025-03</v>
      </c>
      <c r="B220" s="7">
        <v>45721.0</v>
      </c>
      <c r="C220" s="8" t="s">
        <v>28</v>
      </c>
      <c r="D220" s="8" t="s">
        <v>51</v>
      </c>
      <c r="E220" s="8"/>
      <c r="F220" s="8" t="s">
        <v>63</v>
      </c>
      <c r="G220" s="8" t="s">
        <v>400</v>
      </c>
      <c r="H220" s="9">
        <v>5000.0</v>
      </c>
      <c r="I220" s="8" t="s">
        <v>402</v>
      </c>
      <c r="J220" s="8"/>
      <c r="K220" s="8" t="s">
        <v>195</v>
      </c>
      <c r="L220" s="8"/>
      <c r="M220" s="8"/>
      <c r="N220" s="10" t="b">
        <f>AND(ISNUMBER(MATCH(Transactions!$F$2:$F$1016, '관리용품리스트'!$B$3:$B$48, 0)),
  ISNUMBER(MATCH(Transactions!$G$2:$G$1016, '관리용품리스트'!$C$3:$C$48, 0))
)
</f>
        <v>0</v>
      </c>
      <c r="O220" s="11">
        <f>IF(Transactions!$C$2:$C$1016=TRUE, 0, IF(Transactions!$C$2:$C$1016="지출", -ROUND(Transactions!$H$2:$H$1016/11, 0), ROUND(Transactions!$H$2:$H$1016/11, 0)))</f>
        <v>-455</v>
      </c>
      <c r="P220" s="11">
        <f>IF(Transactions!$C$2:$C$1016="지출", -(Transactions!$H$2:$H$1016), Transactions!$H$2:$H$1016)</f>
        <v>-5000</v>
      </c>
      <c r="Q220" s="11">
        <f>Transactions!$P$2:$P$1016-Transactions!$O$2:$O$1016</f>
        <v>-4545</v>
      </c>
      <c r="R220" s="11">
        <f>IF('운영결산'!$C$2, Transactions!$Q$2:$Q$1016, Transactions!$P$2:$P$1016)</f>
        <v>-5000</v>
      </c>
      <c r="S220" s="11">
        <f>IF('초기비용'!$C$2, Transactions!$Q$2:$Q$1016, Transactions!$P$2:$P$1016)</f>
        <v>-5000</v>
      </c>
      <c r="T220" s="11">
        <f>IF('총결산'!$C$2, Transactions!$Q$2:$Q$1016, Transactions!$P$2:$P$1016)</f>
        <v>-4545</v>
      </c>
      <c r="U220" s="11">
        <f>IF(Transactions!$V$2:$V$1016=FALSE, Transactions!$O$2:$O$1016, 0)</f>
        <v>-455</v>
      </c>
      <c r="V220" s="21"/>
      <c r="W220" s="8"/>
      <c r="X220" s="8" t="s">
        <v>281</v>
      </c>
      <c r="Y220" s="9">
        <v>5000.0</v>
      </c>
      <c r="Z220" s="8">
        <v>1.0</v>
      </c>
      <c r="AA220" s="8"/>
      <c r="AB220" s="8">
        <v>1.0</v>
      </c>
      <c r="AC220" s="12"/>
    </row>
    <row r="221" ht="15.75" hidden="1" customHeight="1">
      <c r="A221" s="13" t="str">
        <f>TEXT(Transactions!$B$2:$B$1016, "yyyy-mm")</f>
        <v>2025-03</v>
      </c>
      <c r="B221" s="14">
        <v>45721.0</v>
      </c>
      <c r="C221" s="15" t="s">
        <v>28</v>
      </c>
      <c r="D221" s="15" t="s">
        <v>29</v>
      </c>
      <c r="E221" s="15"/>
      <c r="F221" s="15" t="s">
        <v>160</v>
      </c>
      <c r="G221" s="15" t="s">
        <v>161</v>
      </c>
      <c r="H221" s="16">
        <v>1000.0</v>
      </c>
      <c r="I221" s="15" t="s">
        <v>403</v>
      </c>
      <c r="J221" s="15"/>
      <c r="K221" s="15" t="s">
        <v>195</v>
      </c>
      <c r="L221" s="15"/>
      <c r="M221" s="15"/>
      <c r="N221" s="17" t="b">
        <f>AND(ISNUMBER(MATCH(Transactions!$F$2:$F$1016, '관리용품리스트'!$B$3:$B$48, 0)),
  ISNUMBER(MATCH(Transactions!$G$2:$G$1016, '관리용품리스트'!$C$3:$C$48, 0))
)
</f>
        <v>0</v>
      </c>
      <c r="O221" s="18">
        <f>IF(Transactions!$C$2:$C$1016=TRUE, 0, IF(Transactions!$C$2:$C$1016="지출", -ROUND(Transactions!$H$2:$H$1016/11, 0), ROUND(Transactions!$H$2:$H$1016/11, 0)))</f>
        <v>-91</v>
      </c>
      <c r="P221" s="18">
        <f>IF(Transactions!$C$2:$C$1016="지출", -(Transactions!$H$2:$H$1016), Transactions!$H$2:$H$1016)</f>
        <v>-1000</v>
      </c>
      <c r="Q221" s="18">
        <f>Transactions!$P$2:$P$1016-Transactions!$O$2:$O$1016</f>
        <v>-909</v>
      </c>
      <c r="R221" s="18">
        <f>IF('운영결산'!$C$2, Transactions!$Q$2:$Q$1016, Transactions!$P$2:$P$1016)</f>
        <v>-1000</v>
      </c>
      <c r="S221" s="18">
        <f>IF('초기비용'!$C$2, Transactions!$Q$2:$Q$1016, Transactions!$P$2:$P$1016)</f>
        <v>-1000</v>
      </c>
      <c r="T221" s="18">
        <f>IF('총결산'!$C$2, Transactions!$Q$2:$Q$1016, Transactions!$P$2:$P$1016)</f>
        <v>-909</v>
      </c>
      <c r="U221" s="18">
        <f>IF(Transactions!$V$2:$V$1016=FALSE, Transactions!$O$2:$O$1016, 0)</f>
        <v>-91</v>
      </c>
      <c r="V221" s="20"/>
      <c r="W221" s="15"/>
      <c r="X221" s="15" t="s">
        <v>281</v>
      </c>
      <c r="Y221" s="16">
        <v>1000.0</v>
      </c>
      <c r="Z221" s="15">
        <v>1.0</v>
      </c>
      <c r="AA221" s="15"/>
      <c r="AB221" s="15">
        <v>1.0</v>
      </c>
      <c r="AC221" s="19"/>
    </row>
    <row r="222" ht="15.75" hidden="1" customHeight="1">
      <c r="A222" s="6" t="str">
        <f>TEXT(Transactions!$B$2:$B$1016, "yyyy-mm")</f>
        <v>2025-03</v>
      </c>
      <c r="B222" s="7">
        <v>45721.0</v>
      </c>
      <c r="C222" s="8" t="s">
        <v>28</v>
      </c>
      <c r="D222" s="8" t="s">
        <v>51</v>
      </c>
      <c r="E222" s="8"/>
      <c r="F222" s="8" t="s">
        <v>63</v>
      </c>
      <c r="G222" s="8" t="s">
        <v>400</v>
      </c>
      <c r="H222" s="9">
        <v>1500.0</v>
      </c>
      <c r="I222" s="8" t="s">
        <v>404</v>
      </c>
      <c r="J222" s="8"/>
      <c r="K222" s="8" t="s">
        <v>195</v>
      </c>
      <c r="L222" s="8"/>
      <c r="M222" s="8"/>
      <c r="N222" s="10" t="b">
        <f>AND(ISNUMBER(MATCH(Transactions!$F$2:$F$1016, '관리용품리스트'!$B$3:$B$48, 0)),
  ISNUMBER(MATCH(Transactions!$G$2:$G$1016, '관리용품리스트'!$C$3:$C$48, 0))
)
</f>
        <v>0</v>
      </c>
      <c r="O222" s="11">
        <f>IF(Transactions!$C$2:$C$1016=TRUE, 0, IF(Transactions!$C$2:$C$1016="지출", -ROUND(Transactions!$H$2:$H$1016/11, 0), ROUND(Transactions!$H$2:$H$1016/11, 0)))</f>
        <v>-136</v>
      </c>
      <c r="P222" s="11">
        <f>IF(Transactions!$C$2:$C$1016="지출", -(Transactions!$H$2:$H$1016), Transactions!$H$2:$H$1016)</f>
        <v>-1500</v>
      </c>
      <c r="Q222" s="11">
        <f>Transactions!$P$2:$P$1016-Transactions!$O$2:$O$1016</f>
        <v>-1364</v>
      </c>
      <c r="R222" s="11">
        <f>IF('운영결산'!$C$2, Transactions!$Q$2:$Q$1016, Transactions!$P$2:$P$1016)</f>
        <v>-1500</v>
      </c>
      <c r="S222" s="11">
        <f>IF('초기비용'!$C$2, Transactions!$Q$2:$Q$1016, Transactions!$P$2:$P$1016)</f>
        <v>-1500</v>
      </c>
      <c r="T222" s="11">
        <f>IF('총결산'!$C$2, Transactions!$Q$2:$Q$1016, Transactions!$P$2:$P$1016)</f>
        <v>-1364</v>
      </c>
      <c r="U222" s="11">
        <f>IF(Transactions!$V$2:$V$1016=FALSE, Transactions!$O$2:$O$1016, 0)</f>
        <v>-136</v>
      </c>
      <c r="V222" s="21"/>
      <c r="W222" s="8"/>
      <c r="X222" s="8" t="s">
        <v>405</v>
      </c>
      <c r="Y222" s="9">
        <v>1500.0</v>
      </c>
      <c r="Z222" s="8">
        <v>1.0</v>
      </c>
      <c r="AA222" s="8"/>
      <c r="AB222" s="8">
        <v>1.0</v>
      </c>
      <c r="AC222" s="12"/>
    </row>
    <row r="223" ht="15.75" hidden="1" customHeight="1">
      <c r="A223" s="13" t="str">
        <f>TEXT(Transactions!$B$2:$B$1016, "yyyy-mm")</f>
        <v>2025-03</v>
      </c>
      <c r="B223" s="14">
        <v>45721.0</v>
      </c>
      <c r="C223" s="15" t="s">
        <v>329</v>
      </c>
      <c r="D223" s="15" t="s">
        <v>330</v>
      </c>
      <c r="E223" s="15"/>
      <c r="F223" s="15" t="s">
        <v>383</v>
      </c>
      <c r="G223" s="15" t="s">
        <v>406</v>
      </c>
      <c r="H223" s="16">
        <v>108000.0</v>
      </c>
      <c r="I223" s="15"/>
      <c r="J223" s="15" t="s">
        <v>32</v>
      </c>
      <c r="K223" s="15"/>
      <c r="L223" s="15"/>
      <c r="M223" s="15"/>
      <c r="N223" s="17" t="b">
        <f>AND(ISNUMBER(MATCH(Transactions!$F$2:$F$1016, '관리용품리스트'!$B$3:$B$48, 0)),
  ISNUMBER(MATCH(Transactions!$G$2:$G$1016, '관리용품리스트'!$C$3:$C$48, 0))
)
</f>
        <v>0</v>
      </c>
      <c r="O223" s="18">
        <f>IF(Transactions!$C$2:$C$1016=TRUE, 0, IF(Transactions!$C$2:$C$1016="지출", -ROUND(Transactions!$H$2:$H$1016/11, 0), ROUND(Transactions!$H$2:$H$1016/11, 0)))</f>
        <v>9818</v>
      </c>
      <c r="P223" s="18">
        <f>IF(Transactions!$C$2:$C$1016="지출", -(Transactions!$H$2:$H$1016), Transactions!$H$2:$H$1016)</f>
        <v>108000</v>
      </c>
      <c r="Q223" s="18">
        <f>Transactions!$P$2:$P$1016-Transactions!$O$2:$O$1016</f>
        <v>98182</v>
      </c>
      <c r="R223" s="18">
        <f>IF('운영결산'!$C$2, Transactions!$Q$2:$Q$1016, Transactions!$P$2:$P$1016)</f>
        <v>108000</v>
      </c>
      <c r="S223" s="18">
        <f>IF('초기비용'!$C$2, Transactions!$Q$2:$Q$1016, Transactions!$P$2:$P$1016)</f>
        <v>108000</v>
      </c>
      <c r="T223" s="18">
        <f>IF('총결산'!$C$2, Transactions!$Q$2:$Q$1016, Transactions!$P$2:$P$1016)</f>
        <v>98182</v>
      </c>
      <c r="U223" s="18">
        <f>IF(Transactions!$V$2:$V$1016=FALSE, Transactions!$O$2:$O$1016, 0)</f>
        <v>9818</v>
      </c>
      <c r="V223" s="20"/>
      <c r="W223" s="15"/>
      <c r="X223" s="15"/>
      <c r="Y223" s="15"/>
      <c r="Z223" s="15"/>
      <c r="AA223" s="15"/>
      <c r="AB223" s="15"/>
      <c r="AC223" s="19"/>
    </row>
    <row r="224" ht="15.75" hidden="1" customHeight="1">
      <c r="A224" s="6" t="str">
        <f>TEXT(Transactions!$B$2:$B$1016, "yyyy-mm")</f>
        <v>2025-03</v>
      </c>
      <c r="B224" s="7">
        <v>45722.0</v>
      </c>
      <c r="C224" s="8" t="s">
        <v>28</v>
      </c>
      <c r="D224" s="8" t="s">
        <v>29</v>
      </c>
      <c r="E224" s="8"/>
      <c r="F224" s="8" t="s">
        <v>78</v>
      </c>
      <c r="G224" s="8" t="s">
        <v>123</v>
      </c>
      <c r="H224" s="9">
        <v>35560.0</v>
      </c>
      <c r="I224" s="8" t="s">
        <v>407</v>
      </c>
      <c r="J224" s="8"/>
      <c r="K224" s="8" t="s">
        <v>55</v>
      </c>
      <c r="L224" s="8"/>
      <c r="M224" s="8"/>
      <c r="N224" s="10" t="b">
        <f>AND(ISNUMBER(MATCH(Transactions!$F$2:$F$1016, '관리용품리스트'!$B$3:$B$48, 0)),
  ISNUMBER(MATCH(Transactions!$G$2:$G$1016, '관리용품리스트'!$C$3:$C$48, 0))
)
</f>
        <v>0</v>
      </c>
      <c r="O224" s="11">
        <f>IF(Transactions!$C$2:$C$1016=TRUE, 0, IF(Transactions!$C$2:$C$1016="지출", -ROUND(Transactions!$H$2:$H$1016/11, 0), ROUND(Transactions!$H$2:$H$1016/11, 0)))</f>
        <v>-3233</v>
      </c>
      <c r="P224" s="11">
        <f>IF(Transactions!$C$2:$C$1016="지출", -(Transactions!$H$2:$H$1016), Transactions!$H$2:$H$1016)</f>
        <v>-35560</v>
      </c>
      <c r="Q224" s="11">
        <f>Transactions!$P$2:$P$1016-Transactions!$O$2:$O$1016</f>
        <v>-32327</v>
      </c>
      <c r="R224" s="11">
        <f>IF('운영결산'!$C$2, Transactions!$Q$2:$Q$1016, Transactions!$P$2:$P$1016)</f>
        <v>-35560</v>
      </c>
      <c r="S224" s="11">
        <f>IF('초기비용'!$C$2, Transactions!$Q$2:$Q$1016, Transactions!$P$2:$P$1016)</f>
        <v>-35560</v>
      </c>
      <c r="T224" s="11">
        <f>IF('총결산'!$C$2, Transactions!$Q$2:$Q$1016, Transactions!$P$2:$P$1016)</f>
        <v>-32327</v>
      </c>
      <c r="U224" s="11">
        <f>IF(Transactions!$V$2:$V$1016=FALSE, Transactions!$O$2:$O$1016, 0)</f>
        <v>-3233</v>
      </c>
      <c r="V224" s="21"/>
      <c r="W224" s="8"/>
      <c r="X224" s="8"/>
      <c r="Y224" s="9">
        <v>35560.0</v>
      </c>
      <c r="Z224" s="8">
        <v>1.0</v>
      </c>
      <c r="AA224" s="8"/>
      <c r="AB224" s="8">
        <v>1.0</v>
      </c>
      <c r="AC224" s="12"/>
    </row>
    <row r="225" ht="15.75" hidden="1" customHeight="1">
      <c r="A225" s="13" t="str">
        <f>TEXT(Transactions!$B$2:$B$1016, "yyyy-mm")</f>
        <v>2025-03</v>
      </c>
      <c r="B225" s="14">
        <v>45722.0</v>
      </c>
      <c r="C225" s="15" t="s">
        <v>28</v>
      </c>
      <c r="D225" s="15" t="s">
        <v>51</v>
      </c>
      <c r="E225" s="15"/>
      <c r="F225" s="15" t="s">
        <v>52</v>
      </c>
      <c r="G225" s="15" t="s">
        <v>284</v>
      </c>
      <c r="H225" s="16">
        <v>2000.0</v>
      </c>
      <c r="I225" s="15" t="s">
        <v>408</v>
      </c>
      <c r="J225" s="15"/>
      <c r="K225" s="15" t="s">
        <v>195</v>
      </c>
      <c r="L225" s="15"/>
      <c r="M225" s="15"/>
      <c r="N225" s="17" t="b">
        <f>AND(ISNUMBER(MATCH(Transactions!$F$2:$F$1016, '관리용품리스트'!$B$3:$B$48, 0)),
  ISNUMBER(MATCH(Transactions!$G$2:$G$1016, '관리용품리스트'!$C$3:$C$48, 0))
)
</f>
        <v>0</v>
      </c>
      <c r="O225" s="18">
        <f>IF(Transactions!$C$2:$C$1016=TRUE, 0, IF(Transactions!$C$2:$C$1016="지출", -ROUND(Transactions!$H$2:$H$1016/11, 0), ROUND(Transactions!$H$2:$H$1016/11, 0)))</f>
        <v>-182</v>
      </c>
      <c r="P225" s="18">
        <f>IF(Transactions!$C$2:$C$1016="지출", -(Transactions!$H$2:$H$1016), Transactions!$H$2:$H$1016)</f>
        <v>-2000</v>
      </c>
      <c r="Q225" s="18">
        <f>Transactions!$P$2:$P$1016-Transactions!$O$2:$O$1016</f>
        <v>-1818</v>
      </c>
      <c r="R225" s="18">
        <f>IF('운영결산'!$C$2, Transactions!$Q$2:$Q$1016, Transactions!$P$2:$P$1016)</f>
        <v>-2000</v>
      </c>
      <c r="S225" s="18">
        <f>IF('초기비용'!$C$2, Transactions!$Q$2:$Q$1016, Transactions!$P$2:$P$1016)</f>
        <v>-2000</v>
      </c>
      <c r="T225" s="18">
        <f>IF('총결산'!$C$2, Transactions!$Q$2:$Q$1016, Transactions!$P$2:$P$1016)</f>
        <v>-1818</v>
      </c>
      <c r="U225" s="18">
        <f>IF(Transactions!$V$2:$V$1016=FALSE, Transactions!$O$2:$O$1016, 0)</f>
        <v>-182</v>
      </c>
      <c r="V225" s="20"/>
      <c r="W225" s="15"/>
      <c r="X225" s="15" t="s">
        <v>409</v>
      </c>
      <c r="Y225" s="16">
        <v>2000.0</v>
      </c>
      <c r="Z225" s="15">
        <v>1.0</v>
      </c>
      <c r="AA225" s="15"/>
      <c r="AB225" s="15">
        <v>1.0</v>
      </c>
      <c r="AC225" s="19"/>
    </row>
    <row r="226" ht="15.75" hidden="1" customHeight="1">
      <c r="A226" s="6" t="str">
        <f>TEXT(Transactions!$B$2:$B$1016, "yyyy-mm")</f>
        <v>2025-03</v>
      </c>
      <c r="B226" s="7">
        <v>45722.0</v>
      </c>
      <c r="C226" s="8" t="s">
        <v>28</v>
      </c>
      <c r="D226" s="8" t="s">
        <v>29</v>
      </c>
      <c r="E226" s="8"/>
      <c r="F226" s="8" t="s">
        <v>78</v>
      </c>
      <c r="G226" s="8" t="s">
        <v>123</v>
      </c>
      <c r="H226" s="9">
        <v>1000.0</v>
      </c>
      <c r="I226" s="8" t="s">
        <v>410</v>
      </c>
      <c r="J226" s="8"/>
      <c r="K226" s="8" t="s">
        <v>195</v>
      </c>
      <c r="L226" s="8"/>
      <c r="M226" s="8"/>
      <c r="N226" s="10" t="b">
        <f>AND(ISNUMBER(MATCH(Transactions!$F$2:$F$1016, '관리용품리스트'!$B$3:$B$48, 0)),
  ISNUMBER(MATCH(Transactions!$G$2:$G$1016, '관리용품리스트'!$C$3:$C$48, 0))
)
</f>
        <v>0</v>
      </c>
      <c r="O226" s="11">
        <f>IF(Transactions!$C$2:$C$1016=TRUE, 0, IF(Transactions!$C$2:$C$1016="지출", -ROUND(Transactions!$H$2:$H$1016/11, 0), ROUND(Transactions!$H$2:$H$1016/11, 0)))</f>
        <v>-91</v>
      </c>
      <c r="P226" s="11">
        <f>IF(Transactions!$C$2:$C$1016="지출", -(Transactions!$H$2:$H$1016), Transactions!$H$2:$H$1016)</f>
        <v>-1000</v>
      </c>
      <c r="Q226" s="11">
        <f>Transactions!$P$2:$P$1016-Transactions!$O$2:$O$1016</f>
        <v>-909</v>
      </c>
      <c r="R226" s="11">
        <f>IF('운영결산'!$C$2, Transactions!$Q$2:$Q$1016, Transactions!$P$2:$P$1016)</f>
        <v>-1000</v>
      </c>
      <c r="S226" s="11">
        <f>IF('초기비용'!$C$2, Transactions!$Q$2:$Q$1016, Transactions!$P$2:$P$1016)</f>
        <v>-1000</v>
      </c>
      <c r="T226" s="11">
        <f>IF('총결산'!$C$2, Transactions!$Q$2:$Q$1016, Transactions!$P$2:$P$1016)</f>
        <v>-909</v>
      </c>
      <c r="U226" s="11">
        <f>IF(Transactions!$V$2:$V$1016=FALSE, Transactions!$O$2:$O$1016, 0)</f>
        <v>-91</v>
      </c>
      <c r="V226" s="21"/>
      <c r="W226" s="8"/>
      <c r="X226" s="8" t="s">
        <v>409</v>
      </c>
      <c r="Y226" s="9">
        <v>1000.0</v>
      </c>
      <c r="Z226" s="8">
        <v>1.0</v>
      </c>
      <c r="AA226" s="8"/>
      <c r="AB226" s="8">
        <v>1.0</v>
      </c>
      <c r="AC226" s="12"/>
    </row>
    <row r="227" ht="15.75" hidden="1" customHeight="1">
      <c r="A227" s="13" t="str">
        <f>TEXT(Transactions!$B$2:$B$1016, "yyyy-mm")</f>
        <v>2025-03</v>
      </c>
      <c r="B227" s="14">
        <v>45722.0</v>
      </c>
      <c r="C227" s="15" t="s">
        <v>28</v>
      </c>
      <c r="D227" s="15" t="s">
        <v>51</v>
      </c>
      <c r="E227" s="15"/>
      <c r="F227" s="15" t="s">
        <v>52</v>
      </c>
      <c r="G227" s="15" t="s">
        <v>284</v>
      </c>
      <c r="H227" s="16">
        <v>1000.0</v>
      </c>
      <c r="I227" s="15" t="s">
        <v>411</v>
      </c>
      <c r="J227" s="15"/>
      <c r="K227" s="15" t="s">
        <v>195</v>
      </c>
      <c r="L227" s="15"/>
      <c r="M227" s="15"/>
      <c r="N227" s="17" t="b">
        <f>AND(ISNUMBER(MATCH(Transactions!$F$2:$F$1016, '관리용품리스트'!$B$3:$B$48, 0)),
  ISNUMBER(MATCH(Transactions!$G$2:$G$1016, '관리용품리스트'!$C$3:$C$48, 0))
)
</f>
        <v>0</v>
      </c>
      <c r="O227" s="18">
        <f>IF(Transactions!$C$2:$C$1016=TRUE, 0, IF(Transactions!$C$2:$C$1016="지출", -ROUND(Transactions!$H$2:$H$1016/11, 0), ROUND(Transactions!$H$2:$H$1016/11, 0)))</f>
        <v>-91</v>
      </c>
      <c r="P227" s="18">
        <f>IF(Transactions!$C$2:$C$1016="지출", -(Transactions!$H$2:$H$1016), Transactions!$H$2:$H$1016)</f>
        <v>-1000</v>
      </c>
      <c r="Q227" s="18">
        <f>Transactions!$P$2:$P$1016-Transactions!$O$2:$O$1016</f>
        <v>-909</v>
      </c>
      <c r="R227" s="18">
        <f>IF('운영결산'!$C$2, Transactions!$Q$2:$Q$1016, Transactions!$P$2:$P$1016)</f>
        <v>-1000</v>
      </c>
      <c r="S227" s="18">
        <f>IF('초기비용'!$C$2, Transactions!$Q$2:$Q$1016, Transactions!$P$2:$P$1016)</f>
        <v>-1000</v>
      </c>
      <c r="T227" s="18">
        <f>IF('총결산'!$C$2, Transactions!$Q$2:$Q$1016, Transactions!$P$2:$P$1016)</f>
        <v>-909</v>
      </c>
      <c r="U227" s="18">
        <f>IF(Transactions!$V$2:$V$1016=FALSE, Transactions!$O$2:$O$1016, 0)</f>
        <v>-91</v>
      </c>
      <c r="V227" s="20"/>
      <c r="W227" s="15"/>
      <c r="X227" s="15" t="s">
        <v>409</v>
      </c>
      <c r="Y227" s="16">
        <v>1000.0</v>
      </c>
      <c r="Z227" s="15">
        <v>1.0</v>
      </c>
      <c r="AA227" s="15"/>
      <c r="AB227" s="15">
        <v>1.0</v>
      </c>
      <c r="AC227" s="19"/>
    </row>
    <row r="228" ht="15.75" hidden="1" customHeight="1">
      <c r="A228" s="6" t="str">
        <f>TEXT(Transactions!$B$2:$B$1016, "yyyy-mm")</f>
        <v>2025-03</v>
      </c>
      <c r="B228" s="7">
        <v>45722.0</v>
      </c>
      <c r="C228" s="8" t="s">
        <v>28</v>
      </c>
      <c r="D228" s="8" t="s">
        <v>29</v>
      </c>
      <c r="E228" s="8"/>
      <c r="F228" s="8" t="s">
        <v>78</v>
      </c>
      <c r="G228" s="8" t="s">
        <v>123</v>
      </c>
      <c r="H228" s="9">
        <v>1500.0</v>
      </c>
      <c r="I228" s="8" t="s">
        <v>412</v>
      </c>
      <c r="J228" s="8"/>
      <c r="K228" s="8" t="s">
        <v>195</v>
      </c>
      <c r="L228" s="8"/>
      <c r="M228" s="8"/>
      <c r="N228" s="10" t="b">
        <f>AND(ISNUMBER(MATCH(Transactions!$F$2:$F$1016, '관리용품리스트'!$B$3:$B$48, 0)),
  ISNUMBER(MATCH(Transactions!$G$2:$G$1016, '관리용품리스트'!$C$3:$C$48, 0))
)
</f>
        <v>0</v>
      </c>
      <c r="O228" s="11">
        <f>IF(Transactions!$C$2:$C$1016=TRUE, 0, IF(Transactions!$C$2:$C$1016="지출", -ROUND(Transactions!$H$2:$H$1016/11, 0), ROUND(Transactions!$H$2:$H$1016/11, 0)))</f>
        <v>-136</v>
      </c>
      <c r="P228" s="11">
        <f>IF(Transactions!$C$2:$C$1016="지출", -(Transactions!$H$2:$H$1016), Transactions!$H$2:$H$1016)</f>
        <v>-1500</v>
      </c>
      <c r="Q228" s="11">
        <f>Transactions!$P$2:$P$1016-Transactions!$O$2:$O$1016</f>
        <v>-1364</v>
      </c>
      <c r="R228" s="11">
        <f>IF('운영결산'!$C$2, Transactions!$Q$2:$Q$1016, Transactions!$P$2:$P$1016)</f>
        <v>-1500</v>
      </c>
      <c r="S228" s="11">
        <f>IF('초기비용'!$C$2, Transactions!$Q$2:$Q$1016, Transactions!$P$2:$P$1016)</f>
        <v>-1500</v>
      </c>
      <c r="T228" s="11">
        <f>IF('총결산'!$C$2, Transactions!$Q$2:$Q$1016, Transactions!$P$2:$P$1016)</f>
        <v>-1364</v>
      </c>
      <c r="U228" s="11">
        <f>IF(Transactions!$V$2:$V$1016=FALSE, Transactions!$O$2:$O$1016, 0)</f>
        <v>-136</v>
      </c>
      <c r="V228" s="21"/>
      <c r="W228" s="8"/>
      <c r="X228" s="8" t="s">
        <v>409</v>
      </c>
      <c r="Y228" s="9">
        <v>1500.0</v>
      </c>
      <c r="Z228" s="8">
        <v>1.0</v>
      </c>
      <c r="AA228" s="8"/>
      <c r="AB228" s="8">
        <v>1.0</v>
      </c>
      <c r="AC228" s="12"/>
    </row>
    <row r="229" ht="15.75" hidden="1" customHeight="1">
      <c r="A229" s="13" t="str">
        <f>TEXT(Transactions!$B$2:$B$1016, "yyyy-mm")</f>
        <v>2025-03</v>
      </c>
      <c r="B229" s="14">
        <v>45722.0</v>
      </c>
      <c r="C229" s="15" t="s">
        <v>28</v>
      </c>
      <c r="D229" s="15" t="s">
        <v>51</v>
      </c>
      <c r="E229" s="15"/>
      <c r="F229" s="15" t="s">
        <v>52</v>
      </c>
      <c r="G229" s="15" t="s">
        <v>413</v>
      </c>
      <c r="H229" s="16">
        <v>5000.0</v>
      </c>
      <c r="I229" s="15" t="s">
        <v>414</v>
      </c>
      <c r="J229" s="15"/>
      <c r="K229" s="15" t="s">
        <v>195</v>
      </c>
      <c r="L229" s="15"/>
      <c r="M229" s="15"/>
      <c r="N229" s="17" t="b">
        <f>AND(ISNUMBER(MATCH(Transactions!$F$2:$F$1016, '관리용품리스트'!$B$3:$B$48, 0)),
  ISNUMBER(MATCH(Transactions!$G$2:$G$1016, '관리용품리스트'!$C$3:$C$48, 0))
)
</f>
        <v>0</v>
      </c>
      <c r="O229" s="18">
        <f>IF(Transactions!$C$2:$C$1016=TRUE, 0, IF(Transactions!$C$2:$C$1016="지출", -ROUND(Transactions!$H$2:$H$1016/11, 0), ROUND(Transactions!$H$2:$H$1016/11, 0)))</f>
        <v>-455</v>
      </c>
      <c r="P229" s="18">
        <f>IF(Transactions!$C$2:$C$1016="지출", -(Transactions!$H$2:$H$1016), Transactions!$H$2:$H$1016)</f>
        <v>-5000</v>
      </c>
      <c r="Q229" s="18">
        <f>Transactions!$P$2:$P$1016-Transactions!$O$2:$O$1016</f>
        <v>-4545</v>
      </c>
      <c r="R229" s="18">
        <f>IF('운영결산'!$C$2, Transactions!$Q$2:$Q$1016, Transactions!$P$2:$P$1016)</f>
        <v>-5000</v>
      </c>
      <c r="S229" s="18">
        <f>IF('초기비용'!$C$2, Transactions!$Q$2:$Q$1016, Transactions!$P$2:$P$1016)</f>
        <v>-5000</v>
      </c>
      <c r="T229" s="18">
        <f>IF('총결산'!$C$2, Transactions!$Q$2:$Q$1016, Transactions!$P$2:$P$1016)</f>
        <v>-4545</v>
      </c>
      <c r="U229" s="18">
        <f>IF(Transactions!$V$2:$V$1016=FALSE, Transactions!$O$2:$O$1016, 0)</f>
        <v>-455</v>
      </c>
      <c r="V229" s="20"/>
      <c r="W229" s="15"/>
      <c r="X229" s="15" t="s">
        <v>409</v>
      </c>
      <c r="Y229" s="16">
        <v>5000.0</v>
      </c>
      <c r="Z229" s="15">
        <v>1.0</v>
      </c>
      <c r="AA229" s="15"/>
      <c r="AB229" s="15">
        <v>1.0</v>
      </c>
      <c r="AC229" s="19"/>
    </row>
    <row r="230" ht="15.75" hidden="1" customHeight="1">
      <c r="A230" s="6" t="str">
        <f>TEXT(Transactions!$B$2:$B$1016, "yyyy-mm")</f>
        <v>2025-03</v>
      </c>
      <c r="B230" s="7">
        <v>45722.0</v>
      </c>
      <c r="C230" s="8" t="s">
        <v>28</v>
      </c>
      <c r="D230" s="8" t="s">
        <v>51</v>
      </c>
      <c r="E230" s="8"/>
      <c r="F230" s="8" t="s">
        <v>63</v>
      </c>
      <c r="G230" s="8" t="s">
        <v>85</v>
      </c>
      <c r="H230" s="9">
        <v>1000.0</v>
      </c>
      <c r="I230" s="8" t="s">
        <v>415</v>
      </c>
      <c r="J230" s="8"/>
      <c r="K230" s="8" t="s">
        <v>195</v>
      </c>
      <c r="L230" s="8"/>
      <c r="M230" s="8"/>
      <c r="N230" s="10" t="b">
        <f>AND(ISNUMBER(MATCH(Transactions!$F$2:$F$1016, '관리용품리스트'!$B$3:$B$48, 0)),
  ISNUMBER(MATCH(Transactions!$G$2:$G$1016, '관리용품리스트'!$C$3:$C$48, 0))
)
</f>
        <v>0</v>
      </c>
      <c r="O230" s="11">
        <f>IF(Transactions!$C$2:$C$1016=TRUE, 0, IF(Transactions!$C$2:$C$1016="지출", -ROUND(Transactions!$H$2:$H$1016/11, 0), ROUND(Transactions!$H$2:$H$1016/11, 0)))</f>
        <v>-91</v>
      </c>
      <c r="P230" s="11">
        <f>IF(Transactions!$C$2:$C$1016="지출", -(Transactions!$H$2:$H$1016), Transactions!$H$2:$H$1016)</f>
        <v>-1000</v>
      </c>
      <c r="Q230" s="11">
        <f>Transactions!$P$2:$P$1016-Transactions!$O$2:$O$1016</f>
        <v>-909</v>
      </c>
      <c r="R230" s="11">
        <f>IF('운영결산'!$C$2, Transactions!$Q$2:$Q$1016, Transactions!$P$2:$P$1016)</f>
        <v>-1000</v>
      </c>
      <c r="S230" s="11">
        <f>IF('초기비용'!$C$2, Transactions!$Q$2:$Q$1016, Transactions!$P$2:$P$1016)</f>
        <v>-1000</v>
      </c>
      <c r="T230" s="11">
        <f>IF('총결산'!$C$2, Transactions!$Q$2:$Q$1016, Transactions!$P$2:$P$1016)</f>
        <v>-909</v>
      </c>
      <c r="U230" s="11">
        <f>IF(Transactions!$V$2:$V$1016=FALSE, Transactions!$O$2:$O$1016, 0)</f>
        <v>-91</v>
      </c>
      <c r="V230" s="21"/>
      <c r="W230" s="8"/>
      <c r="X230" s="8" t="s">
        <v>409</v>
      </c>
      <c r="Y230" s="9">
        <v>1000.0</v>
      </c>
      <c r="Z230" s="8">
        <v>1.0</v>
      </c>
      <c r="AA230" s="8"/>
      <c r="AB230" s="8">
        <v>1.0</v>
      </c>
      <c r="AC230" s="12"/>
    </row>
    <row r="231" ht="15.75" hidden="1" customHeight="1">
      <c r="A231" s="13" t="str">
        <f>TEXT(Transactions!$B$2:$B$1016, "yyyy-mm")</f>
        <v>2025-03</v>
      </c>
      <c r="B231" s="14">
        <v>45722.0</v>
      </c>
      <c r="C231" s="15" t="s">
        <v>28</v>
      </c>
      <c r="D231" s="15" t="s">
        <v>29</v>
      </c>
      <c r="E231" s="15"/>
      <c r="F231" s="15" t="s">
        <v>78</v>
      </c>
      <c r="G231" s="15" t="s">
        <v>123</v>
      </c>
      <c r="H231" s="16">
        <v>6000.0</v>
      </c>
      <c r="I231" s="15" t="s">
        <v>416</v>
      </c>
      <c r="J231" s="15"/>
      <c r="K231" s="15" t="s">
        <v>195</v>
      </c>
      <c r="L231" s="15"/>
      <c r="M231" s="15"/>
      <c r="N231" s="17" t="b">
        <f>AND(ISNUMBER(MATCH(Transactions!$F$2:$F$1016, '관리용품리스트'!$B$3:$B$48, 0)),
  ISNUMBER(MATCH(Transactions!$G$2:$G$1016, '관리용품리스트'!$C$3:$C$48, 0))
)
</f>
        <v>0</v>
      </c>
      <c r="O231" s="18">
        <f>IF(Transactions!$C$2:$C$1016=TRUE, 0, IF(Transactions!$C$2:$C$1016="지출", -ROUND(Transactions!$H$2:$H$1016/11, 0), ROUND(Transactions!$H$2:$H$1016/11, 0)))</f>
        <v>-545</v>
      </c>
      <c r="P231" s="18">
        <f>IF(Transactions!$C$2:$C$1016="지출", -(Transactions!$H$2:$H$1016), Transactions!$H$2:$H$1016)</f>
        <v>-6000</v>
      </c>
      <c r="Q231" s="18">
        <f>Transactions!$P$2:$P$1016-Transactions!$O$2:$O$1016</f>
        <v>-5455</v>
      </c>
      <c r="R231" s="18">
        <f>IF('운영결산'!$C$2, Transactions!$Q$2:$Q$1016, Transactions!$P$2:$P$1016)</f>
        <v>-6000</v>
      </c>
      <c r="S231" s="18">
        <f>IF('초기비용'!$C$2, Transactions!$Q$2:$Q$1016, Transactions!$P$2:$P$1016)</f>
        <v>-6000</v>
      </c>
      <c r="T231" s="18">
        <f>IF('총결산'!$C$2, Transactions!$Q$2:$Q$1016, Transactions!$P$2:$P$1016)</f>
        <v>-5455</v>
      </c>
      <c r="U231" s="18">
        <f>IF(Transactions!$V$2:$V$1016=FALSE, Transactions!$O$2:$O$1016, 0)</f>
        <v>-545</v>
      </c>
      <c r="V231" s="20"/>
      <c r="W231" s="15"/>
      <c r="X231" s="15" t="s">
        <v>409</v>
      </c>
      <c r="Y231" s="16">
        <v>3000.0</v>
      </c>
      <c r="Z231" s="15">
        <v>2.0</v>
      </c>
      <c r="AA231" s="15"/>
      <c r="AB231" s="15">
        <v>2.0</v>
      </c>
      <c r="AC231" s="19"/>
    </row>
    <row r="232" ht="15.75" hidden="1" customHeight="1">
      <c r="A232" s="6" t="str">
        <f>TEXT(Transactions!$B$2:$B$1016, "yyyy-mm")</f>
        <v>2025-03</v>
      </c>
      <c r="B232" s="7">
        <v>45722.0</v>
      </c>
      <c r="C232" s="8" t="s">
        <v>28</v>
      </c>
      <c r="D232" s="8" t="s">
        <v>29</v>
      </c>
      <c r="E232" s="8"/>
      <c r="F232" s="8" t="s">
        <v>160</v>
      </c>
      <c r="G232" s="8" t="s">
        <v>152</v>
      </c>
      <c r="H232" s="9">
        <v>18740.0</v>
      </c>
      <c r="I232" s="8" t="s">
        <v>417</v>
      </c>
      <c r="J232" s="8"/>
      <c r="K232" s="8" t="s">
        <v>152</v>
      </c>
      <c r="L232" s="8"/>
      <c r="M232" s="8"/>
      <c r="N232" s="10" t="b">
        <f>AND(ISNUMBER(MATCH(Transactions!$F$2:$F$1016, '관리용품리스트'!$B$3:$B$48, 0)),
  ISNUMBER(MATCH(Transactions!$G$2:$G$1016, '관리용품리스트'!$C$3:$C$48, 0))
)
</f>
        <v>0</v>
      </c>
      <c r="O232" s="11">
        <f>IF(Transactions!$C$2:$C$1016=TRUE, 0, IF(Transactions!$C$2:$C$1016="지출", -ROUND(Transactions!$H$2:$H$1016/11, 0), ROUND(Transactions!$H$2:$H$1016/11, 0)))</f>
        <v>-1704</v>
      </c>
      <c r="P232" s="11">
        <f>IF(Transactions!$C$2:$C$1016="지출", -(Transactions!$H$2:$H$1016), Transactions!$H$2:$H$1016)</f>
        <v>-18740</v>
      </c>
      <c r="Q232" s="11">
        <f>Transactions!$P$2:$P$1016-Transactions!$O$2:$O$1016</f>
        <v>-17036</v>
      </c>
      <c r="R232" s="11">
        <f>IF('운영결산'!$C$2, Transactions!$Q$2:$Q$1016, Transactions!$P$2:$P$1016)</f>
        <v>-18740</v>
      </c>
      <c r="S232" s="11">
        <f>IF('초기비용'!$C$2, Transactions!$Q$2:$Q$1016, Transactions!$P$2:$P$1016)</f>
        <v>-18740</v>
      </c>
      <c r="T232" s="11">
        <f>IF('총결산'!$C$2, Transactions!$Q$2:$Q$1016, Transactions!$P$2:$P$1016)</f>
        <v>-17036</v>
      </c>
      <c r="U232" s="11">
        <f>IF(Transactions!$V$2:$V$1016=FALSE, Transactions!$O$2:$O$1016, 0)</f>
        <v>-1704</v>
      </c>
      <c r="V232" s="21"/>
      <c r="W232" s="8"/>
      <c r="X232" s="8"/>
      <c r="Y232" s="9">
        <v>18740.0</v>
      </c>
      <c r="Z232" s="8">
        <v>3.0</v>
      </c>
      <c r="AA232" s="8"/>
      <c r="AB232" s="8">
        <v>3.0</v>
      </c>
      <c r="AC232" s="12"/>
    </row>
    <row r="233" ht="15.75" hidden="1" customHeight="1">
      <c r="A233" s="13" t="str">
        <f>TEXT(Transactions!$B$2:$B$1016, "yyyy-mm")</f>
        <v>2025-03</v>
      </c>
      <c r="B233" s="14">
        <v>45723.0</v>
      </c>
      <c r="C233" s="15" t="s">
        <v>28</v>
      </c>
      <c r="D233" s="15" t="s">
        <v>35</v>
      </c>
      <c r="E233" s="15"/>
      <c r="F233" s="15" t="s">
        <v>41</v>
      </c>
      <c r="G233" s="15" t="s">
        <v>418</v>
      </c>
      <c r="H233" s="16">
        <v>22440.0</v>
      </c>
      <c r="I233" s="15" t="s">
        <v>41</v>
      </c>
      <c r="J233" s="15" t="s">
        <v>32</v>
      </c>
      <c r="K233" s="15" t="s">
        <v>418</v>
      </c>
      <c r="L233" s="15"/>
      <c r="M233" s="15"/>
      <c r="N233" s="17" t="b">
        <f>AND(ISNUMBER(MATCH(Transactions!$F$2:$F$1016, '관리용품리스트'!$B$3:$B$48, 0)),
  ISNUMBER(MATCH(Transactions!$G$2:$G$1016, '관리용품리스트'!$C$3:$C$48, 0))
)
</f>
        <v>0</v>
      </c>
      <c r="O233" s="18">
        <f>IF(Transactions!$C$2:$C$1016=TRUE, 0, IF(Transactions!$C$2:$C$1016="지출", -ROUND(Transactions!$H$2:$H$1016/11, 0), ROUND(Transactions!$H$2:$H$1016/11, 0)))</f>
        <v>-2040</v>
      </c>
      <c r="P233" s="18">
        <f>IF(Transactions!$C$2:$C$1016="지출", -(Transactions!$H$2:$H$1016), Transactions!$H$2:$H$1016)</f>
        <v>-22440</v>
      </c>
      <c r="Q233" s="18">
        <f>Transactions!$P$2:$P$1016-Transactions!$O$2:$O$1016</f>
        <v>-20400</v>
      </c>
      <c r="R233" s="18">
        <f>IF('운영결산'!$C$2, Transactions!$Q$2:$Q$1016, Transactions!$P$2:$P$1016)</f>
        <v>-22440</v>
      </c>
      <c r="S233" s="18">
        <f>IF('초기비용'!$C$2, Transactions!$Q$2:$Q$1016, Transactions!$P$2:$P$1016)</f>
        <v>-22440</v>
      </c>
      <c r="T233" s="18">
        <f>IF('총결산'!$C$2, Transactions!$Q$2:$Q$1016, Transactions!$P$2:$P$1016)</f>
        <v>-20400</v>
      </c>
      <c r="U233" s="18">
        <f>IF(Transactions!$V$2:$V$1016=FALSE, Transactions!$O$2:$O$1016, 0)</f>
        <v>-2040</v>
      </c>
      <c r="V233" s="20"/>
      <c r="W233" s="15"/>
      <c r="X233" s="15"/>
      <c r="Y233" s="15"/>
      <c r="Z233" s="15"/>
      <c r="AA233" s="15"/>
      <c r="AB233" s="15"/>
      <c r="AC233" s="19"/>
    </row>
    <row r="234" ht="15.75" hidden="1" customHeight="1">
      <c r="A234" s="6" t="str">
        <f>TEXT(Transactions!$B$2:$B$1016, "yyyy-mm")</f>
        <v>2025-03</v>
      </c>
      <c r="B234" s="7">
        <v>45724.0</v>
      </c>
      <c r="C234" s="8" t="s">
        <v>28</v>
      </c>
      <c r="D234" s="8" t="s">
        <v>51</v>
      </c>
      <c r="E234" s="8"/>
      <c r="F234" s="8" t="s">
        <v>131</v>
      </c>
      <c r="G234" s="8" t="s">
        <v>60</v>
      </c>
      <c r="H234" s="9">
        <v>3544.0</v>
      </c>
      <c r="I234" s="8" t="s">
        <v>419</v>
      </c>
      <c r="J234" s="8"/>
      <c r="K234" s="8" t="s">
        <v>60</v>
      </c>
      <c r="L234" s="8" t="b">
        <v>1</v>
      </c>
      <c r="M234" s="8"/>
      <c r="N234" s="10" t="b">
        <f>AND(ISNUMBER(MATCH(Transactions!$F$2:$F$1016, '관리용품리스트'!$B$3:$B$48, 0)),
  ISNUMBER(MATCH(Transactions!$G$2:$G$1016, '관리용품리스트'!$C$3:$C$48, 0))
)
</f>
        <v>0</v>
      </c>
      <c r="O234" s="11">
        <f>IF(Transactions!$L$2:$L$1016=TRUE, 0, IF(Transactions!$C$2:$C$1016="지출", -ROUND(Transactions!$H$2:$H$1016/11, 0), ROUND(Transactions!$H$2:$H$1016/11, 0)))</f>
        <v>0</v>
      </c>
      <c r="P234" s="11">
        <f>IF(Transactions!$C$2:$C$1016="지출", -(Transactions!$H$2:$H$1016), Transactions!$H$2:$H$1016)</f>
        <v>-3544</v>
      </c>
      <c r="Q234" s="11">
        <f>Transactions!$P$2:$P$1016-Transactions!$O$2:$O$1016</f>
        <v>-3544</v>
      </c>
      <c r="R234" s="11">
        <f>IF('운영결산'!$C$2, Transactions!$Q$2:$Q$1016, Transactions!$P$2:$P$1016)</f>
        <v>-3544</v>
      </c>
      <c r="S234" s="11">
        <f>IF('초기비용'!$C$2, Transactions!$Q$2:$Q$1016, Transactions!$P$2:$P$1016)</f>
        <v>-3544</v>
      </c>
      <c r="T234" s="11">
        <f>IF('총결산'!$C$2, Transactions!$Q$2:$Q$1016, Transactions!$P$2:$P$1016)</f>
        <v>-3544</v>
      </c>
      <c r="U234" s="11">
        <f>IF(Transactions!$V$2:$V$1016&lt;&gt;"", 0, Transactions!$O$2:$O$1016)</f>
        <v>0</v>
      </c>
      <c r="V234" s="21"/>
      <c r="W234" s="8"/>
      <c r="X234" s="8"/>
      <c r="Y234" s="9">
        <v>4000.0</v>
      </c>
      <c r="Z234" s="8">
        <v>1.0</v>
      </c>
      <c r="AA234" s="8"/>
      <c r="AB234" s="8">
        <v>1.0</v>
      </c>
      <c r="AC234" s="12"/>
    </row>
    <row r="235" ht="15.75" hidden="1" customHeight="1">
      <c r="A235" s="13" t="str">
        <f>TEXT(Transactions!$B$2:$B$1016, "yyyy-mm")</f>
        <v>2025-03</v>
      </c>
      <c r="B235" s="14">
        <v>45724.0</v>
      </c>
      <c r="C235" s="15" t="s">
        <v>28</v>
      </c>
      <c r="D235" s="15" t="s">
        <v>29</v>
      </c>
      <c r="E235" s="15"/>
      <c r="F235" s="15" t="s">
        <v>78</v>
      </c>
      <c r="G235" s="15" t="s">
        <v>420</v>
      </c>
      <c r="H235" s="16">
        <v>2215.0</v>
      </c>
      <c r="I235" s="15" t="s">
        <v>421</v>
      </c>
      <c r="J235" s="15"/>
      <c r="K235" s="15" t="s">
        <v>60</v>
      </c>
      <c r="L235" s="15" t="b">
        <v>1</v>
      </c>
      <c r="M235" s="15"/>
      <c r="N235" s="17" t="b">
        <f>AND(ISNUMBER(MATCH(Transactions!$F$2:$F$1016, '관리용품리스트'!$B$3:$B$48, 0)),
  ISNUMBER(MATCH(Transactions!$G$2:$G$1016, '관리용품리스트'!$C$3:$C$48, 0))
)
</f>
        <v>0</v>
      </c>
      <c r="O235" s="18">
        <f>IF(Transactions!$L$2:$L$1016=TRUE, 0, IF(Transactions!$C$2:$C$1016="지출", -ROUND(Transactions!$H$2:$H$1016/11, 0), ROUND(Transactions!$H$2:$H$1016/11, 0)))</f>
        <v>0</v>
      </c>
      <c r="P235" s="18">
        <f>IF(Transactions!$C$2:$C$1016="지출", -(Transactions!$H$2:$H$1016), Transactions!$H$2:$H$1016)</f>
        <v>-2215</v>
      </c>
      <c r="Q235" s="18">
        <f>Transactions!$P$2:$P$1016-Transactions!$O$2:$O$1016</f>
        <v>-2215</v>
      </c>
      <c r="R235" s="18">
        <f>IF('운영결산'!$C$2, Transactions!$Q$2:$Q$1016, Transactions!$P$2:$P$1016)</f>
        <v>-2215</v>
      </c>
      <c r="S235" s="18">
        <f>IF('초기비용'!$C$2, Transactions!$Q$2:$Q$1016, Transactions!$P$2:$P$1016)</f>
        <v>-2215</v>
      </c>
      <c r="T235" s="18">
        <f>IF('총결산'!$C$2, Transactions!$Q$2:$Q$1016, Transactions!$P$2:$P$1016)</f>
        <v>-2215</v>
      </c>
      <c r="U235" s="18">
        <f>IF(Transactions!$V$2:$V$1016&lt;&gt;"", 0, Transactions!$O$2:$O$1016)</f>
        <v>0</v>
      </c>
      <c r="V235" s="20"/>
      <c r="W235" s="15"/>
      <c r="X235" s="15"/>
      <c r="Y235" s="16">
        <v>2500.0</v>
      </c>
      <c r="Z235" s="15">
        <v>1.0</v>
      </c>
      <c r="AA235" s="15"/>
      <c r="AB235" s="15">
        <v>1.0</v>
      </c>
      <c r="AC235" s="19"/>
    </row>
    <row r="236" ht="15.75" hidden="1" customHeight="1">
      <c r="A236" s="6" t="str">
        <f>TEXT(Transactions!$B$2:$B$1016, "yyyy-mm")</f>
        <v>2025-03</v>
      </c>
      <c r="B236" s="7">
        <v>45724.0</v>
      </c>
      <c r="C236" s="8" t="s">
        <v>28</v>
      </c>
      <c r="D236" s="8" t="s">
        <v>51</v>
      </c>
      <c r="E236" s="8"/>
      <c r="F236" s="8" t="s">
        <v>63</v>
      </c>
      <c r="G236" s="8" t="s">
        <v>91</v>
      </c>
      <c r="H236" s="9">
        <v>1595.0</v>
      </c>
      <c r="I236" s="8" t="s">
        <v>422</v>
      </c>
      <c r="J236" s="8"/>
      <c r="K236" s="8" t="s">
        <v>60</v>
      </c>
      <c r="L236" s="8" t="b">
        <v>1</v>
      </c>
      <c r="M236" s="8"/>
      <c r="N236" s="10" t="b">
        <f>AND(ISNUMBER(MATCH(Transactions!$F$2:$F$1016, '관리용품리스트'!$B$3:$B$48, 0)),
  ISNUMBER(MATCH(Transactions!$G$2:$G$1016, '관리용품리스트'!$C$3:$C$48, 0))
)
</f>
        <v>0</v>
      </c>
      <c r="O236" s="11">
        <f>IF(Transactions!$L$2:$L$1016=TRUE, 0, IF(Transactions!$C$2:$C$1016="지출", -ROUND(Transactions!$H$2:$H$1016/11, 0), ROUND(Transactions!$H$2:$H$1016/11, 0)))</f>
        <v>0</v>
      </c>
      <c r="P236" s="11">
        <f>IF(Transactions!$C$2:$C$1016="지출", -(Transactions!$H$2:$H$1016), Transactions!$H$2:$H$1016)</f>
        <v>-1595</v>
      </c>
      <c r="Q236" s="11">
        <f>Transactions!$P$2:$P$1016-Transactions!$O$2:$O$1016</f>
        <v>-1595</v>
      </c>
      <c r="R236" s="11">
        <f>IF('운영결산'!$C$2, Transactions!$Q$2:$Q$1016, Transactions!$P$2:$P$1016)</f>
        <v>-1595</v>
      </c>
      <c r="S236" s="11">
        <f>IF('초기비용'!$C$2, Transactions!$Q$2:$Q$1016, Transactions!$P$2:$P$1016)</f>
        <v>-1595</v>
      </c>
      <c r="T236" s="11">
        <f>IF('총결산'!$C$2, Transactions!$Q$2:$Q$1016, Transactions!$P$2:$P$1016)</f>
        <v>-1595</v>
      </c>
      <c r="U236" s="11">
        <f>IF(Transactions!$V$2:$V$1016&lt;&gt;"", 0, Transactions!$O$2:$O$1016)</f>
        <v>0</v>
      </c>
      <c r="V236" s="21"/>
      <c r="W236" s="8"/>
      <c r="X236" s="8"/>
      <c r="Y236" s="9">
        <v>1800.0</v>
      </c>
      <c r="Z236" s="8">
        <v>1.0</v>
      </c>
      <c r="AA236" s="8"/>
      <c r="AB236" s="8">
        <v>1.0</v>
      </c>
      <c r="AC236" s="12"/>
    </row>
    <row r="237" ht="15.75" hidden="1" customHeight="1">
      <c r="A237" s="13" t="str">
        <f>TEXT(Transactions!$B$2:$B$1016, "yyyy-mm")</f>
        <v>2025-03</v>
      </c>
      <c r="B237" s="14">
        <v>45724.0</v>
      </c>
      <c r="C237" s="15" t="s">
        <v>28</v>
      </c>
      <c r="D237" s="15" t="s">
        <v>51</v>
      </c>
      <c r="E237" s="15"/>
      <c r="F237" s="15" t="s">
        <v>131</v>
      </c>
      <c r="G237" s="15" t="s">
        <v>60</v>
      </c>
      <c r="H237" s="16">
        <v>9037.0</v>
      </c>
      <c r="I237" s="15" t="s">
        <v>423</v>
      </c>
      <c r="J237" s="15"/>
      <c r="K237" s="15" t="s">
        <v>60</v>
      </c>
      <c r="L237" s="15" t="b">
        <v>1</v>
      </c>
      <c r="M237" s="15"/>
      <c r="N237" s="17" t="b">
        <f>AND(ISNUMBER(MATCH(Transactions!$F$2:$F$1016, '관리용품리스트'!$B$3:$B$48, 0)),
  ISNUMBER(MATCH(Transactions!$G$2:$G$1016, '관리용품리스트'!$C$3:$C$48, 0))
)
</f>
        <v>0</v>
      </c>
      <c r="O237" s="18">
        <f>IF(Transactions!$L$2:$L$1016=TRUE, 0, IF(Transactions!$C$2:$C$1016="지출", -ROUND(Transactions!$H$2:$H$1016/11, 0), ROUND(Transactions!$H$2:$H$1016/11, 0)))</f>
        <v>0</v>
      </c>
      <c r="P237" s="18">
        <f>IF(Transactions!$C$2:$C$1016="지출", -(Transactions!$H$2:$H$1016), Transactions!$H$2:$H$1016)</f>
        <v>-9037</v>
      </c>
      <c r="Q237" s="18">
        <f>Transactions!$P$2:$P$1016-Transactions!$O$2:$O$1016</f>
        <v>-9037</v>
      </c>
      <c r="R237" s="18">
        <f>IF('운영결산'!$C$2, Transactions!$Q$2:$Q$1016, Transactions!$P$2:$P$1016)</f>
        <v>-9037</v>
      </c>
      <c r="S237" s="18">
        <f>IF('초기비용'!$C$2, Transactions!$Q$2:$Q$1016, Transactions!$P$2:$P$1016)</f>
        <v>-9037</v>
      </c>
      <c r="T237" s="18">
        <f>IF('총결산'!$C$2, Transactions!$Q$2:$Q$1016, Transactions!$P$2:$P$1016)</f>
        <v>-9037</v>
      </c>
      <c r="U237" s="18">
        <f>IF(Transactions!$V$2:$V$1016&lt;&gt;"", 0, Transactions!$O$2:$O$1016)</f>
        <v>0</v>
      </c>
      <c r="V237" s="20"/>
      <c r="W237" s="15"/>
      <c r="X237" s="15"/>
      <c r="Y237" s="16">
        <v>3400.0</v>
      </c>
      <c r="Z237" s="15">
        <v>3.0</v>
      </c>
      <c r="AA237" s="15"/>
      <c r="AB237" s="15">
        <v>3.0</v>
      </c>
      <c r="AC237" s="19"/>
    </row>
    <row r="238" ht="15.75" hidden="1" customHeight="1">
      <c r="A238" s="6" t="str">
        <f>TEXT(Transactions!$B$2:$B$1016, "yyyy-mm")</f>
        <v>2025-03</v>
      </c>
      <c r="B238" s="7">
        <v>45724.0</v>
      </c>
      <c r="C238" s="8" t="s">
        <v>28</v>
      </c>
      <c r="D238" s="8" t="s">
        <v>29</v>
      </c>
      <c r="E238" s="8"/>
      <c r="F238" s="8" t="s">
        <v>78</v>
      </c>
      <c r="G238" s="8" t="s">
        <v>123</v>
      </c>
      <c r="H238" s="9">
        <v>2126.0</v>
      </c>
      <c r="I238" s="8" t="s">
        <v>424</v>
      </c>
      <c r="J238" s="8"/>
      <c r="K238" s="8" t="s">
        <v>60</v>
      </c>
      <c r="L238" s="8" t="b">
        <v>1</v>
      </c>
      <c r="M238" s="8"/>
      <c r="N238" s="10" t="b">
        <f>AND(ISNUMBER(MATCH(Transactions!$F$2:$F$1016, '관리용품리스트'!$B$3:$B$48, 0)),
  ISNUMBER(MATCH(Transactions!$G$2:$G$1016, '관리용품리스트'!$C$3:$C$48, 0))
)
</f>
        <v>0</v>
      </c>
      <c r="O238" s="11">
        <f>IF(Transactions!$L$2:$L$1016=TRUE, 0, IF(Transactions!$C$2:$C$1016="지출", -ROUND(Transactions!$H$2:$H$1016/11, 0), ROUND(Transactions!$H$2:$H$1016/11, 0)))</f>
        <v>0</v>
      </c>
      <c r="P238" s="11">
        <f>IF(Transactions!$C$2:$C$1016="지출", -(Transactions!$H$2:$H$1016), Transactions!$H$2:$H$1016)</f>
        <v>-2126</v>
      </c>
      <c r="Q238" s="11">
        <f>Transactions!$P$2:$P$1016-Transactions!$O$2:$O$1016</f>
        <v>-2126</v>
      </c>
      <c r="R238" s="11">
        <f>IF('운영결산'!$C$2, Transactions!$Q$2:$Q$1016, Transactions!$P$2:$P$1016)</f>
        <v>-2126</v>
      </c>
      <c r="S238" s="11">
        <f>IF('초기비용'!$C$2, Transactions!$Q$2:$Q$1016, Transactions!$P$2:$P$1016)</f>
        <v>-2126</v>
      </c>
      <c r="T238" s="11">
        <f>IF('총결산'!$C$2, Transactions!$Q$2:$Q$1016, Transactions!$P$2:$P$1016)</f>
        <v>-2126</v>
      </c>
      <c r="U238" s="11">
        <f>IF(Transactions!$V$2:$V$1016&lt;&gt;"", 0, Transactions!$O$2:$O$1016)</f>
        <v>0</v>
      </c>
      <c r="V238" s="21"/>
      <c r="W238" s="8"/>
      <c r="X238" s="8"/>
      <c r="Y238" s="9">
        <v>2400.0</v>
      </c>
      <c r="Z238" s="8">
        <v>1.0</v>
      </c>
      <c r="AA238" s="8"/>
      <c r="AB238" s="8">
        <v>1.0</v>
      </c>
      <c r="AC238" s="12"/>
    </row>
    <row r="239" ht="15.75" hidden="1" customHeight="1">
      <c r="A239" s="13" t="str">
        <f>TEXT(Transactions!$B$2:$B$1016, "yyyy-mm")</f>
        <v>2025-03</v>
      </c>
      <c r="B239" s="14">
        <v>45724.0</v>
      </c>
      <c r="C239" s="15" t="s">
        <v>28</v>
      </c>
      <c r="D239" s="15" t="s">
        <v>29</v>
      </c>
      <c r="E239" s="15"/>
      <c r="F239" s="15" t="s">
        <v>78</v>
      </c>
      <c r="G239" s="15" t="s">
        <v>123</v>
      </c>
      <c r="H239" s="16">
        <v>2304.0</v>
      </c>
      <c r="I239" s="15" t="s">
        <v>425</v>
      </c>
      <c r="J239" s="15"/>
      <c r="K239" s="15" t="s">
        <v>60</v>
      </c>
      <c r="L239" s="15" t="b">
        <v>1</v>
      </c>
      <c r="M239" s="15"/>
      <c r="N239" s="17" t="b">
        <f>AND(ISNUMBER(MATCH(Transactions!$F$2:$F$1016, '관리용품리스트'!$B$3:$B$48, 0)),
  ISNUMBER(MATCH(Transactions!$G$2:$G$1016, '관리용품리스트'!$C$3:$C$48, 0))
)
</f>
        <v>0</v>
      </c>
      <c r="O239" s="18">
        <f>IF(Transactions!$L$2:$L$1016=TRUE, 0, IF(Transactions!$C$2:$C$1016="지출", -ROUND(Transactions!$H$2:$H$1016/11, 0), ROUND(Transactions!$H$2:$H$1016/11, 0)))</f>
        <v>0</v>
      </c>
      <c r="P239" s="18">
        <f>IF(Transactions!$C$2:$C$1016="지출", -(Transactions!$H$2:$H$1016), Transactions!$H$2:$H$1016)</f>
        <v>-2304</v>
      </c>
      <c r="Q239" s="18">
        <f>Transactions!$P$2:$P$1016-Transactions!$O$2:$O$1016</f>
        <v>-2304</v>
      </c>
      <c r="R239" s="18">
        <f>IF('운영결산'!$C$2, Transactions!$Q$2:$Q$1016, Transactions!$P$2:$P$1016)</f>
        <v>-2304</v>
      </c>
      <c r="S239" s="18">
        <f>IF('초기비용'!$C$2, Transactions!$Q$2:$Q$1016, Transactions!$P$2:$P$1016)</f>
        <v>-2304</v>
      </c>
      <c r="T239" s="18">
        <f>IF('총결산'!$C$2, Transactions!$Q$2:$Q$1016, Transactions!$P$2:$P$1016)</f>
        <v>-2304</v>
      </c>
      <c r="U239" s="18">
        <f>IF(Transactions!$V$2:$V$1016&lt;&gt;"", 0, Transactions!$O$2:$O$1016)</f>
        <v>0</v>
      </c>
      <c r="V239" s="20"/>
      <c r="W239" s="15"/>
      <c r="X239" s="15"/>
      <c r="Y239" s="16">
        <v>2600.0</v>
      </c>
      <c r="Z239" s="15">
        <v>1.0</v>
      </c>
      <c r="AA239" s="15"/>
      <c r="AB239" s="15">
        <v>1.0</v>
      </c>
      <c r="AC239" s="19"/>
    </row>
    <row r="240" ht="15.75" customHeight="1">
      <c r="A240" s="6" t="str">
        <f>TEXT(Transactions!$B$2:$B$1016, "yyyy-mm")</f>
        <v>2025-03</v>
      </c>
      <c r="B240" s="7">
        <v>45724.0</v>
      </c>
      <c r="C240" s="8" t="s">
        <v>28</v>
      </c>
      <c r="D240" s="8" t="s">
        <v>51</v>
      </c>
      <c r="E240" s="8"/>
      <c r="F240" s="8" t="s">
        <v>57</v>
      </c>
      <c r="G240" s="8" t="s">
        <v>200</v>
      </c>
      <c r="H240" s="9">
        <v>11880.0</v>
      </c>
      <c r="I240" s="8" t="s">
        <v>426</v>
      </c>
      <c r="J240" s="8"/>
      <c r="K240" s="8" t="s">
        <v>55</v>
      </c>
      <c r="L240" s="8"/>
      <c r="M240" s="8"/>
      <c r="N240" s="10" t="b">
        <f>AND(ISNUMBER(MATCH(Transactions!$F$2:$F$1016, '관리용품리스트'!$B$3:$B$48, 0)),
  ISNUMBER(MATCH(Transactions!$G$2:$G$1016, '관리용품리스트'!$C$3:$C$48, 0))
)
</f>
        <v>1</v>
      </c>
      <c r="O240" s="11">
        <f>IF(Transactions!$C$2:$C$1016=TRUE, 0, IF(Transactions!$C$2:$C$1016="지출", -ROUND(Transactions!$H$2:$H$1016/11, 0), ROUND(Transactions!$H$2:$H$1016/11, 0)))</f>
        <v>-1080</v>
      </c>
      <c r="P240" s="11">
        <f>IF(Transactions!$C$2:$C$1016="지출", -(Transactions!$H$2:$H$1016), Transactions!$H$2:$H$1016)</f>
        <v>-11880</v>
      </c>
      <c r="Q240" s="11">
        <f>Transactions!$P$2:$P$1016-Transactions!$O$2:$O$1016</f>
        <v>-10800</v>
      </c>
      <c r="R240" s="11">
        <f>IF('운영결산'!$C$2, Transactions!$Q$2:$Q$1016, Transactions!$P$2:$P$1016)</f>
        <v>-11880</v>
      </c>
      <c r="S240" s="11">
        <f>IF('초기비용'!$C$2, Transactions!$Q$2:$Q$1016, Transactions!$P$2:$P$1016)</f>
        <v>-11880</v>
      </c>
      <c r="T240" s="11">
        <f>IF('총결산'!$C$2, Transactions!$Q$2:$Q$1016, Transactions!$P$2:$P$1016)</f>
        <v>-10800</v>
      </c>
      <c r="U240" s="11">
        <f>IF(Transactions!$V$2:$V$1016=FALSE, Transactions!$O$2:$O$1016, 0)</f>
        <v>-1080</v>
      </c>
      <c r="V240" s="21"/>
      <c r="W240" s="8"/>
      <c r="X240" s="8"/>
      <c r="Y240" s="9">
        <v>11880.0</v>
      </c>
      <c r="Z240" s="8">
        <v>1.0</v>
      </c>
      <c r="AA240" s="8" t="s">
        <v>186</v>
      </c>
      <c r="AB240" s="8">
        <v>2.0</v>
      </c>
      <c r="AC240" s="12">
        <v>6.0</v>
      </c>
    </row>
    <row r="241" ht="15.75" customHeight="1">
      <c r="A241" s="13" t="str">
        <f>TEXT(Transactions!$B$2:$B$1016, "yyyy-mm")</f>
        <v>2025-03</v>
      </c>
      <c r="B241" s="14">
        <v>45724.0</v>
      </c>
      <c r="C241" s="15" t="s">
        <v>28</v>
      </c>
      <c r="D241" s="15" t="s">
        <v>51</v>
      </c>
      <c r="E241" s="15"/>
      <c r="F241" s="15" t="s">
        <v>57</v>
      </c>
      <c r="G241" s="15" t="s">
        <v>358</v>
      </c>
      <c r="H241" s="16">
        <v>10350.0</v>
      </c>
      <c r="I241" s="15" t="s">
        <v>359</v>
      </c>
      <c r="J241" s="15"/>
      <c r="K241" s="15" t="s">
        <v>55</v>
      </c>
      <c r="L241" s="15"/>
      <c r="M241" s="15"/>
      <c r="N241" s="17" t="b">
        <f>AND(ISNUMBER(MATCH(Transactions!$F$2:$F$1016, '관리용품리스트'!$B$3:$B$48, 0)),
  ISNUMBER(MATCH(Transactions!$G$2:$G$1016, '관리용품리스트'!$C$3:$C$48, 0))
)
</f>
        <v>1</v>
      </c>
      <c r="O241" s="18">
        <f>IF(Transactions!$C$2:$C$1016=TRUE, 0, IF(Transactions!$C$2:$C$1016="지출", -ROUND(Transactions!$H$2:$H$1016/11, 0), ROUND(Transactions!$H$2:$H$1016/11, 0)))</f>
        <v>-941</v>
      </c>
      <c r="P241" s="18">
        <f>IF(Transactions!$C$2:$C$1016="지출", -(Transactions!$H$2:$H$1016), Transactions!$H$2:$H$1016)</f>
        <v>-10350</v>
      </c>
      <c r="Q241" s="18">
        <f>Transactions!$P$2:$P$1016-Transactions!$O$2:$O$1016</f>
        <v>-9409</v>
      </c>
      <c r="R241" s="18">
        <f>IF('운영결산'!$C$2, Transactions!$Q$2:$Q$1016, Transactions!$P$2:$P$1016)</f>
        <v>-10350</v>
      </c>
      <c r="S241" s="18">
        <f>IF('초기비용'!$C$2, Transactions!$Q$2:$Q$1016, Transactions!$P$2:$P$1016)</f>
        <v>-10350</v>
      </c>
      <c r="T241" s="18">
        <f>IF('총결산'!$C$2, Transactions!$Q$2:$Q$1016, Transactions!$P$2:$P$1016)</f>
        <v>-9409</v>
      </c>
      <c r="U241" s="18">
        <f>IF(Transactions!$V$2:$V$1016=FALSE, Transactions!$O$2:$O$1016, 0)</f>
        <v>-941</v>
      </c>
      <c r="V241" s="20"/>
      <c r="W241" s="15"/>
      <c r="X241" s="15"/>
      <c r="Y241" s="16">
        <v>10350.0</v>
      </c>
      <c r="Z241" s="15">
        <v>1.0</v>
      </c>
      <c r="AA241" s="15" t="s">
        <v>186</v>
      </c>
      <c r="AB241" s="15">
        <v>2.0</v>
      </c>
      <c r="AC241" s="19">
        <v>5.0</v>
      </c>
    </row>
    <row r="242" ht="15.75" customHeight="1">
      <c r="A242" s="6" t="str">
        <f>TEXT(Transactions!$B$2:$B$1016, "yyyy-mm")</f>
        <v>2025-03</v>
      </c>
      <c r="B242" s="7">
        <v>45724.0</v>
      </c>
      <c r="C242" s="8" t="s">
        <v>28</v>
      </c>
      <c r="D242" s="8" t="s">
        <v>51</v>
      </c>
      <c r="E242" s="8"/>
      <c r="F242" s="8" t="s">
        <v>52</v>
      </c>
      <c r="G242" s="8" t="s">
        <v>210</v>
      </c>
      <c r="H242" s="9">
        <v>6120.0</v>
      </c>
      <c r="I242" s="8" t="s">
        <v>427</v>
      </c>
      <c r="J242" s="8"/>
      <c r="K242" s="8" t="s">
        <v>55</v>
      </c>
      <c r="L242" s="8"/>
      <c r="M242" s="8"/>
      <c r="N242" s="10" t="b">
        <f>AND(ISNUMBER(MATCH(Transactions!$F$2:$F$1016, '관리용품리스트'!$B$3:$B$48, 0)),
  ISNUMBER(MATCH(Transactions!$G$2:$G$1016, '관리용품리스트'!$C$3:$C$48, 0))
)
</f>
        <v>1</v>
      </c>
      <c r="O242" s="11">
        <f>IF(Transactions!$C$2:$C$1016=TRUE, 0, IF(Transactions!$C$2:$C$1016="지출", -ROUND(Transactions!$H$2:$H$1016/11, 0), ROUND(Transactions!$H$2:$H$1016/11, 0)))</f>
        <v>-556</v>
      </c>
      <c r="P242" s="11">
        <f>IF(Transactions!$C$2:$C$1016="지출", -(Transactions!$H$2:$H$1016), Transactions!$H$2:$H$1016)</f>
        <v>-6120</v>
      </c>
      <c r="Q242" s="11">
        <f>Transactions!$P$2:$P$1016-Transactions!$O$2:$O$1016</f>
        <v>-5564</v>
      </c>
      <c r="R242" s="11">
        <f>IF('운영결산'!$C$2, Transactions!$Q$2:$Q$1016, Transactions!$P$2:$P$1016)</f>
        <v>-6120</v>
      </c>
      <c r="S242" s="11">
        <f>IF('초기비용'!$C$2, Transactions!$Q$2:$Q$1016, Transactions!$P$2:$P$1016)</f>
        <v>-6120</v>
      </c>
      <c r="T242" s="11">
        <f>IF('총결산'!$C$2, Transactions!$Q$2:$Q$1016, Transactions!$P$2:$P$1016)</f>
        <v>-5564</v>
      </c>
      <c r="U242" s="11">
        <f>IF(Transactions!$V$2:$V$1016=FALSE, Transactions!$O$2:$O$1016, 0)</f>
        <v>-556</v>
      </c>
      <c r="V242" s="21"/>
      <c r="W242" s="8"/>
      <c r="X242" s="8"/>
      <c r="Y242" s="9">
        <v>6120.0</v>
      </c>
      <c r="Z242" s="8">
        <v>1.0</v>
      </c>
      <c r="AA242" s="8"/>
      <c r="AB242" s="8">
        <v>200.0</v>
      </c>
      <c r="AC242" s="12">
        <v>31.0</v>
      </c>
    </row>
    <row r="243" ht="15.75" hidden="1" customHeight="1">
      <c r="A243" s="13" t="str">
        <f>TEXT(Transactions!$B$2:$B$1016, "yyyy-mm")</f>
        <v>2025-03</v>
      </c>
      <c r="B243" s="14">
        <v>45724.0</v>
      </c>
      <c r="C243" s="15" t="s">
        <v>28</v>
      </c>
      <c r="D243" s="15" t="s">
        <v>29</v>
      </c>
      <c r="E243" s="15"/>
      <c r="F243" s="15" t="s">
        <v>78</v>
      </c>
      <c r="G243" s="15" t="s">
        <v>428</v>
      </c>
      <c r="H243" s="16">
        <v>2750.0</v>
      </c>
      <c r="I243" s="15" t="s">
        <v>429</v>
      </c>
      <c r="J243" s="15"/>
      <c r="K243" s="15" t="s">
        <v>55</v>
      </c>
      <c r="L243" s="15"/>
      <c r="M243" s="15"/>
      <c r="N243" s="17" t="b">
        <f>AND(ISNUMBER(MATCH(Transactions!$F$2:$F$1016, '관리용품리스트'!$B$3:$B$48, 0)),
  ISNUMBER(MATCH(Transactions!$G$2:$G$1016, '관리용품리스트'!$C$3:$C$48, 0))
)
</f>
        <v>0</v>
      </c>
      <c r="O243" s="18">
        <f>IF(Transactions!$C$2:$C$1016=TRUE, 0, IF(Transactions!$C$2:$C$1016="지출", -ROUND(Transactions!$H$2:$H$1016/11, 0), ROUND(Transactions!$H$2:$H$1016/11, 0)))</f>
        <v>-250</v>
      </c>
      <c r="P243" s="18">
        <f>IF(Transactions!$C$2:$C$1016="지출", -(Transactions!$H$2:$H$1016), Transactions!$H$2:$H$1016)</f>
        <v>-2750</v>
      </c>
      <c r="Q243" s="18">
        <f>Transactions!$P$2:$P$1016-Transactions!$O$2:$O$1016</f>
        <v>-2500</v>
      </c>
      <c r="R243" s="18">
        <f>IF('운영결산'!$C$2, Transactions!$Q$2:$Q$1016, Transactions!$P$2:$P$1016)</f>
        <v>-2750</v>
      </c>
      <c r="S243" s="18">
        <f>IF('초기비용'!$C$2, Transactions!$Q$2:$Q$1016, Transactions!$P$2:$P$1016)</f>
        <v>-2750</v>
      </c>
      <c r="T243" s="18">
        <f>IF('총결산'!$C$2, Transactions!$Q$2:$Q$1016, Transactions!$P$2:$P$1016)</f>
        <v>-2500</v>
      </c>
      <c r="U243" s="18">
        <f>IF(Transactions!$V$2:$V$1016=FALSE, Transactions!$O$2:$O$1016, 0)</f>
        <v>-250</v>
      </c>
      <c r="V243" s="20"/>
      <c r="W243" s="15"/>
      <c r="X243" s="15"/>
      <c r="Y243" s="16">
        <v>2750.0</v>
      </c>
      <c r="Z243" s="15">
        <v>1.0</v>
      </c>
      <c r="AA243" s="15"/>
      <c r="AB243" s="15">
        <v>1.0</v>
      </c>
      <c r="AC243" s="19"/>
    </row>
    <row r="244" ht="15.75" hidden="1" customHeight="1">
      <c r="A244" s="6" t="str">
        <f>TEXT(Transactions!$B$2:$B$1016, "yyyy-mm")</f>
        <v>2025-03</v>
      </c>
      <c r="B244" s="7">
        <v>45725.0</v>
      </c>
      <c r="C244" s="8" t="s">
        <v>28</v>
      </c>
      <c r="D244" s="8" t="s">
        <v>35</v>
      </c>
      <c r="E244" s="8"/>
      <c r="F244" s="8" t="s">
        <v>49</v>
      </c>
      <c r="G244" s="8" t="s">
        <v>430</v>
      </c>
      <c r="H244" s="9">
        <v>589730.0</v>
      </c>
      <c r="I244" s="8"/>
      <c r="J244" s="8" t="s">
        <v>46</v>
      </c>
      <c r="K244" s="8" t="s">
        <v>431</v>
      </c>
      <c r="L244" s="8"/>
      <c r="M244" s="8"/>
      <c r="N244" s="10" t="b">
        <f>AND(ISNUMBER(MATCH(Transactions!$F$2:$F$1016, '관리용품리스트'!$B$3:$B$48, 0)),
  ISNUMBER(MATCH(Transactions!$G$2:$G$1016, '관리용품리스트'!$C$3:$C$48, 0))
)
</f>
        <v>0</v>
      </c>
      <c r="O244" s="11">
        <f>IF(Transactions!$C$2:$C$1016=TRUE, 0, IF(Transactions!$C$2:$C$1016="지출", -ROUND(Transactions!$H$2:$H$1016/11, 0), ROUND(Transactions!$H$2:$H$1016/11, 0)))</f>
        <v>-53612</v>
      </c>
      <c r="P244" s="11">
        <f>IF(Transactions!$C$2:$C$1016="지출", -(Transactions!$H$2:$H$1016), Transactions!$H$2:$H$1016)</f>
        <v>-589730</v>
      </c>
      <c r="Q244" s="11">
        <f>Transactions!$P$2:$P$1016-Transactions!$O$2:$O$1016</f>
        <v>-536118</v>
      </c>
      <c r="R244" s="11">
        <f>IF('운영결산'!$C$2, Transactions!$Q$2:$Q$1016, Transactions!$P$2:$P$1016)</f>
        <v>-589730</v>
      </c>
      <c r="S244" s="11">
        <f>IF('초기비용'!$C$2, Transactions!$Q$2:$Q$1016, Transactions!$P$2:$P$1016)</f>
        <v>-589730</v>
      </c>
      <c r="T244" s="11">
        <f>IF('총결산'!$C$2, Transactions!$Q$2:$Q$1016, Transactions!$P$2:$P$1016)</f>
        <v>-536118</v>
      </c>
      <c r="U244" s="11">
        <f>IF(Transactions!$V$2:$V$1016=FALSE, Transactions!$O$2:$O$1016, 0)</f>
        <v>-53612</v>
      </c>
      <c r="V244" s="21"/>
      <c r="W244" s="8"/>
      <c r="X244" s="8"/>
      <c r="Y244" s="8"/>
      <c r="Z244" s="8"/>
      <c r="AA244" s="8"/>
      <c r="AB244" s="8"/>
      <c r="AC244" s="12"/>
    </row>
    <row r="245" ht="15.75" customHeight="1">
      <c r="A245" s="13" t="str">
        <f>TEXT(Transactions!$B$2:$B$1016, "yyyy-mm")</f>
        <v>2025-03</v>
      </c>
      <c r="B245" s="14">
        <v>45725.0</v>
      </c>
      <c r="C245" s="15" t="s">
        <v>28</v>
      </c>
      <c r="D245" s="15" t="s">
        <v>51</v>
      </c>
      <c r="E245" s="15"/>
      <c r="F245" s="15" t="s">
        <v>57</v>
      </c>
      <c r="G245" s="15" t="s">
        <v>58</v>
      </c>
      <c r="H245" s="16">
        <v>25000.0</v>
      </c>
      <c r="I245" s="15" t="s">
        <v>432</v>
      </c>
      <c r="J245" s="15"/>
      <c r="K245" s="15" t="s">
        <v>55</v>
      </c>
      <c r="L245" s="15"/>
      <c r="M245" s="15"/>
      <c r="N245" s="17" t="b">
        <f>AND(ISNUMBER(MATCH(Transactions!$F$2:$F$1016, '관리용품리스트'!$B$3:$B$48, 0)),
  ISNUMBER(MATCH(Transactions!$G$2:$G$1016, '관리용품리스트'!$C$3:$C$48, 0))
)
</f>
        <v>1</v>
      </c>
      <c r="O245" s="18">
        <f>IF(Transactions!$C$2:$C$1016=TRUE, 0, IF(Transactions!$C$2:$C$1016="지출", -ROUND(Transactions!$H$2:$H$1016/11, 0), ROUND(Transactions!$H$2:$H$1016/11, 0)))</f>
        <v>-2273</v>
      </c>
      <c r="P245" s="18">
        <f>IF(Transactions!$C$2:$C$1016="지출", -(Transactions!$H$2:$H$1016), Transactions!$H$2:$H$1016)</f>
        <v>-25000</v>
      </c>
      <c r="Q245" s="18">
        <f>Transactions!$P$2:$P$1016-Transactions!$O$2:$O$1016</f>
        <v>-22727</v>
      </c>
      <c r="R245" s="18">
        <f>IF('운영결산'!$C$2, Transactions!$Q$2:$Q$1016, Transactions!$P$2:$P$1016)</f>
        <v>-25000</v>
      </c>
      <c r="S245" s="18">
        <f>IF('초기비용'!$C$2, Transactions!$Q$2:$Q$1016, Transactions!$P$2:$P$1016)</f>
        <v>-25000</v>
      </c>
      <c r="T245" s="18">
        <f>IF('총결산'!$C$2, Transactions!$Q$2:$Q$1016, Transactions!$P$2:$P$1016)</f>
        <v>-22727</v>
      </c>
      <c r="U245" s="18">
        <f>IF(Transactions!$V$2:$V$1016=FALSE, Transactions!$O$2:$O$1016, 0)</f>
        <v>-2273</v>
      </c>
      <c r="V245" s="20"/>
      <c r="W245" s="15"/>
      <c r="X245" s="15"/>
      <c r="Y245" s="16">
        <v>25000.0</v>
      </c>
      <c r="Z245" s="15">
        <v>1.0</v>
      </c>
      <c r="AA245" s="15" t="s">
        <v>61</v>
      </c>
      <c r="AB245" s="16">
        <v>1000.0</v>
      </c>
      <c r="AC245" s="19">
        <v>25.0</v>
      </c>
    </row>
    <row r="246" ht="15.75" hidden="1" customHeight="1">
      <c r="A246" s="6" t="str">
        <f>TEXT(Transactions!$B$2:$B$1016, "yyyy-mm")</f>
        <v>2025-03</v>
      </c>
      <c r="B246" s="7">
        <v>45726.0</v>
      </c>
      <c r="C246" s="8" t="s">
        <v>28</v>
      </c>
      <c r="D246" s="8" t="s">
        <v>29</v>
      </c>
      <c r="E246" s="8"/>
      <c r="F246" s="8" t="s">
        <v>160</v>
      </c>
      <c r="G246" s="8" t="s">
        <v>377</v>
      </c>
      <c r="H246" s="9">
        <v>21780.0</v>
      </c>
      <c r="I246" s="8" t="s">
        <v>433</v>
      </c>
      <c r="J246" s="8"/>
      <c r="K246" s="8" t="s">
        <v>55</v>
      </c>
      <c r="L246" s="8"/>
      <c r="M246" s="8"/>
      <c r="N246" s="10" t="b">
        <f>AND(ISNUMBER(MATCH(Transactions!$F$2:$F$1016, '관리용품리스트'!$B$3:$B$48, 0)),
  ISNUMBER(MATCH(Transactions!$G$2:$G$1016, '관리용품리스트'!$C$3:$C$48, 0))
)
</f>
        <v>0</v>
      </c>
      <c r="O246" s="11">
        <f>IF(Transactions!$C$2:$C$1016=TRUE, 0, IF(Transactions!$C$2:$C$1016="지출", -ROUND(Transactions!$H$2:$H$1016/11, 0), ROUND(Transactions!$H$2:$H$1016/11, 0)))</f>
        <v>-1980</v>
      </c>
      <c r="P246" s="11">
        <f>IF(Transactions!$C$2:$C$1016="지출", -(Transactions!$H$2:$H$1016), Transactions!$H$2:$H$1016)</f>
        <v>-21780</v>
      </c>
      <c r="Q246" s="11">
        <f>Transactions!$P$2:$P$1016-Transactions!$O$2:$O$1016</f>
        <v>-19800</v>
      </c>
      <c r="R246" s="11">
        <f>IF('운영결산'!$C$2, Transactions!$Q$2:$Q$1016, Transactions!$P$2:$P$1016)</f>
        <v>-21780</v>
      </c>
      <c r="S246" s="11">
        <f>IF('초기비용'!$C$2, Transactions!$Q$2:$Q$1016, Transactions!$P$2:$P$1016)</f>
        <v>-21780</v>
      </c>
      <c r="T246" s="11">
        <f>IF('총결산'!$C$2, Transactions!$Q$2:$Q$1016, Transactions!$P$2:$P$1016)</f>
        <v>-19800</v>
      </c>
      <c r="U246" s="11">
        <f>IF(Transactions!$V$2:$V$1016=FALSE, Transactions!$O$2:$O$1016, 0)</f>
        <v>-1980</v>
      </c>
      <c r="V246" s="21"/>
      <c r="W246" s="8"/>
      <c r="X246" s="8"/>
      <c r="Y246" s="9">
        <v>10890.0</v>
      </c>
      <c r="Z246" s="8">
        <v>2.0</v>
      </c>
      <c r="AA246" s="8"/>
      <c r="AB246" s="8">
        <v>2.0</v>
      </c>
      <c r="AC246" s="12"/>
    </row>
    <row r="247" ht="15.75" hidden="1" customHeight="1">
      <c r="A247" s="13" t="str">
        <f>TEXT(Transactions!$B$2:$B$1016, "yyyy-mm")</f>
        <v>2025-03</v>
      </c>
      <c r="B247" s="14">
        <v>45726.0</v>
      </c>
      <c r="C247" s="15" t="s">
        <v>28</v>
      </c>
      <c r="D247" s="15" t="s">
        <v>29</v>
      </c>
      <c r="E247" s="15"/>
      <c r="F247" s="15" t="s">
        <v>78</v>
      </c>
      <c r="G247" s="15" t="s">
        <v>93</v>
      </c>
      <c r="H247" s="16">
        <v>2300.0</v>
      </c>
      <c r="I247" s="15" t="s">
        <v>434</v>
      </c>
      <c r="J247" s="15"/>
      <c r="K247" s="15" t="s">
        <v>93</v>
      </c>
      <c r="L247" s="15"/>
      <c r="M247" s="15"/>
      <c r="N247" s="17" t="b">
        <f>AND(ISNUMBER(MATCH(Transactions!$F$2:$F$1016, '관리용품리스트'!$B$3:$B$48, 0)),
  ISNUMBER(MATCH(Transactions!$G$2:$G$1016, '관리용품리스트'!$C$3:$C$48, 0))
)
</f>
        <v>0</v>
      </c>
      <c r="O247" s="18">
        <f>IF(Transactions!$C$2:$C$1016=TRUE, 0, IF(Transactions!$C$2:$C$1016="지출", -ROUND(Transactions!$H$2:$H$1016/11, 0), ROUND(Transactions!$H$2:$H$1016/11, 0)))</f>
        <v>-209</v>
      </c>
      <c r="P247" s="18">
        <f>IF(Transactions!$C$2:$C$1016="지출", -(Transactions!$H$2:$H$1016), Transactions!$H$2:$H$1016)</f>
        <v>-2300</v>
      </c>
      <c r="Q247" s="18">
        <f>Transactions!$P$2:$P$1016-Transactions!$O$2:$O$1016</f>
        <v>-2091</v>
      </c>
      <c r="R247" s="18">
        <f>IF('운영결산'!$C$2, Transactions!$Q$2:$Q$1016, Transactions!$P$2:$P$1016)</f>
        <v>-2300</v>
      </c>
      <c r="S247" s="18">
        <f>IF('초기비용'!$C$2, Transactions!$Q$2:$Q$1016, Transactions!$P$2:$P$1016)</f>
        <v>-2300</v>
      </c>
      <c r="T247" s="18">
        <f>IF('총결산'!$C$2, Transactions!$Q$2:$Q$1016, Transactions!$P$2:$P$1016)</f>
        <v>-2091</v>
      </c>
      <c r="U247" s="18">
        <f>IF(Transactions!$V$2:$V$1016=FALSE, Transactions!$O$2:$O$1016, 0)</f>
        <v>-209</v>
      </c>
      <c r="V247" s="20"/>
      <c r="W247" s="15"/>
      <c r="X247" s="15"/>
      <c r="Y247" s="16">
        <v>2300.0</v>
      </c>
      <c r="Z247" s="15">
        <v>1.0</v>
      </c>
      <c r="AA247" s="15"/>
      <c r="AB247" s="15">
        <v>1.0</v>
      </c>
      <c r="AC247" s="19"/>
    </row>
    <row r="248" ht="15.75" customHeight="1">
      <c r="A248" s="6" t="str">
        <f>TEXT(Transactions!$B$2:$B$1016, "yyyy-mm")</f>
        <v>2025-03</v>
      </c>
      <c r="B248" s="7">
        <v>45726.0</v>
      </c>
      <c r="C248" s="8" t="s">
        <v>28</v>
      </c>
      <c r="D248" s="8" t="s">
        <v>51</v>
      </c>
      <c r="E248" s="8"/>
      <c r="F248" s="8" t="s">
        <v>57</v>
      </c>
      <c r="G248" s="8" t="s">
        <v>184</v>
      </c>
      <c r="H248" s="9">
        <v>22800.0</v>
      </c>
      <c r="I248" s="8" t="s">
        <v>435</v>
      </c>
      <c r="J248" s="8"/>
      <c r="K248" s="8" t="s">
        <v>152</v>
      </c>
      <c r="L248" s="8"/>
      <c r="M248" s="8" t="s">
        <v>436</v>
      </c>
      <c r="N248" s="10" t="b">
        <f>AND(ISNUMBER(MATCH(Transactions!$F$2:$F$1016, '관리용품리스트'!$B$3:$B$48, 0)),
  ISNUMBER(MATCH(Transactions!$G$2:$G$1016, '관리용품리스트'!$C$3:$C$48, 0))
)
</f>
        <v>1</v>
      </c>
      <c r="O248" s="11">
        <f>IF(Transactions!$C$2:$C$1016=TRUE, 0, IF(Transactions!$C$2:$C$1016="지출", -ROUND(Transactions!$H$2:$H$1016/11, 0), ROUND(Transactions!$H$2:$H$1016/11, 0)))</f>
        <v>-2073</v>
      </c>
      <c r="P248" s="11">
        <f>IF(Transactions!$C$2:$C$1016="지출", -(Transactions!$H$2:$H$1016), Transactions!$H$2:$H$1016)</f>
        <v>-22800</v>
      </c>
      <c r="Q248" s="11">
        <f>Transactions!$P$2:$P$1016-Transactions!$O$2:$O$1016</f>
        <v>-20727</v>
      </c>
      <c r="R248" s="11">
        <f>IF('운영결산'!$C$2, Transactions!$Q$2:$Q$1016, Transactions!$P$2:$P$1016)</f>
        <v>-22800</v>
      </c>
      <c r="S248" s="11">
        <f>IF('초기비용'!$C$2, Transactions!$Q$2:$Q$1016, Transactions!$P$2:$P$1016)</f>
        <v>-22800</v>
      </c>
      <c r="T248" s="11">
        <f>IF('총결산'!$C$2, Transactions!$Q$2:$Q$1016, Transactions!$P$2:$P$1016)</f>
        <v>-20727</v>
      </c>
      <c r="U248" s="11">
        <f>IF(Transactions!$V$2:$V$1016=FALSE, Transactions!$O$2:$O$1016, 0)</f>
        <v>-2073</v>
      </c>
      <c r="V248" s="21"/>
      <c r="W248" s="8"/>
      <c r="X248" s="8"/>
      <c r="Y248" s="9">
        <v>22800.0</v>
      </c>
      <c r="Z248" s="8">
        <v>2.0</v>
      </c>
      <c r="AA248" s="8" t="s">
        <v>186</v>
      </c>
      <c r="AB248" s="8">
        <v>1.0</v>
      </c>
      <c r="AC248" s="12">
        <v>23.0</v>
      </c>
    </row>
    <row r="249" ht="15.75" customHeight="1">
      <c r="A249" s="13" t="str">
        <f>TEXT(Transactions!$B$2:$B$1016, "yyyy-mm")</f>
        <v>2025-03</v>
      </c>
      <c r="B249" s="14">
        <v>45726.0</v>
      </c>
      <c r="C249" s="15" t="s">
        <v>28</v>
      </c>
      <c r="D249" s="15" t="s">
        <v>51</v>
      </c>
      <c r="E249" s="15"/>
      <c r="F249" s="15" t="s">
        <v>57</v>
      </c>
      <c r="G249" s="15" t="s">
        <v>324</v>
      </c>
      <c r="H249" s="16">
        <v>37960.0</v>
      </c>
      <c r="I249" s="15" t="s">
        <v>325</v>
      </c>
      <c r="J249" s="15"/>
      <c r="K249" s="15" t="s">
        <v>437</v>
      </c>
      <c r="L249" s="15"/>
      <c r="M249" s="15"/>
      <c r="N249" s="17" t="b">
        <f>AND(ISNUMBER(MATCH(Transactions!$F$2:$F$1016, '관리용품리스트'!$B$3:$B$48, 0)),
  ISNUMBER(MATCH(Transactions!$G$2:$G$1016, '관리용품리스트'!$C$3:$C$48, 0))
)
</f>
        <v>1</v>
      </c>
      <c r="O249" s="18">
        <f>IF(Transactions!$C$2:$C$1016=TRUE, 0, IF(Transactions!$C$2:$C$1016="지출", -ROUND(Transactions!$H$2:$H$1016/11, 0), ROUND(Transactions!$H$2:$H$1016/11, 0)))</f>
        <v>-3451</v>
      </c>
      <c r="P249" s="18">
        <f>IF(Transactions!$C$2:$C$1016="지출", -(Transactions!$H$2:$H$1016), Transactions!$H$2:$H$1016)</f>
        <v>-37960</v>
      </c>
      <c r="Q249" s="18">
        <f>Transactions!$P$2:$P$1016-Transactions!$O$2:$O$1016</f>
        <v>-34509</v>
      </c>
      <c r="R249" s="18">
        <f>IF('운영결산'!$C$2, Transactions!$Q$2:$Q$1016, Transactions!$P$2:$P$1016)</f>
        <v>-37960</v>
      </c>
      <c r="S249" s="18">
        <f>IF('초기비용'!$C$2, Transactions!$Q$2:$Q$1016, Transactions!$P$2:$P$1016)</f>
        <v>-37960</v>
      </c>
      <c r="T249" s="18">
        <f>IF('총결산'!$C$2, Transactions!$Q$2:$Q$1016, Transactions!$P$2:$P$1016)</f>
        <v>-34509</v>
      </c>
      <c r="U249" s="18">
        <f>IF(Transactions!$V$2:$V$1016=FALSE, Transactions!$O$2:$O$1016, 0)</f>
        <v>-3451</v>
      </c>
      <c r="V249" s="20"/>
      <c r="W249" s="15"/>
      <c r="X249" s="15" t="s">
        <v>438</v>
      </c>
      <c r="Y249" s="16">
        <v>18980.0</v>
      </c>
      <c r="Z249" s="15">
        <v>2.0</v>
      </c>
      <c r="AA249" s="15" t="s">
        <v>186</v>
      </c>
      <c r="AB249" s="15">
        <v>2.0</v>
      </c>
      <c r="AC249" s="19">
        <v>19.0</v>
      </c>
    </row>
    <row r="250" ht="15.75" hidden="1" customHeight="1">
      <c r="A250" s="6" t="str">
        <f>TEXT(Transactions!$B$2:$B$1016, "yyyy-mm")</f>
        <v>2025-03</v>
      </c>
      <c r="B250" s="7">
        <v>45726.0</v>
      </c>
      <c r="C250" s="8" t="s">
        <v>329</v>
      </c>
      <c r="D250" s="8" t="s">
        <v>330</v>
      </c>
      <c r="E250" s="8"/>
      <c r="F250" s="8" t="s">
        <v>331</v>
      </c>
      <c r="G250" s="8" t="s">
        <v>332</v>
      </c>
      <c r="H250" s="11">
        <v>-61080.0</v>
      </c>
      <c r="I250" s="8"/>
      <c r="J250" s="8" t="s">
        <v>32</v>
      </c>
      <c r="K250" s="8" t="s">
        <v>333</v>
      </c>
      <c r="L250" s="8" t="b">
        <v>1</v>
      </c>
      <c r="M250" s="8" t="s">
        <v>439</v>
      </c>
      <c r="N250" s="10" t="b">
        <f>AND(ISNUMBER(MATCH(Transactions!$F$2:$F$1016, '관리용품리스트'!$B$3:$B$48, 0)),
  ISNUMBER(MATCH(Transactions!$G$2:$G$1016, '관리용품리스트'!$C$3:$C$48, 0))
)
</f>
        <v>0</v>
      </c>
      <c r="O250" s="11">
        <f>IF(Transactions!$L$2:$L$1016=TRUE, 0, IF(Transactions!$C$2:$C$1016="지출", -ROUND(Transactions!$H$2:$H$1016/11, 0), ROUND(Transactions!$H$2:$H$1016/11, 0)))</f>
        <v>0</v>
      </c>
      <c r="P250" s="11">
        <f>IF(Transactions!$C$2:$C$1016="지출", -(Transactions!$H$2:$H$1016), Transactions!$H$2:$H$1016)</f>
        <v>-61080</v>
      </c>
      <c r="Q250" s="11">
        <f>Transactions!$P$2:$P$1016-Transactions!$O$2:$O$1016</f>
        <v>-61080</v>
      </c>
      <c r="R250" s="11">
        <f>IF('운영결산'!$C$2, Transactions!$Q$2:$Q$1016, Transactions!$P$2:$P$1016)</f>
        <v>-61080</v>
      </c>
      <c r="S250" s="11">
        <f>IF('초기비용'!$C$2, Transactions!$Q$2:$Q$1016, Transactions!$P$2:$P$1016)</f>
        <v>-61080</v>
      </c>
      <c r="T250" s="11">
        <f>IF('총결산'!$C$2, Transactions!$Q$2:$Q$1016, Transactions!$P$2:$P$1016)</f>
        <v>-61080</v>
      </c>
      <c r="U250" s="11">
        <f>IF(Transactions!$V$2:$V$1016&lt;&gt;"", 0, Transactions!$O$2:$O$1016)</f>
        <v>0</v>
      </c>
      <c r="V250" s="21"/>
      <c r="W250" s="8"/>
      <c r="X250" s="8"/>
      <c r="Y250" s="8"/>
      <c r="Z250" s="8"/>
      <c r="AA250" s="8"/>
      <c r="AB250" s="8"/>
      <c r="AC250" s="12"/>
    </row>
    <row r="251" ht="15.75" customHeight="1">
      <c r="A251" s="13" t="str">
        <f>TEXT(Transactions!$B$2:$B$1016, "yyyy-mm")</f>
        <v>2025-03</v>
      </c>
      <c r="B251" s="14">
        <v>45728.0</v>
      </c>
      <c r="C251" s="15" t="s">
        <v>28</v>
      </c>
      <c r="D251" s="15" t="s">
        <v>51</v>
      </c>
      <c r="E251" s="15"/>
      <c r="F251" s="15" t="s">
        <v>52</v>
      </c>
      <c r="G251" s="15" t="s">
        <v>210</v>
      </c>
      <c r="H251" s="16">
        <v>11700.0</v>
      </c>
      <c r="I251" s="15" t="s">
        <v>440</v>
      </c>
      <c r="J251" s="15"/>
      <c r="K251" s="15" t="s">
        <v>55</v>
      </c>
      <c r="L251" s="15"/>
      <c r="M251" s="15"/>
      <c r="N251" s="17" t="b">
        <f>AND(ISNUMBER(MATCH(Transactions!$F$2:$F$1016, '관리용품리스트'!$B$3:$B$48, 0)),
  ISNUMBER(MATCH(Transactions!$G$2:$G$1016, '관리용품리스트'!$C$3:$C$48, 0))
)
</f>
        <v>1</v>
      </c>
      <c r="O251" s="18">
        <f>IF(Transactions!$C$2:$C$1016=TRUE, 0, IF(Transactions!$C$2:$C$1016="지출", -ROUND(Transactions!$H$2:$H$1016/11, 0), ROUND(Transactions!$H$2:$H$1016/11, 0)))</f>
        <v>-1064</v>
      </c>
      <c r="P251" s="18">
        <f>IF(Transactions!$C$2:$C$1016="지출", -(Transactions!$H$2:$H$1016), Transactions!$H$2:$H$1016)</f>
        <v>-11700</v>
      </c>
      <c r="Q251" s="18">
        <f>Transactions!$P$2:$P$1016-Transactions!$O$2:$O$1016</f>
        <v>-10636</v>
      </c>
      <c r="R251" s="18">
        <f>IF('운영결산'!$C$2, Transactions!$Q$2:$Q$1016, Transactions!$P$2:$P$1016)</f>
        <v>-11700</v>
      </c>
      <c r="S251" s="18">
        <f>IF('초기비용'!$C$2, Transactions!$Q$2:$Q$1016, Transactions!$P$2:$P$1016)</f>
        <v>-11700</v>
      </c>
      <c r="T251" s="18">
        <f>IF('총결산'!$C$2, Transactions!$Q$2:$Q$1016, Transactions!$P$2:$P$1016)</f>
        <v>-10636</v>
      </c>
      <c r="U251" s="18">
        <f>IF(Transactions!$V$2:$V$1016=FALSE, Transactions!$O$2:$O$1016, 0)</f>
        <v>-1064</v>
      </c>
      <c r="V251" s="20"/>
      <c r="W251" s="15"/>
      <c r="X251" s="15"/>
      <c r="Y251" s="16">
        <v>11700.0</v>
      </c>
      <c r="Z251" s="15">
        <v>1.0</v>
      </c>
      <c r="AA251" s="15"/>
      <c r="AB251" s="15">
        <v>300.0</v>
      </c>
      <c r="AC251" s="19">
        <v>39.0</v>
      </c>
    </row>
    <row r="252" ht="15.75" customHeight="1">
      <c r="A252" s="6" t="str">
        <f>TEXT(Transactions!$B$2:$B$1016, "yyyy-mm")</f>
        <v>2025-03</v>
      </c>
      <c r="B252" s="7">
        <v>45728.0</v>
      </c>
      <c r="C252" s="8" t="s">
        <v>28</v>
      </c>
      <c r="D252" s="8" t="s">
        <v>51</v>
      </c>
      <c r="E252" s="8"/>
      <c r="F252" s="8" t="s">
        <v>57</v>
      </c>
      <c r="G252" s="8" t="s">
        <v>320</v>
      </c>
      <c r="H252" s="9">
        <v>11180.0</v>
      </c>
      <c r="I252" s="8" t="s">
        <v>441</v>
      </c>
      <c r="J252" s="8"/>
      <c r="K252" s="8" t="s">
        <v>55</v>
      </c>
      <c r="L252" s="8"/>
      <c r="M252" s="8"/>
      <c r="N252" s="10" t="b">
        <f>AND(ISNUMBER(MATCH(Transactions!$F$2:$F$1016, '관리용품리스트'!$B$3:$B$48, 0)),
  ISNUMBER(MATCH(Transactions!$G$2:$G$1016, '관리용품리스트'!$C$3:$C$48, 0))
)
</f>
        <v>1</v>
      </c>
      <c r="O252" s="11">
        <f>IF(Transactions!$C$2:$C$1016=TRUE, 0, IF(Transactions!$C$2:$C$1016="지출", -ROUND(Transactions!$H$2:$H$1016/11, 0), ROUND(Transactions!$H$2:$H$1016/11, 0)))</f>
        <v>-1016</v>
      </c>
      <c r="P252" s="11">
        <f>IF(Transactions!$C$2:$C$1016="지출", -(Transactions!$H$2:$H$1016), Transactions!$H$2:$H$1016)</f>
        <v>-11180</v>
      </c>
      <c r="Q252" s="11">
        <f>Transactions!$P$2:$P$1016-Transactions!$O$2:$O$1016</f>
        <v>-10164</v>
      </c>
      <c r="R252" s="11">
        <f>IF('운영결산'!$C$2, Transactions!$Q$2:$Q$1016, Transactions!$P$2:$P$1016)</f>
        <v>-11180</v>
      </c>
      <c r="S252" s="11">
        <f>IF('초기비용'!$C$2, Transactions!$Q$2:$Q$1016, Transactions!$P$2:$P$1016)</f>
        <v>-11180</v>
      </c>
      <c r="T252" s="11">
        <f>IF('총결산'!$C$2, Transactions!$Q$2:$Q$1016, Transactions!$P$2:$P$1016)</f>
        <v>-10164</v>
      </c>
      <c r="U252" s="11">
        <f>IF(Transactions!$V$2:$V$1016=FALSE, Transactions!$O$2:$O$1016, 0)</f>
        <v>-1016</v>
      </c>
      <c r="V252" s="21"/>
      <c r="W252" s="8"/>
      <c r="X252" s="8"/>
      <c r="Y252" s="9">
        <v>11180.0</v>
      </c>
      <c r="Z252" s="8">
        <v>1.0</v>
      </c>
      <c r="AA252" s="8" t="s">
        <v>61</v>
      </c>
      <c r="AB252" s="8">
        <v>200.0</v>
      </c>
      <c r="AC252" s="12">
        <v>56.0</v>
      </c>
    </row>
    <row r="253" ht="15.75" hidden="1" customHeight="1">
      <c r="A253" s="13" t="str">
        <f>TEXT(Transactions!$B$2:$B$1016, "yyyy-mm")</f>
        <v>2025-03</v>
      </c>
      <c r="B253" s="14">
        <v>45728.0</v>
      </c>
      <c r="C253" s="15" t="s">
        <v>28</v>
      </c>
      <c r="D253" s="15" t="s">
        <v>51</v>
      </c>
      <c r="E253" s="15"/>
      <c r="F253" s="15" t="s">
        <v>52</v>
      </c>
      <c r="G253" s="15" t="s">
        <v>442</v>
      </c>
      <c r="H253" s="16">
        <v>22790.0</v>
      </c>
      <c r="I253" s="15" t="s">
        <v>443</v>
      </c>
      <c r="J253" s="15"/>
      <c r="K253" s="15" t="s">
        <v>74</v>
      </c>
      <c r="L253" s="15"/>
      <c r="M253" s="15"/>
      <c r="N253" s="17" t="b">
        <f>AND(ISNUMBER(MATCH(Transactions!$F$2:$F$1016, '관리용품리스트'!$B$3:$B$48, 0)),
  ISNUMBER(MATCH(Transactions!$G$2:$G$1016, '관리용품리스트'!$C$3:$C$48, 0))
)
</f>
        <v>0</v>
      </c>
      <c r="O253" s="18">
        <f>IF(Transactions!$C$2:$C$1016=TRUE, 0, IF(Transactions!$C$2:$C$1016="지출", -ROUND(Transactions!$H$2:$H$1016/11, 0), ROUND(Transactions!$H$2:$H$1016/11, 0)))</f>
        <v>-2072</v>
      </c>
      <c r="P253" s="18">
        <f>IF(Transactions!$C$2:$C$1016="지출", -(Transactions!$H$2:$H$1016), Transactions!$H$2:$H$1016)</f>
        <v>-22790</v>
      </c>
      <c r="Q253" s="18">
        <f>Transactions!$P$2:$P$1016-Transactions!$O$2:$O$1016</f>
        <v>-20718</v>
      </c>
      <c r="R253" s="18">
        <f>IF('운영결산'!$C$2, Transactions!$Q$2:$Q$1016, Transactions!$P$2:$P$1016)</f>
        <v>-22790</v>
      </c>
      <c r="S253" s="18">
        <f>IF('초기비용'!$C$2, Transactions!$Q$2:$Q$1016, Transactions!$P$2:$P$1016)</f>
        <v>-22790</v>
      </c>
      <c r="T253" s="18">
        <f>IF('총결산'!$C$2, Transactions!$Q$2:$Q$1016, Transactions!$P$2:$P$1016)</f>
        <v>-20718</v>
      </c>
      <c r="U253" s="18">
        <f>IF(Transactions!$V$2:$V$1016=FALSE, Transactions!$O$2:$O$1016, 0)</f>
        <v>-2072</v>
      </c>
      <c r="V253" s="20"/>
      <c r="W253" s="15"/>
      <c r="X253" s="15"/>
      <c r="Y253" s="16">
        <v>11395.0</v>
      </c>
      <c r="Z253" s="15">
        <v>2.0</v>
      </c>
      <c r="AA253" s="15"/>
      <c r="AB253" s="15">
        <v>2.0</v>
      </c>
      <c r="AC253" s="19"/>
    </row>
    <row r="254" ht="15.75" customHeight="1">
      <c r="A254" s="6" t="str">
        <f>TEXT(Transactions!$B$2:$B$1016, "yyyy-mm")</f>
        <v>2025-03</v>
      </c>
      <c r="B254" s="7">
        <v>45729.0</v>
      </c>
      <c r="C254" s="8" t="s">
        <v>28</v>
      </c>
      <c r="D254" s="8" t="s">
        <v>51</v>
      </c>
      <c r="E254" s="8"/>
      <c r="F254" s="8" t="s">
        <v>57</v>
      </c>
      <c r="G254" s="8" t="s">
        <v>324</v>
      </c>
      <c r="H254" s="9">
        <v>44940.0</v>
      </c>
      <c r="I254" s="8" t="s">
        <v>444</v>
      </c>
      <c r="J254" s="8"/>
      <c r="K254" s="8" t="s">
        <v>152</v>
      </c>
      <c r="L254" s="8"/>
      <c r="M254" s="8"/>
      <c r="N254" s="10" t="b">
        <f>AND(ISNUMBER(MATCH(Transactions!$F$2:$F$1016, '관리용품리스트'!$B$3:$B$48, 0)),
  ISNUMBER(MATCH(Transactions!$G$2:$G$1016, '관리용품리스트'!$C$3:$C$48, 0))
)
</f>
        <v>1</v>
      </c>
      <c r="O254" s="11">
        <f>IF(Transactions!$C$2:$C$1016=TRUE, 0, IF(Transactions!$C$2:$C$1016="지출", -ROUND(Transactions!$H$2:$H$1016/11, 0), ROUND(Transactions!$H$2:$H$1016/11, 0)))</f>
        <v>-4085</v>
      </c>
      <c r="P254" s="11">
        <f>IF(Transactions!$C$2:$C$1016="지출", -(Transactions!$H$2:$H$1016), Transactions!$H$2:$H$1016)</f>
        <v>-44940</v>
      </c>
      <c r="Q254" s="11">
        <f>Transactions!$P$2:$P$1016-Transactions!$O$2:$O$1016</f>
        <v>-40855</v>
      </c>
      <c r="R254" s="11">
        <f>IF('운영결산'!$C$2, Transactions!$Q$2:$Q$1016, Transactions!$P$2:$P$1016)</f>
        <v>-44940</v>
      </c>
      <c r="S254" s="11">
        <f>IF('초기비용'!$C$2, Transactions!$Q$2:$Q$1016, Transactions!$P$2:$P$1016)</f>
        <v>-44940</v>
      </c>
      <c r="T254" s="11">
        <f>IF('총결산'!$C$2, Transactions!$Q$2:$Q$1016, Transactions!$P$2:$P$1016)</f>
        <v>-40855</v>
      </c>
      <c r="U254" s="11">
        <f>IF(Transactions!$V$2:$V$1016=FALSE, Transactions!$O$2:$O$1016, 0)</f>
        <v>-4085</v>
      </c>
      <c r="V254" s="21"/>
      <c r="W254" s="8"/>
      <c r="X254" s="8" t="s">
        <v>437</v>
      </c>
      <c r="Y254" s="9">
        <v>15980.0</v>
      </c>
      <c r="Z254" s="8">
        <v>3.0</v>
      </c>
      <c r="AA254" s="8" t="s">
        <v>186</v>
      </c>
      <c r="AB254" s="8">
        <v>3.0</v>
      </c>
      <c r="AC254" s="12">
        <v>15.0</v>
      </c>
    </row>
    <row r="255" ht="15.75" hidden="1" customHeight="1">
      <c r="A255" s="13" t="str">
        <f>TEXT(Transactions!$B$2:$B$1016, "yyyy-mm")</f>
        <v>2025-03</v>
      </c>
      <c r="B255" s="14">
        <v>45730.0</v>
      </c>
      <c r="C255" s="15" t="s">
        <v>28</v>
      </c>
      <c r="D255" s="15" t="s">
        <v>29</v>
      </c>
      <c r="E255" s="15"/>
      <c r="F255" s="15" t="s">
        <v>160</v>
      </c>
      <c r="G255" s="15" t="s">
        <v>377</v>
      </c>
      <c r="H255" s="16">
        <v>6200.0</v>
      </c>
      <c r="I255" s="15" t="s">
        <v>445</v>
      </c>
      <c r="J255" s="15"/>
      <c r="K255" s="15" t="s">
        <v>55</v>
      </c>
      <c r="L255" s="15"/>
      <c r="M255" s="15"/>
      <c r="N255" s="17" t="b">
        <f>AND(ISNUMBER(MATCH(Transactions!$F$2:$F$1016, '관리용품리스트'!$B$3:$B$48, 0)),
  ISNUMBER(MATCH(Transactions!$G$2:$G$1016, '관리용품리스트'!$C$3:$C$48, 0))
)
</f>
        <v>0</v>
      </c>
      <c r="O255" s="18">
        <f>IF(Transactions!$C$2:$C$1016=TRUE, 0, IF(Transactions!$C$2:$C$1016="지출", -ROUND(Transactions!$H$2:$H$1016/11, 0), ROUND(Transactions!$H$2:$H$1016/11, 0)))</f>
        <v>-564</v>
      </c>
      <c r="P255" s="18">
        <f>IF(Transactions!$C$2:$C$1016="지출", -(Transactions!$H$2:$H$1016), Transactions!$H$2:$H$1016)</f>
        <v>-6200</v>
      </c>
      <c r="Q255" s="18">
        <f>Transactions!$P$2:$P$1016-Transactions!$O$2:$O$1016</f>
        <v>-5636</v>
      </c>
      <c r="R255" s="18">
        <f>IF('운영결산'!$C$2, Transactions!$Q$2:$Q$1016, Transactions!$P$2:$P$1016)</f>
        <v>-6200</v>
      </c>
      <c r="S255" s="18">
        <f>IF('초기비용'!$C$2, Transactions!$Q$2:$Q$1016, Transactions!$P$2:$P$1016)</f>
        <v>-6200</v>
      </c>
      <c r="T255" s="18">
        <f>IF('총결산'!$C$2, Transactions!$Q$2:$Q$1016, Transactions!$P$2:$P$1016)</f>
        <v>-5636</v>
      </c>
      <c r="U255" s="18">
        <f>IF(Transactions!$V$2:$V$1016=FALSE, Transactions!$O$2:$O$1016, 0)</f>
        <v>-564</v>
      </c>
      <c r="V255" s="20"/>
      <c r="W255" s="15"/>
      <c r="X255" s="15"/>
      <c r="Y255" s="16">
        <v>6200.0</v>
      </c>
      <c r="Z255" s="15">
        <v>1.0</v>
      </c>
      <c r="AA255" s="15"/>
      <c r="AB255" s="15">
        <v>1.0</v>
      </c>
      <c r="AC255" s="19"/>
    </row>
    <row r="256" ht="15.75" customHeight="1">
      <c r="A256" s="6" t="str">
        <f>TEXT(Transactions!$B$2:$B$1016, "yyyy-mm")</f>
        <v>2025-03</v>
      </c>
      <c r="B256" s="7">
        <v>45730.0</v>
      </c>
      <c r="C256" s="8" t="s">
        <v>28</v>
      </c>
      <c r="D256" s="8" t="s">
        <v>51</v>
      </c>
      <c r="E256" s="8"/>
      <c r="F256" s="8" t="s">
        <v>52</v>
      </c>
      <c r="G256" s="8" t="s">
        <v>282</v>
      </c>
      <c r="H256" s="9">
        <v>15920.0</v>
      </c>
      <c r="I256" s="8" t="s">
        <v>446</v>
      </c>
      <c r="J256" s="8"/>
      <c r="K256" s="8" t="s">
        <v>55</v>
      </c>
      <c r="L256" s="8"/>
      <c r="M256" s="8"/>
      <c r="N256" s="10" t="b">
        <f>AND(ISNUMBER(MATCH(Transactions!$F$2:$F$1016, '관리용품리스트'!$B$3:$B$48, 0)),
  ISNUMBER(MATCH(Transactions!$G$2:$G$1016, '관리용품리스트'!$C$3:$C$48, 0))
)
</f>
        <v>1</v>
      </c>
      <c r="O256" s="11">
        <f>IF(Transactions!$C$2:$C$1016=TRUE, 0, IF(Transactions!$C$2:$C$1016="지출", -ROUND(Transactions!$H$2:$H$1016/11, 0), ROUND(Transactions!$H$2:$H$1016/11, 0)))</f>
        <v>-1447</v>
      </c>
      <c r="P256" s="11">
        <f>IF(Transactions!$C$2:$C$1016="지출", -(Transactions!$H$2:$H$1016), Transactions!$H$2:$H$1016)</f>
        <v>-15920</v>
      </c>
      <c r="Q256" s="11">
        <f>Transactions!$P$2:$P$1016-Transactions!$O$2:$O$1016</f>
        <v>-14473</v>
      </c>
      <c r="R256" s="11">
        <f>IF('운영결산'!$C$2, Transactions!$Q$2:$Q$1016, Transactions!$P$2:$P$1016)</f>
        <v>-15920</v>
      </c>
      <c r="S256" s="11">
        <f>IF('초기비용'!$C$2, Transactions!$Q$2:$Q$1016, Transactions!$P$2:$P$1016)</f>
        <v>-15920</v>
      </c>
      <c r="T256" s="11">
        <f>IF('총결산'!$C$2, Transactions!$Q$2:$Q$1016, Transactions!$P$2:$P$1016)</f>
        <v>-14473</v>
      </c>
      <c r="U256" s="11">
        <f>IF(Transactions!$V$2:$V$1016=FALSE, Transactions!$O$2:$O$1016, 0)</f>
        <v>-1447</v>
      </c>
      <c r="V256" s="21"/>
      <c r="W256" s="8"/>
      <c r="X256" s="8"/>
      <c r="Y256" s="9">
        <v>15920.0</v>
      </c>
      <c r="Z256" s="8">
        <v>1.0</v>
      </c>
      <c r="AA256" s="8"/>
      <c r="AB256" s="8">
        <v>1.0</v>
      </c>
      <c r="AC256" s="12"/>
    </row>
    <row r="257" ht="15.75" hidden="1" customHeight="1">
      <c r="A257" s="13" t="str">
        <f>TEXT(Transactions!$B$2:$B$1016, "yyyy-mm")</f>
        <v>2025-03</v>
      </c>
      <c r="B257" s="14">
        <v>45730.0</v>
      </c>
      <c r="C257" s="15" t="s">
        <v>28</v>
      </c>
      <c r="D257" s="15" t="s">
        <v>51</v>
      </c>
      <c r="E257" s="15"/>
      <c r="F257" s="15" t="s">
        <v>63</v>
      </c>
      <c r="G257" s="15" t="s">
        <v>447</v>
      </c>
      <c r="H257" s="16">
        <v>1000.0</v>
      </c>
      <c r="I257" s="15" t="s">
        <v>448</v>
      </c>
      <c r="J257" s="15"/>
      <c r="K257" s="15" t="s">
        <v>195</v>
      </c>
      <c r="L257" s="15"/>
      <c r="M257" s="15"/>
      <c r="N257" s="17" t="b">
        <f>AND(ISNUMBER(MATCH(Transactions!$F$2:$F$1016, '관리용품리스트'!$B$3:$B$48, 0)),
  ISNUMBER(MATCH(Transactions!$G$2:$G$1016, '관리용품리스트'!$C$3:$C$48, 0))
)
</f>
        <v>0</v>
      </c>
      <c r="O257" s="18">
        <f>IF(Transactions!$C$2:$C$1016=TRUE, 0, IF(Transactions!$C$2:$C$1016="지출", -ROUND(Transactions!$H$2:$H$1016/11, 0), ROUND(Transactions!$H$2:$H$1016/11, 0)))</f>
        <v>-91</v>
      </c>
      <c r="P257" s="18">
        <f>IF(Transactions!$C$2:$C$1016="지출", -(Transactions!$H$2:$H$1016), Transactions!$H$2:$H$1016)</f>
        <v>-1000</v>
      </c>
      <c r="Q257" s="18">
        <f>Transactions!$P$2:$P$1016-Transactions!$O$2:$O$1016</f>
        <v>-909</v>
      </c>
      <c r="R257" s="18">
        <f>IF('운영결산'!$C$2, Transactions!$Q$2:$Q$1016, Transactions!$P$2:$P$1016)</f>
        <v>-1000</v>
      </c>
      <c r="S257" s="18">
        <f>IF('초기비용'!$C$2, Transactions!$Q$2:$Q$1016, Transactions!$P$2:$P$1016)</f>
        <v>-1000</v>
      </c>
      <c r="T257" s="18">
        <f>IF('총결산'!$C$2, Transactions!$Q$2:$Q$1016, Transactions!$P$2:$P$1016)</f>
        <v>-909</v>
      </c>
      <c r="U257" s="18">
        <f>IF(Transactions!$V$2:$V$1016=FALSE, Transactions!$O$2:$O$1016, 0)</f>
        <v>-91</v>
      </c>
      <c r="V257" s="20"/>
      <c r="W257" s="15"/>
      <c r="X257" s="15" t="s">
        <v>281</v>
      </c>
      <c r="Y257" s="16">
        <v>1000.0</v>
      </c>
      <c r="Z257" s="15">
        <v>1.0</v>
      </c>
      <c r="AA257" s="15"/>
      <c r="AB257" s="15">
        <v>1.0</v>
      </c>
      <c r="AC257" s="19"/>
    </row>
    <row r="258" ht="15.75" customHeight="1">
      <c r="A258" s="6" t="str">
        <f>TEXT(Transactions!$B$2:$B$1016, "yyyy-mm")</f>
        <v>2025-03</v>
      </c>
      <c r="B258" s="7">
        <v>45730.0</v>
      </c>
      <c r="C258" s="8" t="s">
        <v>28</v>
      </c>
      <c r="D258" s="8" t="s">
        <v>51</v>
      </c>
      <c r="E258" s="8"/>
      <c r="F258" s="8" t="s">
        <v>52</v>
      </c>
      <c r="G258" s="8" t="s">
        <v>144</v>
      </c>
      <c r="H258" s="9">
        <v>1000.0</v>
      </c>
      <c r="I258" s="8" t="s">
        <v>449</v>
      </c>
      <c r="J258" s="8"/>
      <c r="K258" s="8" t="s">
        <v>195</v>
      </c>
      <c r="L258" s="8"/>
      <c r="M258" s="8"/>
      <c r="N258" s="10" t="b">
        <f>AND(ISNUMBER(MATCH(Transactions!$F$2:$F$1016, '관리용품리스트'!$B$3:$B$48, 0)),
  ISNUMBER(MATCH(Transactions!$G$2:$G$1016, '관리용품리스트'!$C$3:$C$48, 0))
)
</f>
        <v>1</v>
      </c>
      <c r="O258" s="11">
        <f>IF(Transactions!$C$2:$C$1016=TRUE, 0, IF(Transactions!$C$2:$C$1016="지출", -ROUND(Transactions!$H$2:$H$1016/11, 0), ROUND(Transactions!$H$2:$H$1016/11, 0)))</f>
        <v>-91</v>
      </c>
      <c r="P258" s="11">
        <f>IF(Transactions!$C$2:$C$1016="지출", -(Transactions!$H$2:$H$1016), Transactions!$H$2:$H$1016)</f>
        <v>-1000</v>
      </c>
      <c r="Q258" s="11">
        <f>Transactions!$P$2:$P$1016-Transactions!$O$2:$O$1016</f>
        <v>-909</v>
      </c>
      <c r="R258" s="11">
        <f>IF('운영결산'!$C$2, Transactions!$Q$2:$Q$1016, Transactions!$P$2:$P$1016)</f>
        <v>-1000</v>
      </c>
      <c r="S258" s="11">
        <f>IF('초기비용'!$C$2, Transactions!$Q$2:$Q$1016, Transactions!$P$2:$P$1016)</f>
        <v>-1000</v>
      </c>
      <c r="T258" s="11">
        <f>IF('총결산'!$C$2, Transactions!$Q$2:$Q$1016, Transactions!$P$2:$P$1016)</f>
        <v>-909</v>
      </c>
      <c r="U258" s="11">
        <f>IF(Transactions!$V$2:$V$1016=FALSE, Transactions!$O$2:$O$1016, 0)</f>
        <v>-91</v>
      </c>
      <c r="V258" s="21"/>
      <c r="W258" s="8"/>
      <c r="X258" s="8" t="s">
        <v>281</v>
      </c>
      <c r="Y258" s="9">
        <v>1000.0</v>
      </c>
      <c r="Z258" s="8">
        <v>1.0</v>
      </c>
      <c r="AA258" s="8" t="s">
        <v>66</v>
      </c>
      <c r="AB258" s="8">
        <v>150.0</v>
      </c>
      <c r="AC258" s="12">
        <v>7.0</v>
      </c>
    </row>
    <row r="259" ht="15.75" hidden="1" customHeight="1">
      <c r="A259" s="13" t="str">
        <f>TEXT(Transactions!$B$2:$B$1016, "yyyy-mm")</f>
        <v>2025-03</v>
      </c>
      <c r="B259" s="14">
        <v>45730.0</v>
      </c>
      <c r="C259" s="15" t="s">
        <v>28</v>
      </c>
      <c r="D259" s="15" t="s">
        <v>51</v>
      </c>
      <c r="E259" s="15"/>
      <c r="F259" s="15" t="s">
        <v>63</v>
      </c>
      <c r="G259" s="15" t="s">
        <v>447</v>
      </c>
      <c r="H259" s="16">
        <v>2000.0</v>
      </c>
      <c r="I259" s="15" t="s">
        <v>450</v>
      </c>
      <c r="J259" s="15"/>
      <c r="K259" s="15" t="s">
        <v>195</v>
      </c>
      <c r="L259" s="15"/>
      <c r="M259" s="15"/>
      <c r="N259" s="17" t="b">
        <f>AND(ISNUMBER(MATCH(Transactions!$F$2:$F$1016, '관리용품리스트'!$B$3:$B$48, 0)),
  ISNUMBER(MATCH(Transactions!$G$2:$G$1016, '관리용품리스트'!$C$3:$C$48, 0))
)
</f>
        <v>0</v>
      </c>
      <c r="O259" s="18">
        <f>IF(Transactions!$C$2:$C$1016=TRUE, 0, IF(Transactions!$C$2:$C$1016="지출", -ROUND(Transactions!$H$2:$H$1016/11, 0), ROUND(Transactions!$H$2:$H$1016/11, 0)))</f>
        <v>-182</v>
      </c>
      <c r="P259" s="18">
        <f>IF(Transactions!$C$2:$C$1016="지출", -(Transactions!$H$2:$H$1016), Transactions!$H$2:$H$1016)</f>
        <v>-2000</v>
      </c>
      <c r="Q259" s="18">
        <f>Transactions!$P$2:$P$1016-Transactions!$O$2:$O$1016</f>
        <v>-1818</v>
      </c>
      <c r="R259" s="18">
        <f>IF('운영결산'!$C$2, Transactions!$Q$2:$Q$1016, Transactions!$P$2:$P$1016)</f>
        <v>-2000</v>
      </c>
      <c r="S259" s="18">
        <f>IF('초기비용'!$C$2, Transactions!$Q$2:$Q$1016, Transactions!$P$2:$P$1016)</f>
        <v>-2000</v>
      </c>
      <c r="T259" s="18">
        <f>IF('총결산'!$C$2, Transactions!$Q$2:$Q$1016, Transactions!$P$2:$P$1016)</f>
        <v>-1818</v>
      </c>
      <c r="U259" s="18">
        <f>IF(Transactions!$V$2:$V$1016=FALSE, Transactions!$O$2:$O$1016, 0)</f>
        <v>-182</v>
      </c>
      <c r="V259" s="20"/>
      <c r="W259" s="15"/>
      <c r="X259" s="15" t="s">
        <v>281</v>
      </c>
      <c r="Y259" s="16">
        <v>1000.0</v>
      </c>
      <c r="Z259" s="15">
        <v>2.0</v>
      </c>
      <c r="AA259" s="15"/>
      <c r="AB259" s="15">
        <v>2.0</v>
      </c>
      <c r="AC259" s="19"/>
    </row>
    <row r="260" ht="15.75" hidden="1" customHeight="1">
      <c r="A260" s="6" t="str">
        <f>TEXT(Transactions!$B$2:$B$1016, "yyyy-mm")</f>
        <v>2025-03</v>
      </c>
      <c r="B260" s="7">
        <v>45730.0</v>
      </c>
      <c r="C260" s="8" t="s">
        <v>28</v>
      </c>
      <c r="D260" s="8" t="s">
        <v>51</v>
      </c>
      <c r="E260" s="8"/>
      <c r="F260" s="8" t="s">
        <v>63</v>
      </c>
      <c r="G260" s="8" t="s">
        <v>271</v>
      </c>
      <c r="H260" s="9">
        <v>1000.0</v>
      </c>
      <c r="I260" s="8" t="s">
        <v>451</v>
      </c>
      <c r="J260" s="8"/>
      <c r="K260" s="8" t="s">
        <v>195</v>
      </c>
      <c r="L260" s="8"/>
      <c r="M260" s="8"/>
      <c r="N260" s="10" t="b">
        <f>AND(ISNUMBER(MATCH(Transactions!$F$2:$F$1016, '관리용품리스트'!$B$3:$B$48, 0)),
  ISNUMBER(MATCH(Transactions!$G$2:$G$1016, '관리용품리스트'!$C$3:$C$48, 0))
)
</f>
        <v>0</v>
      </c>
      <c r="O260" s="11">
        <f>IF(Transactions!$C$2:$C$1016=TRUE, 0, IF(Transactions!$C$2:$C$1016="지출", -ROUND(Transactions!$H$2:$H$1016/11, 0), ROUND(Transactions!$H$2:$H$1016/11, 0)))</f>
        <v>-91</v>
      </c>
      <c r="P260" s="11">
        <f>IF(Transactions!$C$2:$C$1016="지출", -(Transactions!$H$2:$H$1016), Transactions!$H$2:$H$1016)</f>
        <v>-1000</v>
      </c>
      <c r="Q260" s="11">
        <f>Transactions!$P$2:$P$1016-Transactions!$O$2:$O$1016</f>
        <v>-909</v>
      </c>
      <c r="R260" s="11">
        <f>IF('운영결산'!$C$2, Transactions!$Q$2:$Q$1016, Transactions!$P$2:$P$1016)</f>
        <v>-1000</v>
      </c>
      <c r="S260" s="11">
        <f>IF('초기비용'!$C$2, Transactions!$Q$2:$Q$1016, Transactions!$P$2:$P$1016)</f>
        <v>-1000</v>
      </c>
      <c r="T260" s="11">
        <f>IF('총결산'!$C$2, Transactions!$Q$2:$Q$1016, Transactions!$P$2:$P$1016)</f>
        <v>-909</v>
      </c>
      <c r="U260" s="11">
        <f>IF(Transactions!$V$2:$V$1016=FALSE, Transactions!$O$2:$O$1016, 0)</f>
        <v>-91</v>
      </c>
      <c r="V260" s="21"/>
      <c r="W260" s="8"/>
      <c r="X260" s="8" t="s">
        <v>281</v>
      </c>
      <c r="Y260" s="9">
        <v>1000.0</v>
      </c>
      <c r="Z260" s="8">
        <v>1.0</v>
      </c>
      <c r="AA260" s="8"/>
      <c r="AB260" s="8">
        <v>1.0</v>
      </c>
      <c r="AC260" s="12"/>
    </row>
    <row r="261" ht="15.75" hidden="1" customHeight="1">
      <c r="A261" s="13" t="str">
        <f>TEXT(Transactions!$B$2:$B$1016, "yyyy-mm")</f>
        <v>2025-03</v>
      </c>
      <c r="B261" s="14">
        <v>45730.0</v>
      </c>
      <c r="C261" s="15" t="s">
        <v>28</v>
      </c>
      <c r="D261" s="15" t="s">
        <v>51</v>
      </c>
      <c r="E261" s="15"/>
      <c r="F261" s="15" t="s">
        <v>63</v>
      </c>
      <c r="G261" s="15" t="s">
        <v>400</v>
      </c>
      <c r="H261" s="16">
        <v>9000.0</v>
      </c>
      <c r="I261" s="15" t="s">
        <v>402</v>
      </c>
      <c r="J261" s="15"/>
      <c r="K261" s="15" t="s">
        <v>195</v>
      </c>
      <c r="L261" s="15"/>
      <c r="M261" s="15"/>
      <c r="N261" s="17" t="b">
        <f>AND(ISNUMBER(MATCH(Transactions!$F$2:$F$1016, '관리용품리스트'!$B$3:$B$48, 0)),
  ISNUMBER(MATCH(Transactions!$G$2:$G$1016, '관리용품리스트'!$C$3:$C$48, 0))
)
</f>
        <v>0</v>
      </c>
      <c r="O261" s="18">
        <f>IF(Transactions!$C$2:$C$1016=TRUE, 0, IF(Transactions!$C$2:$C$1016="지출", -ROUND(Transactions!$H$2:$H$1016/11, 0), ROUND(Transactions!$H$2:$H$1016/11, 0)))</f>
        <v>-818</v>
      </c>
      <c r="P261" s="18">
        <f>IF(Transactions!$C$2:$C$1016="지출", -(Transactions!$H$2:$H$1016), Transactions!$H$2:$H$1016)</f>
        <v>-9000</v>
      </c>
      <c r="Q261" s="18">
        <f>Transactions!$P$2:$P$1016-Transactions!$O$2:$O$1016</f>
        <v>-8182</v>
      </c>
      <c r="R261" s="18">
        <f>IF('운영결산'!$C$2, Transactions!$Q$2:$Q$1016, Transactions!$P$2:$P$1016)</f>
        <v>-9000</v>
      </c>
      <c r="S261" s="18">
        <f>IF('초기비용'!$C$2, Transactions!$Q$2:$Q$1016, Transactions!$P$2:$P$1016)</f>
        <v>-9000</v>
      </c>
      <c r="T261" s="18">
        <f>IF('총결산'!$C$2, Transactions!$Q$2:$Q$1016, Transactions!$P$2:$P$1016)</f>
        <v>-8182</v>
      </c>
      <c r="U261" s="18">
        <f>IF(Transactions!$V$2:$V$1016=FALSE, Transactions!$O$2:$O$1016, 0)</f>
        <v>-818</v>
      </c>
      <c r="V261" s="20"/>
      <c r="W261" s="15"/>
      <c r="X261" s="15" t="s">
        <v>405</v>
      </c>
      <c r="Y261" s="16">
        <v>3000.0</v>
      </c>
      <c r="Z261" s="15">
        <v>3.0</v>
      </c>
      <c r="AA261" s="15"/>
      <c r="AB261" s="15">
        <v>3.0</v>
      </c>
      <c r="AC261" s="19"/>
    </row>
    <row r="262" ht="15.75" hidden="1" customHeight="1">
      <c r="A262" s="6" t="str">
        <f>TEXT(Transactions!$B$2:$B$1016, "yyyy-mm")</f>
        <v>2025-03</v>
      </c>
      <c r="B262" s="7">
        <v>45730.0</v>
      </c>
      <c r="C262" s="8" t="s">
        <v>28</v>
      </c>
      <c r="D262" s="8" t="s">
        <v>51</v>
      </c>
      <c r="E262" s="8"/>
      <c r="F262" s="8" t="s">
        <v>63</v>
      </c>
      <c r="G262" s="8" t="s">
        <v>400</v>
      </c>
      <c r="H262" s="9">
        <v>1000.0</v>
      </c>
      <c r="I262" s="8" t="s">
        <v>452</v>
      </c>
      <c r="J262" s="8"/>
      <c r="K262" s="8" t="s">
        <v>195</v>
      </c>
      <c r="L262" s="8"/>
      <c r="M262" s="8"/>
      <c r="N262" s="10" t="b">
        <f>AND(ISNUMBER(MATCH(Transactions!$F$2:$F$1016, '관리용품리스트'!$B$3:$B$48, 0)),
  ISNUMBER(MATCH(Transactions!$G$2:$G$1016, '관리용품리스트'!$C$3:$C$48, 0))
)
</f>
        <v>0</v>
      </c>
      <c r="O262" s="11">
        <f>IF(Transactions!$C$2:$C$1016=TRUE, 0, IF(Transactions!$C$2:$C$1016="지출", -ROUND(Transactions!$H$2:$H$1016/11, 0), ROUND(Transactions!$H$2:$H$1016/11, 0)))</f>
        <v>-91</v>
      </c>
      <c r="P262" s="11">
        <f>IF(Transactions!$C$2:$C$1016="지출", -(Transactions!$H$2:$H$1016), Transactions!$H$2:$H$1016)</f>
        <v>-1000</v>
      </c>
      <c r="Q262" s="11">
        <f>Transactions!$P$2:$P$1016-Transactions!$O$2:$O$1016</f>
        <v>-909</v>
      </c>
      <c r="R262" s="11">
        <f>IF('운영결산'!$C$2, Transactions!$Q$2:$Q$1016, Transactions!$P$2:$P$1016)</f>
        <v>-1000</v>
      </c>
      <c r="S262" s="11">
        <f>IF('초기비용'!$C$2, Transactions!$Q$2:$Q$1016, Transactions!$P$2:$P$1016)</f>
        <v>-1000</v>
      </c>
      <c r="T262" s="11">
        <f>IF('총결산'!$C$2, Transactions!$Q$2:$Q$1016, Transactions!$P$2:$P$1016)</f>
        <v>-909</v>
      </c>
      <c r="U262" s="11">
        <f>IF(Transactions!$V$2:$V$1016=FALSE, Transactions!$O$2:$O$1016, 0)</f>
        <v>-91</v>
      </c>
      <c r="V262" s="21"/>
      <c r="W262" s="8"/>
      <c r="X262" s="8" t="s">
        <v>405</v>
      </c>
      <c r="Y262" s="9">
        <v>1000.0</v>
      </c>
      <c r="Z262" s="8">
        <v>1.0</v>
      </c>
      <c r="AA262" s="8"/>
      <c r="AB262" s="8">
        <v>1.0</v>
      </c>
      <c r="AC262" s="12"/>
    </row>
    <row r="263" ht="15.75" hidden="1" customHeight="1">
      <c r="A263" s="13" t="str">
        <f>TEXT(Transactions!$B$2:$B$1016, "yyyy-mm")</f>
        <v>2025-03</v>
      </c>
      <c r="B263" s="14">
        <v>45730.0</v>
      </c>
      <c r="C263" s="15" t="s">
        <v>28</v>
      </c>
      <c r="D263" s="15" t="s">
        <v>29</v>
      </c>
      <c r="E263" s="15"/>
      <c r="F263" s="15" t="s">
        <v>160</v>
      </c>
      <c r="G263" s="15" t="s">
        <v>453</v>
      </c>
      <c r="H263" s="16">
        <v>2000.0</v>
      </c>
      <c r="I263" s="15" t="s">
        <v>454</v>
      </c>
      <c r="J263" s="15"/>
      <c r="K263" s="15" t="s">
        <v>195</v>
      </c>
      <c r="L263" s="15"/>
      <c r="M263" s="15"/>
      <c r="N263" s="17" t="b">
        <f>AND(ISNUMBER(MATCH(Transactions!$F$2:$F$1016, '관리용품리스트'!$B$3:$B$48, 0)),
  ISNUMBER(MATCH(Transactions!$G$2:$G$1016, '관리용품리스트'!$C$3:$C$48, 0))
)
</f>
        <v>0</v>
      </c>
      <c r="O263" s="18">
        <f>IF(Transactions!$C$2:$C$1016=TRUE, 0, IF(Transactions!$C$2:$C$1016="지출", -ROUND(Transactions!$H$2:$H$1016/11, 0), ROUND(Transactions!$H$2:$H$1016/11, 0)))</f>
        <v>-182</v>
      </c>
      <c r="P263" s="18">
        <f>IF(Transactions!$C$2:$C$1016="지출", -(Transactions!$H$2:$H$1016), Transactions!$H$2:$H$1016)</f>
        <v>-2000</v>
      </c>
      <c r="Q263" s="18">
        <f>Transactions!$P$2:$P$1016-Transactions!$O$2:$O$1016</f>
        <v>-1818</v>
      </c>
      <c r="R263" s="18">
        <f>IF('운영결산'!$C$2, Transactions!$Q$2:$Q$1016, Transactions!$P$2:$P$1016)</f>
        <v>-2000</v>
      </c>
      <c r="S263" s="18">
        <f>IF('초기비용'!$C$2, Transactions!$Q$2:$Q$1016, Transactions!$P$2:$P$1016)</f>
        <v>-2000</v>
      </c>
      <c r="T263" s="18">
        <f>IF('총결산'!$C$2, Transactions!$Q$2:$Q$1016, Transactions!$P$2:$P$1016)</f>
        <v>-1818</v>
      </c>
      <c r="U263" s="18">
        <f>IF(Transactions!$V$2:$V$1016=FALSE, Transactions!$O$2:$O$1016, 0)</f>
        <v>-182</v>
      </c>
      <c r="V263" s="20"/>
      <c r="W263" s="15"/>
      <c r="X263" s="15" t="s">
        <v>405</v>
      </c>
      <c r="Y263" s="16">
        <v>1000.0</v>
      </c>
      <c r="Z263" s="15">
        <v>2.0</v>
      </c>
      <c r="AA263" s="15"/>
      <c r="AB263" s="15">
        <v>2.0</v>
      </c>
      <c r="AC263" s="19"/>
    </row>
    <row r="264" ht="15.75" hidden="1" customHeight="1">
      <c r="A264" s="6" t="str">
        <f>TEXT(Transactions!$B$2:$B$1016, "yyyy-mm")</f>
        <v>2025-03</v>
      </c>
      <c r="B264" s="7">
        <v>45730.0</v>
      </c>
      <c r="C264" s="8" t="s">
        <v>28</v>
      </c>
      <c r="D264" s="8" t="s">
        <v>51</v>
      </c>
      <c r="E264" s="8"/>
      <c r="F264" s="8" t="s">
        <v>63</v>
      </c>
      <c r="G264" s="8" t="s">
        <v>400</v>
      </c>
      <c r="H264" s="9">
        <v>3000.0</v>
      </c>
      <c r="I264" s="8" t="s">
        <v>455</v>
      </c>
      <c r="J264" s="8"/>
      <c r="K264" s="8" t="s">
        <v>195</v>
      </c>
      <c r="L264" s="8"/>
      <c r="M264" s="8"/>
      <c r="N264" s="10" t="b">
        <f>AND(ISNUMBER(MATCH(Transactions!$F$2:$F$1016, '관리용품리스트'!$B$3:$B$48, 0)),
  ISNUMBER(MATCH(Transactions!$G$2:$G$1016, '관리용품리스트'!$C$3:$C$48, 0))
)
</f>
        <v>0</v>
      </c>
      <c r="O264" s="11">
        <f>IF(Transactions!$C$2:$C$1016=TRUE, 0, IF(Transactions!$C$2:$C$1016="지출", -ROUND(Transactions!$H$2:$H$1016/11, 0), ROUND(Transactions!$H$2:$H$1016/11, 0)))</f>
        <v>-273</v>
      </c>
      <c r="P264" s="11">
        <f>IF(Transactions!$C$2:$C$1016="지출", -(Transactions!$H$2:$H$1016), Transactions!$H$2:$H$1016)</f>
        <v>-3000</v>
      </c>
      <c r="Q264" s="11">
        <f>Transactions!$P$2:$P$1016-Transactions!$O$2:$O$1016</f>
        <v>-2727</v>
      </c>
      <c r="R264" s="11">
        <f>IF('운영결산'!$C$2, Transactions!$Q$2:$Q$1016, Transactions!$P$2:$P$1016)</f>
        <v>-3000</v>
      </c>
      <c r="S264" s="11">
        <f>IF('초기비용'!$C$2, Transactions!$Q$2:$Q$1016, Transactions!$P$2:$P$1016)</f>
        <v>-3000</v>
      </c>
      <c r="T264" s="11">
        <f>IF('총결산'!$C$2, Transactions!$Q$2:$Q$1016, Transactions!$P$2:$P$1016)</f>
        <v>-2727</v>
      </c>
      <c r="U264" s="11">
        <f>IF(Transactions!$V$2:$V$1016=FALSE, Transactions!$O$2:$O$1016, 0)</f>
        <v>-273</v>
      </c>
      <c r="V264" s="21"/>
      <c r="W264" s="8"/>
      <c r="X264" s="8" t="s">
        <v>405</v>
      </c>
      <c r="Y264" s="9">
        <v>1500.0</v>
      </c>
      <c r="Z264" s="8">
        <v>2.0</v>
      </c>
      <c r="AA264" s="8"/>
      <c r="AB264" s="8">
        <v>2.0</v>
      </c>
      <c r="AC264" s="12"/>
    </row>
    <row r="265" ht="15.75" hidden="1" customHeight="1">
      <c r="A265" s="13" t="str">
        <f>TEXT(Transactions!$B$2:$B$1016, "yyyy-mm")</f>
        <v>2025-03</v>
      </c>
      <c r="B265" s="14">
        <v>45731.0</v>
      </c>
      <c r="C265" s="15" t="s">
        <v>28</v>
      </c>
      <c r="D265" s="15" t="s">
        <v>35</v>
      </c>
      <c r="E265" s="15"/>
      <c r="F265" s="15" t="s">
        <v>36</v>
      </c>
      <c r="G265" s="15" t="s">
        <v>38</v>
      </c>
      <c r="H265" s="16">
        <v>1760000.0</v>
      </c>
      <c r="I265" s="15" t="s">
        <v>37</v>
      </c>
      <c r="J265" s="15" t="s">
        <v>32</v>
      </c>
      <c r="K265" s="15" t="s">
        <v>38</v>
      </c>
      <c r="L265" s="15"/>
      <c r="M265" s="15"/>
      <c r="N265" s="17" t="b">
        <f>AND(ISNUMBER(MATCH(Transactions!$F$2:$F$1016, '관리용품리스트'!$B$3:$B$48, 0)),
  ISNUMBER(MATCH(Transactions!$G$2:$G$1016, '관리용품리스트'!$C$3:$C$48, 0))
)
</f>
        <v>0</v>
      </c>
      <c r="O265" s="18">
        <f>IF(Transactions!$C$2:$C$1016=TRUE, 0, IF(Transactions!$C$2:$C$1016="지출", -ROUND(Transactions!$H$2:$H$1016/11, 0), ROUND(Transactions!$H$2:$H$1016/11, 0)))</f>
        <v>-160000</v>
      </c>
      <c r="P265" s="18">
        <f>IF(Transactions!$C$2:$C$1016="지출", -(Transactions!$H$2:$H$1016), Transactions!$H$2:$H$1016)</f>
        <v>-1760000</v>
      </c>
      <c r="Q265" s="18">
        <f>Transactions!$P$2:$P$1016-Transactions!$O$2:$O$1016</f>
        <v>-1600000</v>
      </c>
      <c r="R265" s="18">
        <f>IF('운영결산'!$C$2, Transactions!$Q$2:$Q$1016, Transactions!$P$2:$P$1016)</f>
        <v>-1760000</v>
      </c>
      <c r="S265" s="18">
        <f>IF('초기비용'!$C$2, Transactions!$Q$2:$Q$1016, Transactions!$P$2:$P$1016)</f>
        <v>-1760000</v>
      </c>
      <c r="T265" s="18">
        <f>IF('총결산'!$C$2, Transactions!$Q$2:$Q$1016, Transactions!$P$2:$P$1016)</f>
        <v>-1600000</v>
      </c>
      <c r="U265" s="18">
        <f>IF(Transactions!$V$2:$V$1016=FALSE, Transactions!$O$2:$O$1016, 0)</f>
        <v>-160000</v>
      </c>
      <c r="V265" s="20"/>
      <c r="W265" s="15"/>
      <c r="X265" s="15"/>
      <c r="Y265" s="15"/>
      <c r="Z265" s="15"/>
      <c r="AA265" s="15"/>
      <c r="AB265" s="15"/>
      <c r="AC265" s="19"/>
    </row>
    <row r="266" ht="15.75" hidden="1" customHeight="1">
      <c r="A266" s="6" t="str">
        <f>TEXT(Transactions!$B$2:$B$1016, "yyyy-mm")</f>
        <v>2025-03</v>
      </c>
      <c r="B266" s="7">
        <v>45731.0</v>
      </c>
      <c r="C266" s="8" t="s">
        <v>28</v>
      </c>
      <c r="D266" s="8" t="s">
        <v>35</v>
      </c>
      <c r="E266" s="8"/>
      <c r="F266" s="8" t="s">
        <v>36</v>
      </c>
      <c r="G266" s="8" t="s">
        <v>38</v>
      </c>
      <c r="H266" s="9">
        <v>50000.0</v>
      </c>
      <c r="I266" s="8"/>
      <c r="J266" s="8" t="s">
        <v>32</v>
      </c>
      <c r="K266" s="8" t="s">
        <v>38</v>
      </c>
      <c r="L266" s="8" t="b">
        <v>1</v>
      </c>
      <c r="M266" s="8"/>
      <c r="N266" s="10" t="b">
        <f>AND(ISNUMBER(MATCH(Transactions!$F$2:$F$1016, '관리용품리스트'!$B$3:$B$48, 0)),
  ISNUMBER(MATCH(Transactions!$G$2:$G$1016, '관리용품리스트'!$C$3:$C$48, 0))
)
</f>
        <v>0</v>
      </c>
      <c r="O266" s="11">
        <f>IF(Transactions!$C$2:$C$1016=TRUE, 0, IF(Transactions!$C$2:$C$1016="지출", -ROUND(Transactions!$H$2:$H$1016/11, 0), ROUND(Transactions!$H$2:$H$1016/11, 0)))</f>
        <v>-4545</v>
      </c>
      <c r="P266" s="11">
        <f>IF(Transactions!$C$2:$C$1016="지출", -(Transactions!$H$2:$H$1016), Transactions!$H$2:$H$1016)</f>
        <v>-50000</v>
      </c>
      <c r="Q266" s="11">
        <f>Transactions!$P$2:$P$1016-Transactions!$O$2:$O$1016</f>
        <v>-45455</v>
      </c>
      <c r="R266" s="11">
        <f>IF('운영결산'!$C$2, Transactions!$Q$2:$Q$1016, Transactions!$P$2:$P$1016)</f>
        <v>-50000</v>
      </c>
      <c r="S266" s="11">
        <f>IF('초기비용'!$C$2, Transactions!$Q$2:$Q$1016, Transactions!$P$2:$P$1016)</f>
        <v>-50000</v>
      </c>
      <c r="T266" s="11">
        <f>IF('총결산'!$C$2, Transactions!$Q$2:$Q$1016, Transactions!$P$2:$P$1016)</f>
        <v>-45455</v>
      </c>
      <c r="U266" s="11">
        <f>IF(Transactions!$V$2:$V$1016=FALSE, Transactions!$O$2:$O$1016, 0)</f>
        <v>-4545</v>
      </c>
      <c r="V266" s="21"/>
      <c r="W266" s="8"/>
      <c r="X266" s="8"/>
      <c r="Y266" s="8"/>
      <c r="Z266" s="8"/>
      <c r="AA266" s="8"/>
      <c r="AB266" s="8"/>
      <c r="AC266" s="12"/>
    </row>
    <row r="267" ht="15.75" customHeight="1">
      <c r="A267" s="13" t="str">
        <f>TEXT(Transactions!$B$2:$B$1016, "yyyy-mm")</f>
        <v>2025-03</v>
      </c>
      <c r="B267" s="14">
        <v>45732.0</v>
      </c>
      <c r="C267" s="15" t="s">
        <v>28</v>
      </c>
      <c r="D267" s="15" t="s">
        <v>51</v>
      </c>
      <c r="E267" s="15"/>
      <c r="F267" s="15" t="s">
        <v>63</v>
      </c>
      <c r="G267" s="15" t="s">
        <v>456</v>
      </c>
      <c r="H267" s="16">
        <v>31440.0</v>
      </c>
      <c r="I267" s="15" t="s">
        <v>457</v>
      </c>
      <c r="J267" s="15"/>
      <c r="K267" s="15" t="s">
        <v>55</v>
      </c>
      <c r="L267" s="15"/>
      <c r="M267" s="15"/>
      <c r="N267" s="17" t="b">
        <f>AND(ISNUMBER(MATCH(Transactions!$F$2:$F$1016, '관리용품리스트'!$B$3:$B$48, 0)),
  ISNUMBER(MATCH(Transactions!$G$2:$G$1016, '관리용품리스트'!$C$3:$C$48, 0))
)
</f>
        <v>1</v>
      </c>
      <c r="O267" s="18">
        <f>IF(Transactions!$C$2:$C$1016=TRUE, 0, IF(Transactions!$C$2:$C$1016="지출", -ROUND(Transactions!$H$2:$H$1016/11, 0), ROUND(Transactions!$H$2:$H$1016/11, 0)))</f>
        <v>-2858</v>
      </c>
      <c r="P267" s="18">
        <f>IF(Transactions!$C$2:$C$1016="지출", -(Transactions!$H$2:$H$1016), Transactions!$H$2:$H$1016)</f>
        <v>-31440</v>
      </c>
      <c r="Q267" s="18">
        <f>Transactions!$P$2:$P$1016-Transactions!$O$2:$O$1016</f>
        <v>-28582</v>
      </c>
      <c r="R267" s="18">
        <f>IF('운영결산'!$C$2, Transactions!$Q$2:$Q$1016, Transactions!$P$2:$P$1016)</f>
        <v>-31440</v>
      </c>
      <c r="S267" s="18">
        <f>IF('초기비용'!$C$2, Transactions!$Q$2:$Q$1016, Transactions!$P$2:$P$1016)</f>
        <v>-31440</v>
      </c>
      <c r="T267" s="18">
        <f>IF('총결산'!$C$2, Transactions!$Q$2:$Q$1016, Transactions!$P$2:$P$1016)</f>
        <v>-28582</v>
      </c>
      <c r="U267" s="18">
        <f>IF(Transactions!$V$2:$V$1016=FALSE, Transactions!$O$2:$O$1016, 0)</f>
        <v>-2858</v>
      </c>
      <c r="V267" s="20"/>
      <c r="W267" s="15"/>
      <c r="X267" s="15"/>
      <c r="Y267" s="16">
        <v>31440.0</v>
      </c>
      <c r="Z267" s="15">
        <v>1.0</v>
      </c>
      <c r="AA267" s="15" t="s">
        <v>254</v>
      </c>
      <c r="AB267" s="15">
        <v>50.0</v>
      </c>
      <c r="AC267" s="19">
        <v>629.0</v>
      </c>
    </row>
    <row r="268" ht="15.75" customHeight="1">
      <c r="A268" s="6" t="str">
        <f>TEXT(Transactions!$B$2:$B$1016, "yyyy-mm")</f>
        <v>2025-03</v>
      </c>
      <c r="B268" s="7">
        <v>45732.0</v>
      </c>
      <c r="C268" s="8" t="s">
        <v>28</v>
      </c>
      <c r="D268" s="8" t="s">
        <v>51</v>
      </c>
      <c r="E268" s="8"/>
      <c r="F268" s="8" t="s">
        <v>57</v>
      </c>
      <c r="G268" s="8" t="s">
        <v>249</v>
      </c>
      <c r="H268" s="9">
        <v>5600.0</v>
      </c>
      <c r="I268" s="8" t="s">
        <v>353</v>
      </c>
      <c r="J268" s="8"/>
      <c r="K268" s="8" t="s">
        <v>55</v>
      </c>
      <c r="L268" s="8"/>
      <c r="M268" s="8"/>
      <c r="N268" s="10" t="b">
        <f>AND(ISNUMBER(MATCH(Transactions!$F$2:$F$1016, '관리용품리스트'!$B$3:$B$48, 0)),
  ISNUMBER(MATCH(Transactions!$G$2:$G$1016, '관리용품리스트'!$C$3:$C$48, 0))
)
</f>
        <v>1</v>
      </c>
      <c r="O268" s="11">
        <f>IF(Transactions!$C$2:$C$1016=TRUE, 0, IF(Transactions!$C$2:$C$1016="지출", -ROUND(Transactions!$H$2:$H$1016/11, 0), ROUND(Transactions!$H$2:$H$1016/11, 0)))</f>
        <v>-509</v>
      </c>
      <c r="P268" s="11">
        <f>IF(Transactions!$C$2:$C$1016="지출", -(Transactions!$H$2:$H$1016), Transactions!$H$2:$H$1016)</f>
        <v>-5600</v>
      </c>
      <c r="Q268" s="11">
        <f>Transactions!$P$2:$P$1016-Transactions!$O$2:$O$1016</f>
        <v>-5091</v>
      </c>
      <c r="R268" s="11">
        <f>IF('운영결산'!$C$2, Transactions!$Q$2:$Q$1016, Transactions!$P$2:$P$1016)</f>
        <v>-5600</v>
      </c>
      <c r="S268" s="11">
        <f>IF('초기비용'!$C$2, Transactions!$Q$2:$Q$1016, Transactions!$P$2:$P$1016)</f>
        <v>-5600</v>
      </c>
      <c r="T268" s="11">
        <f>IF('총결산'!$C$2, Transactions!$Q$2:$Q$1016, Transactions!$P$2:$P$1016)</f>
        <v>-5091</v>
      </c>
      <c r="U268" s="11">
        <f>IF(Transactions!$V$2:$V$1016=FALSE, Transactions!$O$2:$O$1016, 0)</f>
        <v>-509</v>
      </c>
      <c r="V268" s="21"/>
      <c r="W268" s="8"/>
      <c r="X268" s="8"/>
      <c r="Y268" s="9">
        <v>5600.0</v>
      </c>
      <c r="Z268" s="8">
        <v>1.0</v>
      </c>
      <c r="AA268" s="8" t="s">
        <v>61</v>
      </c>
      <c r="AB268" s="8">
        <v>100.0</v>
      </c>
      <c r="AC268" s="12">
        <v>56.0</v>
      </c>
    </row>
    <row r="269" ht="15.75" hidden="1" customHeight="1">
      <c r="A269" s="13" t="str">
        <f>TEXT(Transactions!$B$2:$B$1016, "yyyy-mm")</f>
        <v>2025-03</v>
      </c>
      <c r="B269" s="14">
        <v>45733.0</v>
      </c>
      <c r="C269" s="15" t="s">
        <v>28</v>
      </c>
      <c r="D269" s="15" t="s">
        <v>35</v>
      </c>
      <c r="E269" s="15"/>
      <c r="F269" s="15" t="s">
        <v>458</v>
      </c>
      <c r="G269" s="15" t="s">
        <v>459</v>
      </c>
      <c r="H269" s="16">
        <v>13080.0</v>
      </c>
      <c r="I269" s="15"/>
      <c r="J269" s="15" t="s">
        <v>46</v>
      </c>
      <c r="K269" s="15" t="s">
        <v>460</v>
      </c>
      <c r="L269" s="15"/>
      <c r="M269" s="15"/>
      <c r="N269" s="17" t="b">
        <f>AND(ISNUMBER(MATCH(Transactions!$F$2:$F$1016, '관리용품리스트'!$B$3:$B$48, 0)),
  ISNUMBER(MATCH(Transactions!$G$2:$G$1016, '관리용품리스트'!$C$3:$C$48, 0))
)
</f>
        <v>0</v>
      </c>
      <c r="O269" s="18">
        <f>IF(Transactions!$C$2:$C$1016=TRUE, 0, IF(Transactions!$C$2:$C$1016="지출", -ROUND(Transactions!$H$2:$H$1016/11, 0), ROUND(Transactions!$H$2:$H$1016/11, 0)))</f>
        <v>-1189</v>
      </c>
      <c r="P269" s="18">
        <f>IF(Transactions!$C$2:$C$1016="지출", -(Transactions!$H$2:$H$1016), Transactions!$H$2:$H$1016)</f>
        <v>-13080</v>
      </c>
      <c r="Q269" s="18">
        <f>Transactions!$P$2:$P$1016-Transactions!$O$2:$O$1016</f>
        <v>-11891</v>
      </c>
      <c r="R269" s="18">
        <f>IF('운영결산'!$C$2, Transactions!$Q$2:$Q$1016, Transactions!$P$2:$P$1016)</f>
        <v>-13080</v>
      </c>
      <c r="S269" s="18">
        <f>IF('초기비용'!$C$2, Transactions!$Q$2:$Q$1016, Transactions!$P$2:$P$1016)</f>
        <v>-13080</v>
      </c>
      <c r="T269" s="18">
        <f>IF('총결산'!$C$2, Transactions!$Q$2:$Q$1016, Transactions!$P$2:$P$1016)</f>
        <v>-11891</v>
      </c>
      <c r="U269" s="18">
        <f>IF(Transactions!$V$2:$V$1016=FALSE, Transactions!$O$2:$O$1016, 0)</f>
        <v>-1189</v>
      </c>
      <c r="V269" s="20"/>
      <c r="W269" s="15"/>
      <c r="X269" s="15"/>
      <c r="Y269" s="15"/>
      <c r="Z269" s="15"/>
      <c r="AA269" s="15"/>
      <c r="AB269" s="15"/>
      <c r="AC269" s="19"/>
    </row>
    <row r="270" ht="15.75" hidden="1" customHeight="1">
      <c r="A270" s="6" t="str">
        <f>TEXT(Transactions!$B$2:$B$1016, "yyyy-mm")</f>
        <v>2025-03</v>
      </c>
      <c r="B270" s="7">
        <v>45733.0</v>
      </c>
      <c r="C270" s="8" t="s">
        <v>28</v>
      </c>
      <c r="D270" s="8" t="s">
        <v>35</v>
      </c>
      <c r="E270" s="8"/>
      <c r="F270" s="8" t="s">
        <v>41</v>
      </c>
      <c r="G270" s="8" t="s">
        <v>293</v>
      </c>
      <c r="H270" s="9">
        <v>66000.0</v>
      </c>
      <c r="I270" s="8"/>
      <c r="J270" s="8" t="s">
        <v>32</v>
      </c>
      <c r="K270" s="8" t="s">
        <v>293</v>
      </c>
      <c r="L270" s="8"/>
      <c r="M270" s="8"/>
      <c r="N270" s="10" t="b">
        <f>AND(ISNUMBER(MATCH(Transactions!$F$2:$F$1016, '관리용품리스트'!$B$3:$B$48, 0)),
  ISNUMBER(MATCH(Transactions!$G$2:$G$1016, '관리용품리스트'!$C$3:$C$48, 0))
)
</f>
        <v>0</v>
      </c>
      <c r="O270" s="11">
        <f>IF(Transactions!$C$2:$C$1016=TRUE, 0, IF(Transactions!$C$2:$C$1016="지출", -ROUND(Transactions!$H$2:$H$1016/11, 0), ROUND(Transactions!$H$2:$H$1016/11, 0)))</f>
        <v>-6000</v>
      </c>
      <c r="P270" s="11">
        <f>IF(Transactions!$C$2:$C$1016="지출", -(Transactions!$H$2:$H$1016), Transactions!$H$2:$H$1016)</f>
        <v>-66000</v>
      </c>
      <c r="Q270" s="11">
        <f>Transactions!$P$2:$P$1016-Transactions!$O$2:$O$1016</f>
        <v>-60000</v>
      </c>
      <c r="R270" s="11">
        <f>IF('운영결산'!$C$2, Transactions!$Q$2:$Q$1016, Transactions!$P$2:$P$1016)</f>
        <v>-66000</v>
      </c>
      <c r="S270" s="11">
        <f>IF('초기비용'!$C$2, Transactions!$Q$2:$Q$1016, Transactions!$P$2:$P$1016)</f>
        <v>-66000</v>
      </c>
      <c r="T270" s="11">
        <f>IF('총결산'!$C$2, Transactions!$Q$2:$Q$1016, Transactions!$P$2:$P$1016)</f>
        <v>-60000</v>
      </c>
      <c r="U270" s="11">
        <f>IF(Transactions!$V$2:$V$1016=FALSE, Transactions!$O$2:$O$1016, 0)</f>
        <v>-6000</v>
      </c>
      <c r="V270" s="21"/>
      <c r="W270" s="8"/>
      <c r="X270" s="8"/>
      <c r="Y270" s="8"/>
      <c r="Z270" s="8"/>
      <c r="AA270" s="8"/>
      <c r="AB270" s="8"/>
      <c r="AC270" s="12"/>
    </row>
    <row r="271" ht="15.75" hidden="1" customHeight="1">
      <c r="A271" s="13" t="str">
        <f>TEXT(Transactions!$B$2:$B$1016, "yyyy-mm")</f>
        <v>2025-03</v>
      </c>
      <c r="B271" s="14">
        <v>45733.0</v>
      </c>
      <c r="C271" s="15" t="s">
        <v>28</v>
      </c>
      <c r="D271" s="15" t="s">
        <v>29</v>
      </c>
      <c r="E271" s="15"/>
      <c r="F271" s="15" t="s">
        <v>461</v>
      </c>
      <c r="G271" s="15" t="s">
        <v>462</v>
      </c>
      <c r="H271" s="16">
        <v>478500.0</v>
      </c>
      <c r="I271" s="15"/>
      <c r="J271" s="15" t="s">
        <v>32</v>
      </c>
      <c r="K271" s="15" t="s">
        <v>33</v>
      </c>
      <c r="L271" s="15"/>
      <c r="M271" s="15"/>
      <c r="N271" s="17" t="b">
        <f>AND(ISNUMBER(MATCH(Transactions!$F$2:$F$1016, '관리용품리스트'!$B$3:$B$48, 0)),
  ISNUMBER(MATCH(Transactions!$G$2:$G$1016, '관리용품리스트'!$C$3:$C$48, 0))
)
</f>
        <v>0</v>
      </c>
      <c r="O271" s="18">
        <f>IF(Transactions!$C$2:$C$1016=TRUE, 0, IF(Transactions!$C$2:$C$1016="지출", -ROUND(Transactions!$H$2:$H$1016/11, 0), ROUND(Transactions!$H$2:$H$1016/11, 0)))</f>
        <v>-43500</v>
      </c>
      <c r="P271" s="18">
        <f>IF(Transactions!$C$2:$C$1016="지출", -(Transactions!$H$2:$H$1016), Transactions!$H$2:$H$1016)</f>
        <v>-478500</v>
      </c>
      <c r="Q271" s="18">
        <f>Transactions!$P$2:$P$1016-Transactions!$O$2:$O$1016</f>
        <v>-435000</v>
      </c>
      <c r="R271" s="18">
        <f>IF('운영결산'!$C$2, Transactions!$Q$2:$Q$1016, Transactions!$P$2:$P$1016)</f>
        <v>-478500</v>
      </c>
      <c r="S271" s="18">
        <f>IF('초기비용'!$C$2, Transactions!$Q$2:$Q$1016, Transactions!$P$2:$P$1016)</f>
        <v>-478500</v>
      </c>
      <c r="T271" s="18">
        <f>IF('총결산'!$C$2, Transactions!$Q$2:$Q$1016, Transactions!$P$2:$P$1016)</f>
        <v>-435000</v>
      </c>
      <c r="U271" s="18">
        <f>IF(Transactions!$V$2:$V$1016=FALSE, Transactions!$O$2:$O$1016, 0)</f>
        <v>-43500</v>
      </c>
      <c r="V271" s="20"/>
      <c r="W271" s="15"/>
      <c r="X271" s="15"/>
      <c r="Y271" s="15"/>
      <c r="Z271" s="15"/>
      <c r="AA271" s="15"/>
      <c r="AB271" s="15"/>
      <c r="AC271" s="19"/>
    </row>
    <row r="272" ht="15.75" hidden="1" customHeight="1">
      <c r="A272" s="6" t="str">
        <f>TEXT(Transactions!$B$2:$B$1016, "yyyy-mm")</f>
        <v>2025-03</v>
      </c>
      <c r="B272" s="7">
        <v>45733.0</v>
      </c>
      <c r="C272" s="8" t="s">
        <v>28</v>
      </c>
      <c r="D272" s="8" t="s">
        <v>35</v>
      </c>
      <c r="E272" s="8"/>
      <c r="F272" s="8" t="s">
        <v>461</v>
      </c>
      <c r="G272" s="8" t="s">
        <v>463</v>
      </c>
      <c r="H272" s="9">
        <v>407000.0</v>
      </c>
      <c r="I272" s="8"/>
      <c r="J272" s="8" t="s">
        <v>32</v>
      </c>
      <c r="K272" s="8" t="s">
        <v>33</v>
      </c>
      <c r="L272" s="8"/>
      <c r="M272" s="8"/>
      <c r="N272" s="10" t="b">
        <f>AND(ISNUMBER(MATCH(Transactions!$F$2:$F$1016, '관리용품리스트'!$B$3:$B$48, 0)),
  ISNUMBER(MATCH(Transactions!$G$2:$G$1016, '관리용품리스트'!$C$3:$C$48, 0))
)
</f>
        <v>0</v>
      </c>
      <c r="O272" s="11">
        <f>IF(Transactions!$C$2:$C$1016=TRUE, 0, IF(Transactions!$C$2:$C$1016="지출", -ROUND(Transactions!$H$2:$H$1016/11, 0), ROUND(Transactions!$H$2:$H$1016/11, 0)))</f>
        <v>-37000</v>
      </c>
      <c r="P272" s="11">
        <f>IF(Transactions!$C$2:$C$1016="지출", -(Transactions!$H$2:$H$1016), Transactions!$H$2:$H$1016)</f>
        <v>-407000</v>
      </c>
      <c r="Q272" s="11">
        <f>Transactions!$P$2:$P$1016-Transactions!$O$2:$O$1016</f>
        <v>-370000</v>
      </c>
      <c r="R272" s="11">
        <f>IF('운영결산'!$C$2, Transactions!$Q$2:$Q$1016, Transactions!$P$2:$P$1016)</f>
        <v>-407000</v>
      </c>
      <c r="S272" s="11">
        <f>IF('초기비용'!$C$2, Transactions!$Q$2:$Q$1016, Transactions!$P$2:$P$1016)</f>
        <v>-407000</v>
      </c>
      <c r="T272" s="11">
        <f>IF('총결산'!$C$2, Transactions!$Q$2:$Q$1016, Transactions!$P$2:$P$1016)</f>
        <v>-370000</v>
      </c>
      <c r="U272" s="11">
        <f>IF(Transactions!$V$2:$V$1016=FALSE, Transactions!$O$2:$O$1016, 0)</f>
        <v>-37000</v>
      </c>
      <c r="V272" s="21"/>
      <c r="W272" s="8"/>
      <c r="X272" s="8"/>
      <c r="Y272" s="8"/>
      <c r="Z272" s="8"/>
      <c r="AA272" s="8"/>
      <c r="AB272" s="8"/>
      <c r="AC272" s="12"/>
    </row>
    <row r="273" ht="15.75" hidden="1" customHeight="1">
      <c r="A273" s="13" t="str">
        <f>TEXT(Transactions!$B$2:$B$1016, "yyyy-mm")</f>
        <v>2025-03</v>
      </c>
      <c r="B273" s="14">
        <v>45733.0</v>
      </c>
      <c r="C273" s="15" t="s">
        <v>28</v>
      </c>
      <c r="D273" s="15" t="s">
        <v>29</v>
      </c>
      <c r="E273" s="15"/>
      <c r="F273" s="15" t="s">
        <v>30</v>
      </c>
      <c r="G273" s="15" t="s">
        <v>360</v>
      </c>
      <c r="H273" s="16">
        <v>1295100.0</v>
      </c>
      <c r="I273" s="15"/>
      <c r="J273" s="15"/>
      <c r="K273" s="15" t="s">
        <v>360</v>
      </c>
      <c r="L273" s="15"/>
      <c r="M273" s="15"/>
      <c r="N273" s="17" t="b">
        <f>AND(ISNUMBER(MATCH(Transactions!$F$2:$F$1016, '관리용품리스트'!$B$3:$B$48, 0)),
  ISNUMBER(MATCH(Transactions!$G$2:$G$1016, '관리용품리스트'!$C$3:$C$48, 0))
)
</f>
        <v>0</v>
      </c>
      <c r="O273" s="18">
        <f>IF(Transactions!$C$2:$C$1016=TRUE, 0, IF(Transactions!$C$2:$C$1016="지출", -ROUND(Transactions!$H$2:$H$1016/11, 0), ROUND(Transactions!$H$2:$H$1016/11, 0)))</f>
        <v>-117736</v>
      </c>
      <c r="P273" s="18">
        <f>IF(Transactions!$C$2:$C$1016="지출", -(Transactions!$H$2:$H$1016), Transactions!$H$2:$H$1016)</f>
        <v>-1295100</v>
      </c>
      <c r="Q273" s="18">
        <f>Transactions!$P$2:$P$1016-Transactions!$O$2:$O$1016</f>
        <v>-1177364</v>
      </c>
      <c r="R273" s="18">
        <f>IF('운영결산'!$C$2, Transactions!$Q$2:$Q$1016, Transactions!$P$2:$P$1016)</f>
        <v>-1295100</v>
      </c>
      <c r="S273" s="18">
        <f>IF('초기비용'!$C$2, Transactions!$Q$2:$Q$1016, Transactions!$P$2:$P$1016)</f>
        <v>-1295100</v>
      </c>
      <c r="T273" s="18">
        <f>IF('총결산'!$C$2, Transactions!$Q$2:$Q$1016, Transactions!$P$2:$P$1016)</f>
        <v>-1177364</v>
      </c>
      <c r="U273" s="18">
        <f>IF(Transactions!$V$2:$V$1016=FALSE, Transactions!$O$2:$O$1016, 0)</f>
        <v>-117736</v>
      </c>
      <c r="V273" s="20"/>
      <c r="W273" s="15"/>
      <c r="X273" s="15"/>
      <c r="Y273" s="15"/>
      <c r="Z273" s="15"/>
      <c r="AA273" s="15"/>
      <c r="AB273" s="15"/>
      <c r="AC273" s="19"/>
    </row>
    <row r="274" ht="15.75" hidden="1" customHeight="1">
      <c r="A274" s="6" t="str">
        <f>TEXT(Transactions!$B$2:$B$1016, "yyyy-mm")</f>
        <v>2025-03</v>
      </c>
      <c r="B274" s="7">
        <v>45733.0</v>
      </c>
      <c r="C274" s="8" t="s">
        <v>28</v>
      </c>
      <c r="D274" s="8" t="s">
        <v>35</v>
      </c>
      <c r="E274" s="8"/>
      <c r="F274" s="8" t="s">
        <v>268</v>
      </c>
      <c r="G274" s="8" t="s">
        <v>269</v>
      </c>
      <c r="H274" s="9">
        <v>28430.0</v>
      </c>
      <c r="I274" s="8"/>
      <c r="J274" s="8" t="s">
        <v>464</v>
      </c>
      <c r="K274" s="8" t="s">
        <v>270</v>
      </c>
      <c r="L274" s="8"/>
      <c r="M274" s="8"/>
      <c r="N274" s="10" t="b">
        <f>AND(ISNUMBER(MATCH(Transactions!$F$2:$F$1016, '관리용품리스트'!$B$3:$B$48, 0)),
  ISNUMBER(MATCH(Transactions!$G$2:$G$1016, '관리용품리스트'!$C$3:$C$48, 0))
)
</f>
        <v>0</v>
      </c>
      <c r="O274" s="11">
        <f>IF(Transactions!$C$2:$C$1016=TRUE, 0, IF(Transactions!$C$2:$C$1016="지출", -ROUND(Transactions!$H$2:$H$1016/11, 0), ROUND(Transactions!$H$2:$H$1016/11, 0)))</f>
        <v>-2585</v>
      </c>
      <c r="P274" s="11">
        <f>IF(Transactions!$C$2:$C$1016="지출", -(Transactions!$H$2:$H$1016), Transactions!$H$2:$H$1016)</f>
        <v>-28430</v>
      </c>
      <c r="Q274" s="11">
        <f>Transactions!$P$2:$P$1016-Transactions!$O$2:$O$1016</f>
        <v>-25845</v>
      </c>
      <c r="R274" s="11">
        <f>IF('운영결산'!$C$2, Transactions!$Q$2:$Q$1016, Transactions!$P$2:$P$1016)</f>
        <v>-28430</v>
      </c>
      <c r="S274" s="11">
        <f>IF('초기비용'!$C$2, Transactions!$Q$2:$Q$1016, Transactions!$P$2:$P$1016)</f>
        <v>-28430</v>
      </c>
      <c r="T274" s="11">
        <f>IF('총결산'!$C$2, Transactions!$Q$2:$Q$1016, Transactions!$P$2:$P$1016)</f>
        <v>-25845</v>
      </c>
      <c r="U274" s="11">
        <f>IF(Transactions!$V$2:$V$1016=FALSE, Transactions!$O$2:$O$1016, 0)</f>
        <v>-2585</v>
      </c>
      <c r="V274" s="21"/>
      <c r="W274" s="8"/>
      <c r="X274" s="8"/>
      <c r="Y274" s="8"/>
      <c r="Z274" s="8"/>
      <c r="AA274" s="8"/>
      <c r="AB274" s="8"/>
      <c r="AC274" s="12"/>
    </row>
    <row r="275" ht="15.75" customHeight="1">
      <c r="A275" s="13" t="str">
        <f>TEXT(Transactions!$B$2:$B$1016, "yyyy-mm")</f>
        <v>2025-03</v>
      </c>
      <c r="B275" s="14">
        <v>45734.0</v>
      </c>
      <c r="C275" s="15" t="s">
        <v>28</v>
      </c>
      <c r="D275" s="15" t="s">
        <v>51</v>
      </c>
      <c r="E275" s="15"/>
      <c r="F275" s="15" t="s">
        <v>57</v>
      </c>
      <c r="G275" s="15" t="s">
        <v>324</v>
      </c>
      <c r="H275" s="16">
        <v>12980.0</v>
      </c>
      <c r="I275" s="15" t="s">
        <v>444</v>
      </c>
      <c r="J275" s="15"/>
      <c r="K275" s="15" t="s">
        <v>152</v>
      </c>
      <c r="L275" s="15"/>
      <c r="M275" s="15"/>
      <c r="N275" s="17" t="b">
        <f>AND(ISNUMBER(MATCH(Transactions!$F$2:$F$1016, '관리용품리스트'!$B$3:$B$48, 0)),
  ISNUMBER(MATCH(Transactions!$G$2:$G$1016, '관리용품리스트'!$C$3:$C$48, 0))
)
</f>
        <v>1</v>
      </c>
      <c r="O275" s="18">
        <f>IF(Transactions!$C$2:$C$1016=TRUE, 0, IF(Transactions!$C$2:$C$1016="지출", -ROUND(Transactions!$H$2:$H$1016/11, 0), ROUND(Transactions!$H$2:$H$1016/11, 0)))</f>
        <v>-1180</v>
      </c>
      <c r="P275" s="18">
        <f>IF(Transactions!$C$2:$C$1016="지출", -(Transactions!$H$2:$H$1016), Transactions!$H$2:$H$1016)</f>
        <v>-12980</v>
      </c>
      <c r="Q275" s="18">
        <f>Transactions!$P$2:$P$1016-Transactions!$O$2:$O$1016</f>
        <v>-11800</v>
      </c>
      <c r="R275" s="18">
        <f>IF('운영결산'!$C$2, Transactions!$Q$2:$Q$1016, Transactions!$P$2:$P$1016)</f>
        <v>-12980</v>
      </c>
      <c r="S275" s="18">
        <f>IF('초기비용'!$C$2, Transactions!$Q$2:$Q$1016, Transactions!$P$2:$P$1016)</f>
        <v>-12980</v>
      </c>
      <c r="T275" s="18">
        <f>IF('총결산'!$C$2, Transactions!$Q$2:$Q$1016, Transactions!$P$2:$P$1016)</f>
        <v>-11800</v>
      </c>
      <c r="U275" s="18">
        <f>IF(Transactions!$V$2:$V$1016=FALSE, Transactions!$O$2:$O$1016, 0)</f>
        <v>-1180</v>
      </c>
      <c r="V275" s="20"/>
      <c r="W275" s="15"/>
      <c r="X275" s="15" t="s">
        <v>437</v>
      </c>
      <c r="Y275" s="16">
        <v>12980.0</v>
      </c>
      <c r="Z275" s="15">
        <v>1.0</v>
      </c>
      <c r="AA275" s="15" t="s">
        <v>186</v>
      </c>
      <c r="AB275" s="15">
        <v>1.0</v>
      </c>
      <c r="AC275" s="19">
        <v>13.0</v>
      </c>
    </row>
    <row r="276" ht="15.75" hidden="1" customHeight="1">
      <c r="A276" s="6" t="str">
        <f>TEXT(Transactions!$B$2:$B$1016, "yyyy-mm")</f>
        <v>2025-03</v>
      </c>
      <c r="B276" s="7">
        <v>45735.0</v>
      </c>
      <c r="C276" s="8" t="s">
        <v>28</v>
      </c>
      <c r="D276" s="8" t="s">
        <v>29</v>
      </c>
      <c r="E276" s="8"/>
      <c r="F276" s="8" t="s">
        <v>49</v>
      </c>
      <c r="G276" s="8" t="s">
        <v>465</v>
      </c>
      <c r="H276" s="9">
        <v>34270.0</v>
      </c>
      <c r="I276" s="8"/>
      <c r="J276" s="8" t="s">
        <v>32</v>
      </c>
      <c r="K276" s="8" t="s">
        <v>466</v>
      </c>
      <c r="L276" s="8"/>
      <c r="M276" s="8" t="s">
        <v>467</v>
      </c>
      <c r="N276" s="10" t="b">
        <f>AND(ISNUMBER(MATCH(Transactions!$F$2:$F$1016, '관리용품리스트'!$B$3:$B$48, 0)),
  ISNUMBER(MATCH(Transactions!$G$2:$G$1016, '관리용품리스트'!$C$3:$C$48, 0))
)
</f>
        <v>0</v>
      </c>
      <c r="O276" s="11">
        <f>IF(Transactions!$C$2:$C$1016=TRUE, 0, IF(Transactions!$C$2:$C$1016="지출", -ROUND(Transactions!$H$2:$H$1016/11, 0), ROUND(Transactions!$H$2:$H$1016/11, 0)))</f>
        <v>-3115</v>
      </c>
      <c r="P276" s="11">
        <f>IF(Transactions!$C$2:$C$1016="지출", -(Transactions!$H$2:$H$1016), Transactions!$H$2:$H$1016)</f>
        <v>-34270</v>
      </c>
      <c r="Q276" s="11">
        <f>Transactions!$P$2:$P$1016-Transactions!$O$2:$O$1016</f>
        <v>-31155</v>
      </c>
      <c r="R276" s="11">
        <f>IF('운영결산'!$C$2, Transactions!$Q$2:$Q$1016, Transactions!$P$2:$P$1016)</f>
        <v>-34270</v>
      </c>
      <c r="S276" s="11">
        <f>IF('초기비용'!$C$2, Transactions!$Q$2:$Q$1016, Transactions!$P$2:$P$1016)</f>
        <v>-34270</v>
      </c>
      <c r="T276" s="11">
        <f>IF('총결산'!$C$2, Transactions!$Q$2:$Q$1016, Transactions!$P$2:$P$1016)</f>
        <v>-31155</v>
      </c>
      <c r="U276" s="11">
        <f>IF(Transactions!$V$2:$V$1016=FALSE, Transactions!$O$2:$O$1016, 0)</f>
        <v>-3115</v>
      </c>
      <c r="V276" s="21"/>
      <c r="W276" s="8"/>
      <c r="X276" s="8"/>
      <c r="Y276" s="8"/>
      <c r="Z276" s="8"/>
      <c r="AA276" s="8"/>
      <c r="AB276" s="8"/>
      <c r="AC276" s="12"/>
    </row>
    <row r="277" ht="15.75" hidden="1" customHeight="1">
      <c r="A277" s="13" t="str">
        <f>TEXT(Transactions!$B$2:$B$1016, "yyyy-mm")</f>
        <v>2025-03</v>
      </c>
      <c r="B277" s="14">
        <v>45735.0</v>
      </c>
      <c r="C277" s="15" t="s">
        <v>28</v>
      </c>
      <c r="D277" s="15" t="s">
        <v>51</v>
      </c>
      <c r="E277" s="15"/>
      <c r="F277" s="15" t="s">
        <v>76</v>
      </c>
      <c r="G277" s="15" t="s">
        <v>413</v>
      </c>
      <c r="H277" s="16">
        <v>1426.0</v>
      </c>
      <c r="I277" s="15" t="s">
        <v>468</v>
      </c>
      <c r="J277" s="15"/>
      <c r="K277" s="15" t="s">
        <v>60</v>
      </c>
      <c r="L277" s="15" t="b">
        <v>1</v>
      </c>
      <c r="M277" s="15"/>
      <c r="N277" s="17" t="b">
        <f>AND(ISNUMBER(MATCH(Transactions!$F$2:$F$1016, '관리용품리스트'!$B$3:$B$48, 0)),
  ISNUMBER(MATCH(Transactions!$G$2:$G$1016, '관리용품리스트'!$C$3:$C$48, 0))
)
</f>
        <v>0</v>
      </c>
      <c r="O277" s="18">
        <f>IF(Transactions!$L$2:$L$1016=TRUE, 0, IF(Transactions!$C$2:$C$1016="지출", -ROUND(Transactions!$H$2:$H$1016/11, 0), ROUND(Transactions!$H$2:$H$1016/11, 0)))</f>
        <v>0</v>
      </c>
      <c r="P277" s="18">
        <f>IF(Transactions!$C$2:$C$1016="지출", -(Transactions!$H$2:$H$1016), Transactions!$H$2:$H$1016)</f>
        <v>-1426</v>
      </c>
      <c r="Q277" s="18">
        <f>Transactions!$P$2:$P$1016-Transactions!$O$2:$O$1016</f>
        <v>-1426</v>
      </c>
      <c r="R277" s="18">
        <f>IF('운영결산'!$C$2, Transactions!$Q$2:$Q$1016, Transactions!$P$2:$P$1016)</f>
        <v>-1426</v>
      </c>
      <c r="S277" s="18">
        <f>IF('초기비용'!$C$2, Transactions!$Q$2:$Q$1016, Transactions!$P$2:$P$1016)</f>
        <v>-1426</v>
      </c>
      <c r="T277" s="18">
        <f>IF('총결산'!$C$2, Transactions!$Q$2:$Q$1016, Transactions!$P$2:$P$1016)</f>
        <v>-1426</v>
      </c>
      <c r="U277" s="18">
        <f>IF(Transactions!$V$2:$V$1016&lt;&gt;"", 0, Transactions!$O$2:$O$1016)</f>
        <v>0</v>
      </c>
      <c r="V277" s="20"/>
      <c r="W277" s="15"/>
      <c r="X277" s="15"/>
      <c r="Y277" s="16">
        <v>1575.0</v>
      </c>
      <c r="Z277" s="15">
        <v>1.0</v>
      </c>
      <c r="AA277" s="15"/>
      <c r="AB277" s="15">
        <v>1.0</v>
      </c>
      <c r="AC277" s="19"/>
    </row>
    <row r="278" ht="15.75" hidden="1" customHeight="1">
      <c r="A278" s="6" t="str">
        <f>TEXT(Transactions!$B$2:$B$1016, "yyyy-mm")</f>
        <v>2025-03</v>
      </c>
      <c r="B278" s="7">
        <v>45735.0</v>
      </c>
      <c r="C278" s="8" t="s">
        <v>28</v>
      </c>
      <c r="D278" s="8" t="s">
        <v>51</v>
      </c>
      <c r="E278" s="8"/>
      <c r="F278" s="8" t="s">
        <v>52</v>
      </c>
      <c r="G278" s="8" t="s">
        <v>60</v>
      </c>
      <c r="H278" s="9">
        <v>2036.0</v>
      </c>
      <c r="I278" s="8" t="s">
        <v>469</v>
      </c>
      <c r="J278" s="8"/>
      <c r="K278" s="8" t="s">
        <v>60</v>
      </c>
      <c r="L278" s="8" t="b">
        <v>1</v>
      </c>
      <c r="M278" s="8"/>
      <c r="N278" s="10" t="b">
        <f>AND(ISNUMBER(MATCH(Transactions!$F$2:$F$1016, '관리용품리스트'!$B$3:$B$48, 0)),
  ISNUMBER(MATCH(Transactions!$G$2:$G$1016, '관리용품리스트'!$C$3:$C$48, 0))
)
</f>
        <v>0</v>
      </c>
      <c r="O278" s="11">
        <f>IF(Transactions!$L$2:$L$1016=TRUE, 0, IF(Transactions!$C$2:$C$1016="지출", -ROUND(Transactions!$H$2:$H$1016/11, 0), ROUND(Transactions!$H$2:$H$1016/11, 0)))</f>
        <v>0</v>
      </c>
      <c r="P278" s="11">
        <f>IF(Transactions!$C$2:$C$1016="지출", -(Transactions!$H$2:$H$1016), Transactions!$H$2:$H$1016)</f>
        <v>-2036</v>
      </c>
      <c r="Q278" s="11">
        <f>Transactions!$P$2:$P$1016-Transactions!$O$2:$O$1016</f>
        <v>-2036</v>
      </c>
      <c r="R278" s="11">
        <f>IF('운영결산'!$C$2, Transactions!$Q$2:$Q$1016, Transactions!$P$2:$P$1016)</f>
        <v>-2036</v>
      </c>
      <c r="S278" s="11">
        <f>IF('초기비용'!$C$2, Transactions!$Q$2:$Q$1016, Transactions!$P$2:$P$1016)</f>
        <v>-2036</v>
      </c>
      <c r="T278" s="11">
        <f>IF('총결산'!$C$2, Transactions!$Q$2:$Q$1016, Transactions!$P$2:$P$1016)</f>
        <v>-2036</v>
      </c>
      <c r="U278" s="11">
        <f>IF(Transactions!$V$2:$V$1016&lt;&gt;"", 0, Transactions!$O$2:$O$1016)</f>
        <v>0</v>
      </c>
      <c r="V278" s="21"/>
      <c r="W278" s="8"/>
      <c r="X278" s="8"/>
      <c r="Y278" s="9">
        <v>2250.0</v>
      </c>
      <c r="Z278" s="8">
        <v>1.0</v>
      </c>
      <c r="AA278" s="8"/>
      <c r="AB278" s="8">
        <v>1.0</v>
      </c>
      <c r="AC278" s="12"/>
    </row>
    <row r="279" ht="15.75" hidden="1" customHeight="1">
      <c r="A279" s="13" t="str">
        <f>TEXT(Transactions!$B$2:$B$1016, "yyyy-mm")</f>
        <v>2025-03</v>
      </c>
      <c r="B279" s="14">
        <v>45735.0</v>
      </c>
      <c r="C279" s="15" t="s">
        <v>28</v>
      </c>
      <c r="D279" s="15" t="s">
        <v>29</v>
      </c>
      <c r="E279" s="15"/>
      <c r="F279" s="15" t="s">
        <v>78</v>
      </c>
      <c r="G279" s="15" t="s">
        <v>470</v>
      </c>
      <c r="H279" s="16">
        <v>3869.0</v>
      </c>
      <c r="I279" s="15" t="s">
        <v>471</v>
      </c>
      <c r="J279" s="15"/>
      <c r="K279" s="15" t="s">
        <v>60</v>
      </c>
      <c r="L279" s="15" t="b">
        <v>1</v>
      </c>
      <c r="M279" s="15"/>
      <c r="N279" s="17" t="b">
        <f>AND(ISNUMBER(MATCH(Transactions!$F$2:$F$1016, '관리용품리스트'!$B$3:$B$48, 0)),
  ISNUMBER(MATCH(Transactions!$G$2:$G$1016, '관리용품리스트'!$C$3:$C$48, 0))
)
</f>
        <v>0</v>
      </c>
      <c r="O279" s="18">
        <f>IF(Transactions!$L$2:$L$1016=TRUE, 0, IF(Transactions!$C$2:$C$1016="지출", -ROUND(Transactions!$H$2:$H$1016/11, 0), ROUND(Transactions!$H$2:$H$1016/11, 0)))</f>
        <v>0</v>
      </c>
      <c r="P279" s="18">
        <f>IF(Transactions!$C$2:$C$1016="지출", -(Transactions!$H$2:$H$1016), Transactions!$H$2:$H$1016)</f>
        <v>-3869</v>
      </c>
      <c r="Q279" s="18">
        <f>Transactions!$P$2:$P$1016-Transactions!$O$2:$O$1016</f>
        <v>-3869</v>
      </c>
      <c r="R279" s="18">
        <f>IF('운영결산'!$C$2, Transactions!$Q$2:$Q$1016, Transactions!$P$2:$P$1016)</f>
        <v>-3869</v>
      </c>
      <c r="S279" s="18">
        <f>IF('초기비용'!$C$2, Transactions!$Q$2:$Q$1016, Transactions!$P$2:$P$1016)</f>
        <v>-3869</v>
      </c>
      <c r="T279" s="18">
        <f>IF('총결산'!$C$2, Transactions!$Q$2:$Q$1016, Transactions!$P$2:$P$1016)</f>
        <v>-3869</v>
      </c>
      <c r="U279" s="18">
        <f>IF(Transactions!$V$2:$V$1016&lt;&gt;"", 0, Transactions!$O$2:$O$1016)</f>
        <v>0</v>
      </c>
      <c r="V279" s="20"/>
      <c r="W279" s="15"/>
      <c r="X279" s="15"/>
      <c r="Y279" s="16">
        <v>4275.0</v>
      </c>
      <c r="Z279" s="15">
        <v>1.0</v>
      </c>
      <c r="AA279" s="15"/>
      <c r="AB279" s="15">
        <v>1.0</v>
      </c>
      <c r="AC279" s="19"/>
    </row>
    <row r="280" ht="15.75" hidden="1" customHeight="1">
      <c r="A280" s="6" t="str">
        <f>TEXT(Transactions!$B$2:$B$1016, "yyyy-mm")</f>
        <v>2025-03</v>
      </c>
      <c r="B280" s="7">
        <v>45735.0</v>
      </c>
      <c r="C280" s="8" t="s">
        <v>28</v>
      </c>
      <c r="D280" s="8" t="s">
        <v>29</v>
      </c>
      <c r="E280" s="8"/>
      <c r="F280" s="8" t="s">
        <v>78</v>
      </c>
      <c r="G280" s="8" t="s">
        <v>265</v>
      </c>
      <c r="H280" s="9">
        <v>2647.0</v>
      </c>
      <c r="I280" s="8" t="s">
        <v>472</v>
      </c>
      <c r="J280" s="8"/>
      <c r="K280" s="8" t="s">
        <v>195</v>
      </c>
      <c r="L280" s="8"/>
      <c r="M280" s="8"/>
      <c r="N280" s="10" t="b">
        <f>AND(ISNUMBER(MATCH(Transactions!$F$2:$F$1016, '관리용품리스트'!$B$3:$B$48, 0)),
  ISNUMBER(MATCH(Transactions!$G$2:$G$1016, '관리용품리스트'!$C$3:$C$48, 0))
)
</f>
        <v>0</v>
      </c>
      <c r="O280" s="11">
        <f>IF(Transactions!$C$2:$C$1016=TRUE, 0, IF(Transactions!$C$2:$C$1016="지출", -ROUND(Transactions!$H$2:$H$1016/11, 0), ROUND(Transactions!$H$2:$H$1016/11, 0)))</f>
        <v>-241</v>
      </c>
      <c r="P280" s="11">
        <f>IF(Transactions!$C$2:$C$1016="지출", -(Transactions!$H$2:$H$1016), Transactions!$H$2:$H$1016)</f>
        <v>-2647</v>
      </c>
      <c r="Q280" s="11">
        <f>Transactions!$P$2:$P$1016-Transactions!$O$2:$O$1016</f>
        <v>-2406</v>
      </c>
      <c r="R280" s="11">
        <f>IF('운영결산'!$C$2, Transactions!$Q$2:$Q$1016, Transactions!$P$2:$P$1016)</f>
        <v>-2647</v>
      </c>
      <c r="S280" s="11">
        <f>IF('초기비용'!$C$2, Transactions!$Q$2:$Q$1016, Transactions!$P$2:$P$1016)</f>
        <v>-2647</v>
      </c>
      <c r="T280" s="11">
        <f>IF('총결산'!$C$2, Transactions!$Q$2:$Q$1016, Transactions!$P$2:$P$1016)</f>
        <v>-2406</v>
      </c>
      <c r="U280" s="11">
        <f>IF(Transactions!$V$2:$V$1016=FALSE, Transactions!$O$2:$O$1016, 0)</f>
        <v>-241</v>
      </c>
      <c r="V280" s="21"/>
      <c r="W280" s="8"/>
      <c r="X280" s="8"/>
      <c r="Y280" s="9">
        <v>2925.0</v>
      </c>
      <c r="Z280" s="8">
        <v>1.0</v>
      </c>
      <c r="AA280" s="8"/>
      <c r="AB280" s="8">
        <v>1.0</v>
      </c>
      <c r="AC280" s="12"/>
    </row>
    <row r="281" ht="15.75" hidden="1" customHeight="1">
      <c r="A281" s="13" t="str">
        <f>TEXT(Transactions!$B$2:$B$1016, "yyyy-mm")</f>
        <v>2025-03</v>
      </c>
      <c r="B281" s="14">
        <v>45735.0</v>
      </c>
      <c r="C281" s="15" t="s">
        <v>28</v>
      </c>
      <c r="D281" s="15" t="s">
        <v>51</v>
      </c>
      <c r="E281" s="15"/>
      <c r="F281" s="15" t="s">
        <v>52</v>
      </c>
      <c r="G281" s="15" t="s">
        <v>60</v>
      </c>
      <c r="H281" s="16">
        <v>3439.0</v>
      </c>
      <c r="I281" s="15" t="s">
        <v>473</v>
      </c>
      <c r="J281" s="15"/>
      <c r="K281" s="15" t="s">
        <v>60</v>
      </c>
      <c r="L281" s="15" t="b">
        <v>1</v>
      </c>
      <c r="M281" s="15"/>
      <c r="N281" s="17" t="b">
        <f>AND(ISNUMBER(MATCH(Transactions!$F$2:$F$1016, '관리용품리스트'!$B$3:$B$48, 0)),
  ISNUMBER(MATCH(Transactions!$G$2:$G$1016, '관리용품리스트'!$C$3:$C$48, 0))
)
</f>
        <v>0</v>
      </c>
      <c r="O281" s="18">
        <f>IF(Transactions!$L$2:$L$1016=TRUE, 0, IF(Transactions!$C$2:$C$1016="지출", -ROUND(Transactions!$H$2:$H$1016/11, 0), ROUND(Transactions!$H$2:$H$1016/11, 0)))</f>
        <v>0</v>
      </c>
      <c r="P281" s="18">
        <f>IF(Transactions!$C$2:$C$1016="지출", -(Transactions!$H$2:$H$1016), Transactions!$H$2:$H$1016)</f>
        <v>-3439</v>
      </c>
      <c r="Q281" s="18">
        <f>Transactions!$P$2:$P$1016-Transactions!$O$2:$O$1016</f>
        <v>-3439</v>
      </c>
      <c r="R281" s="18">
        <f>IF('운영결산'!$C$2, Transactions!$Q$2:$Q$1016, Transactions!$P$2:$P$1016)</f>
        <v>-3439</v>
      </c>
      <c r="S281" s="18">
        <f>IF('초기비용'!$C$2, Transactions!$Q$2:$Q$1016, Transactions!$P$2:$P$1016)</f>
        <v>-3439</v>
      </c>
      <c r="T281" s="18">
        <f>IF('총결산'!$C$2, Transactions!$Q$2:$Q$1016, Transactions!$P$2:$P$1016)</f>
        <v>-3439</v>
      </c>
      <c r="U281" s="18">
        <f>IF(Transactions!$V$2:$V$1016&lt;&gt;"", 0, Transactions!$O$2:$O$1016)</f>
        <v>0</v>
      </c>
      <c r="V281" s="20"/>
      <c r="W281" s="15"/>
      <c r="X281" s="15"/>
      <c r="Y281" s="16">
        <v>3800.0</v>
      </c>
      <c r="Z281" s="15">
        <v>1.0</v>
      </c>
      <c r="AA281" s="15"/>
      <c r="AB281" s="15">
        <v>1.0</v>
      </c>
      <c r="AC281" s="19"/>
    </row>
    <row r="282" ht="15.75" hidden="1" customHeight="1">
      <c r="A282" s="6" t="str">
        <f>TEXT(Transactions!$B$2:$B$1016, "yyyy-mm")</f>
        <v>2025-03</v>
      </c>
      <c r="B282" s="7">
        <v>45735.0</v>
      </c>
      <c r="C282" s="8" t="s">
        <v>28</v>
      </c>
      <c r="D282" s="8" t="s">
        <v>29</v>
      </c>
      <c r="E282" s="8"/>
      <c r="F282" s="8" t="s">
        <v>78</v>
      </c>
      <c r="G282" s="8" t="s">
        <v>60</v>
      </c>
      <c r="H282" s="9">
        <v>12000.0</v>
      </c>
      <c r="I282" s="8" t="s">
        <v>474</v>
      </c>
      <c r="J282" s="8"/>
      <c r="K282" s="8" t="s">
        <v>60</v>
      </c>
      <c r="L282" s="8" t="b">
        <v>1</v>
      </c>
      <c r="M282" s="8"/>
      <c r="N282" s="10" t="b">
        <f>AND(ISNUMBER(MATCH(Transactions!$F$2:$F$1016, '관리용품리스트'!$B$3:$B$48, 0)),
  ISNUMBER(MATCH(Transactions!$G$2:$G$1016, '관리용품리스트'!$C$3:$C$48, 0))
)
</f>
        <v>0</v>
      </c>
      <c r="O282" s="11">
        <f>IF(Transactions!$L$2:$L$1016=TRUE, 0, IF(Transactions!$C$2:$C$1016="지출", -ROUND(Transactions!$H$2:$H$1016/11, 0), ROUND(Transactions!$H$2:$H$1016/11, 0)))</f>
        <v>0</v>
      </c>
      <c r="P282" s="11">
        <f>IF(Transactions!$C$2:$C$1016="지출", -(Transactions!$H$2:$H$1016), Transactions!$H$2:$H$1016)</f>
        <v>-12000</v>
      </c>
      <c r="Q282" s="11">
        <f>Transactions!$P$2:$P$1016-Transactions!$O$2:$O$1016</f>
        <v>-12000</v>
      </c>
      <c r="R282" s="11">
        <f>IF('운영결산'!$C$2, Transactions!$Q$2:$Q$1016, Transactions!$P$2:$P$1016)</f>
        <v>-12000</v>
      </c>
      <c r="S282" s="11">
        <f>IF('초기비용'!$C$2, Transactions!$Q$2:$Q$1016, Transactions!$P$2:$P$1016)</f>
        <v>-12000</v>
      </c>
      <c r="T282" s="11">
        <f>IF('총결산'!$C$2, Transactions!$Q$2:$Q$1016, Transactions!$P$2:$P$1016)</f>
        <v>-12000</v>
      </c>
      <c r="U282" s="11">
        <f>IF(Transactions!$V$2:$V$1016&lt;&gt;"", 0, Transactions!$O$2:$O$1016)</f>
        <v>0</v>
      </c>
      <c r="V282" s="21"/>
      <c r="W282" s="8"/>
      <c r="X282" s="8"/>
      <c r="Y282" s="9">
        <v>12000.0</v>
      </c>
      <c r="Z282" s="8">
        <v>1.0</v>
      </c>
      <c r="AA282" s="8"/>
      <c r="AB282" s="8">
        <v>1.0</v>
      </c>
      <c r="AC282" s="12"/>
    </row>
    <row r="283" ht="15.75" customHeight="1">
      <c r="A283" s="13" t="str">
        <f>TEXT(Transactions!$B$2:$B$1016, "yyyy-mm")</f>
        <v>2025-03</v>
      </c>
      <c r="B283" s="14">
        <v>45735.0</v>
      </c>
      <c r="C283" s="15" t="s">
        <v>28</v>
      </c>
      <c r="D283" s="15" t="s">
        <v>51</v>
      </c>
      <c r="E283" s="15"/>
      <c r="F283" s="15" t="s">
        <v>52</v>
      </c>
      <c r="G283" s="15" t="s">
        <v>282</v>
      </c>
      <c r="H283" s="16">
        <v>11820.0</v>
      </c>
      <c r="I283" s="15" t="s">
        <v>475</v>
      </c>
      <c r="J283" s="15"/>
      <c r="K283" s="15" t="s">
        <v>55</v>
      </c>
      <c r="L283" s="15"/>
      <c r="M283" s="15"/>
      <c r="N283" s="17" t="b">
        <f>AND(ISNUMBER(MATCH(Transactions!$F$2:$F$1016, '관리용품리스트'!$B$3:$B$48, 0)),
  ISNUMBER(MATCH(Transactions!$G$2:$G$1016, '관리용품리스트'!$C$3:$C$48, 0))
)
</f>
        <v>1</v>
      </c>
      <c r="O283" s="18">
        <f>IF(Transactions!$C$2:$C$1016=TRUE, 0, IF(Transactions!$C$2:$C$1016="지출", -ROUND(Transactions!$H$2:$H$1016/11, 0), ROUND(Transactions!$H$2:$H$1016/11, 0)))</f>
        <v>-1075</v>
      </c>
      <c r="P283" s="18">
        <f>IF(Transactions!$C$2:$C$1016="지출", -(Transactions!$H$2:$H$1016), Transactions!$H$2:$H$1016)</f>
        <v>-11820</v>
      </c>
      <c r="Q283" s="18">
        <f>Transactions!$P$2:$P$1016-Transactions!$O$2:$O$1016</f>
        <v>-10745</v>
      </c>
      <c r="R283" s="18">
        <f>IF('운영결산'!$C$2, Transactions!$Q$2:$Q$1016, Transactions!$P$2:$P$1016)</f>
        <v>-11820</v>
      </c>
      <c r="S283" s="18">
        <f>IF('초기비용'!$C$2, Transactions!$Q$2:$Q$1016, Transactions!$P$2:$P$1016)</f>
        <v>-11820</v>
      </c>
      <c r="T283" s="18">
        <f>IF('총결산'!$C$2, Transactions!$Q$2:$Q$1016, Transactions!$P$2:$P$1016)</f>
        <v>-10745</v>
      </c>
      <c r="U283" s="18">
        <f>IF(Transactions!$V$2:$V$1016=FALSE, Transactions!$O$2:$O$1016, 0)</f>
        <v>-1075</v>
      </c>
      <c r="V283" s="20"/>
      <c r="W283" s="15"/>
      <c r="X283" s="15"/>
      <c r="Y283" s="16">
        <v>11820.0</v>
      </c>
      <c r="Z283" s="15">
        <v>1.0</v>
      </c>
      <c r="AA283" s="15"/>
      <c r="AB283" s="15">
        <v>1.0</v>
      </c>
      <c r="AC283" s="19"/>
    </row>
    <row r="284" ht="15.75" hidden="1" customHeight="1">
      <c r="A284" s="6" t="str">
        <f>TEXT(Transactions!$B$2:$B$1016, "yyyy-mm")</f>
        <v>2025-03</v>
      </c>
      <c r="B284" s="7">
        <v>45735.0</v>
      </c>
      <c r="C284" s="8" t="s">
        <v>28</v>
      </c>
      <c r="D284" s="8" t="s">
        <v>51</v>
      </c>
      <c r="E284" s="8"/>
      <c r="F284" s="8" t="s">
        <v>52</v>
      </c>
      <c r="G284" s="8" t="s">
        <v>476</v>
      </c>
      <c r="H284" s="9">
        <v>2000.0</v>
      </c>
      <c r="I284" s="8" t="s">
        <v>477</v>
      </c>
      <c r="J284" s="8"/>
      <c r="K284" s="8" t="s">
        <v>195</v>
      </c>
      <c r="L284" s="8"/>
      <c r="M284" s="8"/>
      <c r="N284" s="10" t="b">
        <f>AND(ISNUMBER(MATCH(Transactions!$F$2:$F$1016, '관리용품리스트'!$B$3:$B$48, 0)),
  ISNUMBER(MATCH(Transactions!$G$2:$G$1016, '관리용품리스트'!$C$3:$C$48, 0))
)
</f>
        <v>0</v>
      </c>
      <c r="O284" s="11">
        <f>IF(Transactions!$C$2:$C$1016=TRUE, 0, IF(Transactions!$C$2:$C$1016="지출", -ROUND(Transactions!$H$2:$H$1016/11, 0), ROUND(Transactions!$H$2:$H$1016/11, 0)))</f>
        <v>-182</v>
      </c>
      <c r="P284" s="11">
        <f>IF(Transactions!$C$2:$C$1016="지출", -(Transactions!$H$2:$H$1016), Transactions!$H$2:$H$1016)</f>
        <v>-2000</v>
      </c>
      <c r="Q284" s="11">
        <f>Transactions!$P$2:$P$1016-Transactions!$O$2:$O$1016</f>
        <v>-1818</v>
      </c>
      <c r="R284" s="11">
        <f>IF('운영결산'!$C$2, Transactions!$Q$2:$Q$1016, Transactions!$P$2:$P$1016)</f>
        <v>-2000</v>
      </c>
      <c r="S284" s="11">
        <f>IF('초기비용'!$C$2, Transactions!$Q$2:$Q$1016, Transactions!$P$2:$P$1016)</f>
        <v>-2000</v>
      </c>
      <c r="T284" s="11">
        <f>IF('총결산'!$C$2, Transactions!$Q$2:$Q$1016, Transactions!$P$2:$P$1016)</f>
        <v>-1818</v>
      </c>
      <c r="U284" s="11">
        <f>IF(Transactions!$V$2:$V$1016=FALSE, Transactions!$O$2:$O$1016, 0)</f>
        <v>-182</v>
      </c>
      <c r="V284" s="21"/>
      <c r="W284" s="8"/>
      <c r="X284" s="8" t="s">
        <v>281</v>
      </c>
      <c r="Y284" s="9">
        <v>2000.0</v>
      </c>
      <c r="Z284" s="8">
        <v>1.0</v>
      </c>
      <c r="AA284" s="8"/>
      <c r="AB284" s="8">
        <v>1.0</v>
      </c>
      <c r="AC284" s="12"/>
    </row>
    <row r="285" ht="15.75" hidden="1" customHeight="1">
      <c r="A285" s="13" t="str">
        <f>TEXT(Transactions!$B$2:$B$1016, "yyyy-mm")</f>
        <v>2025-03</v>
      </c>
      <c r="B285" s="14">
        <v>45735.0</v>
      </c>
      <c r="C285" s="15" t="s">
        <v>28</v>
      </c>
      <c r="D285" s="15" t="s">
        <v>51</v>
      </c>
      <c r="E285" s="15"/>
      <c r="F285" s="15" t="s">
        <v>52</v>
      </c>
      <c r="G285" s="15" t="s">
        <v>478</v>
      </c>
      <c r="H285" s="16">
        <v>2000.0</v>
      </c>
      <c r="I285" s="15" t="s">
        <v>479</v>
      </c>
      <c r="J285" s="15"/>
      <c r="K285" s="15" t="s">
        <v>195</v>
      </c>
      <c r="L285" s="15"/>
      <c r="M285" s="15"/>
      <c r="N285" s="17" t="b">
        <f>AND(ISNUMBER(MATCH(Transactions!$F$2:$F$1016, '관리용품리스트'!$B$3:$B$48, 0)),
  ISNUMBER(MATCH(Transactions!$G$2:$G$1016, '관리용품리스트'!$C$3:$C$48, 0))
)
</f>
        <v>0</v>
      </c>
      <c r="O285" s="18">
        <f>IF(Transactions!$C$2:$C$1016=TRUE, 0, IF(Transactions!$C$2:$C$1016="지출", -ROUND(Transactions!$H$2:$H$1016/11, 0), ROUND(Transactions!$H$2:$H$1016/11, 0)))</f>
        <v>-182</v>
      </c>
      <c r="P285" s="18">
        <f>IF(Transactions!$C$2:$C$1016="지출", -(Transactions!$H$2:$H$1016), Transactions!$H$2:$H$1016)</f>
        <v>-2000</v>
      </c>
      <c r="Q285" s="18">
        <f>Transactions!$P$2:$P$1016-Transactions!$O$2:$O$1016</f>
        <v>-1818</v>
      </c>
      <c r="R285" s="18">
        <f>IF('운영결산'!$C$2, Transactions!$Q$2:$Q$1016, Transactions!$P$2:$P$1016)</f>
        <v>-2000</v>
      </c>
      <c r="S285" s="18">
        <f>IF('초기비용'!$C$2, Transactions!$Q$2:$Q$1016, Transactions!$P$2:$P$1016)</f>
        <v>-2000</v>
      </c>
      <c r="T285" s="18">
        <f>IF('총결산'!$C$2, Transactions!$Q$2:$Q$1016, Transactions!$P$2:$P$1016)</f>
        <v>-1818</v>
      </c>
      <c r="U285" s="18">
        <f>IF(Transactions!$V$2:$V$1016=FALSE, Transactions!$O$2:$O$1016, 0)</f>
        <v>-182</v>
      </c>
      <c r="V285" s="20"/>
      <c r="W285" s="15"/>
      <c r="X285" s="15" t="s">
        <v>281</v>
      </c>
      <c r="Y285" s="16">
        <v>2000.0</v>
      </c>
      <c r="Z285" s="15">
        <v>1.0</v>
      </c>
      <c r="AA285" s="15"/>
      <c r="AB285" s="15">
        <v>1.0</v>
      </c>
      <c r="AC285" s="19"/>
    </row>
    <row r="286" ht="15.75" hidden="1" customHeight="1">
      <c r="A286" s="6" t="str">
        <f>TEXT(Transactions!$B$2:$B$1016, "yyyy-mm")</f>
        <v>2025-03</v>
      </c>
      <c r="B286" s="7">
        <v>45735.0</v>
      </c>
      <c r="C286" s="8" t="s">
        <v>28</v>
      </c>
      <c r="D286" s="8" t="s">
        <v>29</v>
      </c>
      <c r="E286" s="8"/>
      <c r="F286" s="8" t="s">
        <v>83</v>
      </c>
      <c r="G286" s="8" t="s">
        <v>480</v>
      </c>
      <c r="H286" s="9">
        <v>3000.0</v>
      </c>
      <c r="I286" s="8" t="s">
        <v>481</v>
      </c>
      <c r="J286" s="8"/>
      <c r="K286" s="8" t="s">
        <v>195</v>
      </c>
      <c r="L286" s="8"/>
      <c r="M286" s="8"/>
      <c r="N286" s="10" t="b">
        <f>AND(ISNUMBER(MATCH(Transactions!$F$2:$F$1016, '관리용품리스트'!$B$3:$B$48, 0)),
  ISNUMBER(MATCH(Transactions!$G$2:$G$1016, '관리용품리스트'!$C$3:$C$48, 0))
)
</f>
        <v>0</v>
      </c>
      <c r="O286" s="11">
        <f>IF(Transactions!$C$2:$C$1016=TRUE, 0, IF(Transactions!$C$2:$C$1016="지출", -ROUND(Transactions!$H$2:$H$1016/11, 0), ROUND(Transactions!$H$2:$H$1016/11, 0)))</f>
        <v>-273</v>
      </c>
      <c r="P286" s="11">
        <f>IF(Transactions!$C$2:$C$1016="지출", -(Transactions!$H$2:$H$1016), Transactions!$H$2:$H$1016)</f>
        <v>-3000</v>
      </c>
      <c r="Q286" s="11">
        <f>Transactions!$P$2:$P$1016-Transactions!$O$2:$O$1016</f>
        <v>-2727</v>
      </c>
      <c r="R286" s="11">
        <f>IF('운영결산'!$C$2, Transactions!$Q$2:$Q$1016, Transactions!$P$2:$P$1016)</f>
        <v>-3000</v>
      </c>
      <c r="S286" s="11">
        <f>IF('초기비용'!$C$2, Transactions!$Q$2:$Q$1016, Transactions!$P$2:$P$1016)</f>
        <v>-3000</v>
      </c>
      <c r="T286" s="11">
        <f>IF('총결산'!$C$2, Transactions!$Q$2:$Q$1016, Transactions!$P$2:$P$1016)</f>
        <v>-2727</v>
      </c>
      <c r="U286" s="11">
        <f>IF(Transactions!$V$2:$V$1016=FALSE, Transactions!$O$2:$O$1016, 0)</f>
        <v>-273</v>
      </c>
      <c r="V286" s="21"/>
      <c r="W286" s="8"/>
      <c r="X286" s="8" t="s">
        <v>281</v>
      </c>
      <c r="Y286" s="9">
        <v>3000.0</v>
      </c>
      <c r="Z286" s="8">
        <v>1.0</v>
      </c>
      <c r="AA286" s="8"/>
      <c r="AB286" s="8">
        <v>1.0</v>
      </c>
      <c r="AC286" s="12"/>
    </row>
    <row r="287" ht="15.75" hidden="1" customHeight="1">
      <c r="A287" s="13" t="str">
        <f>TEXT(Transactions!$B$2:$B$1016, "yyyy-mm")</f>
        <v>2025-03</v>
      </c>
      <c r="B287" s="14">
        <v>45735.0</v>
      </c>
      <c r="C287" s="15" t="s">
        <v>28</v>
      </c>
      <c r="D287" s="15" t="s">
        <v>29</v>
      </c>
      <c r="E287" s="15"/>
      <c r="F287" s="15" t="s">
        <v>160</v>
      </c>
      <c r="G287" s="15" t="s">
        <v>482</v>
      </c>
      <c r="H287" s="16">
        <v>4000.0</v>
      </c>
      <c r="I287" s="15" t="s">
        <v>483</v>
      </c>
      <c r="J287" s="15"/>
      <c r="K287" s="15" t="s">
        <v>195</v>
      </c>
      <c r="L287" s="15"/>
      <c r="M287" s="15"/>
      <c r="N287" s="17" t="b">
        <f>AND(ISNUMBER(MATCH(Transactions!$F$2:$F$1016, '관리용품리스트'!$B$3:$B$48, 0)),
  ISNUMBER(MATCH(Transactions!$G$2:$G$1016, '관리용품리스트'!$C$3:$C$48, 0))
)
</f>
        <v>0</v>
      </c>
      <c r="O287" s="18">
        <f>IF(Transactions!$C$2:$C$1016=TRUE, 0, IF(Transactions!$C$2:$C$1016="지출", -ROUND(Transactions!$H$2:$H$1016/11, 0), ROUND(Transactions!$H$2:$H$1016/11, 0)))</f>
        <v>-364</v>
      </c>
      <c r="P287" s="18">
        <f>IF(Transactions!$C$2:$C$1016="지출", -(Transactions!$H$2:$H$1016), Transactions!$H$2:$H$1016)</f>
        <v>-4000</v>
      </c>
      <c r="Q287" s="18">
        <f>Transactions!$P$2:$P$1016-Transactions!$O$2:$O$1016</f>
        <v>-3636</v>
      </c>
      <c r="R287" s="18">
        <f>IF('운영결산'!$C$2, Transactions!$Q$2:$Q$1016, Transactions!$P$2:$P$1016)</f>
        <v>-4000</v>
      </c>
      <c r="S287" s="18">
        <f>IF('초기비용'!$C$2, Transactions!$Q$2:$Q$1016, Transactions!$P$2:$P$1016)</f>
        <v>-4000</v>
      </c>
      <c r="T287" s="18">
        <f>IF('총결산'!$C$2, Transactions!$Q$2:$Q$1016, Transactions!$P$2:$P$1016)</f>
        <v>-3636</v>
      </c>
      <c r="U287" s="18">
        <f>IF(Transactions!$V$2:$V$1016=FALSE, Transactions!$O$2:$O$1016, 0)</f>
        <v>-364</v>
      </c>
      <c r="V287" s="20"/>
      <c r="W287" s="15"/>
      <c r="X287" s="15" t="s">
        <v>281</v>
      </c>
      <c r="Y287" s="16">
        <v>2000.0</v>
      </c>
      <c r="Z287" s="15">
        <v>2.0</v>
      </c>
      <c r="AA287" s="15"/>
      <c r="AB287" s="15">
        <v>2.0</v>
      </c>
      <c r="AC287" s="19"/>
    </row>
    <row r="288" ht="15.75" hidden="1" customHeight="1">
      <c r="A288" s="6" t="str">
        <f>TEXT(Transactions!$B$2:$B$1016, "yyyy-mm")</f>
        <v>2025-03</v>
      </c>
      <c r="B288" s="7">
        <v>45736.0</v>
      </c>
      <c r="C288" s="8" t="s">
        <v>28</v>
      </c>
      <c r="D288" s="8" t="s">
        <v>51</v>
      </c>
      <c r="E288" s="8"/>
      <c r="F288" s="8" t="s">
        <v>69</v>
      </c>
      <c r="G288" s="8" t="s">
        <v>208</v>
      </c>
      <c r="H288" s="9">
        <v>10030.0</v>
      </c>
      <c r="I288" s="8" t="s">
        <v>484</v>
      </c>
      <c r="J288" s="8"/>
      <c r="K288" s="8" t="s">
        <v>55</v>
      </c>
      <c r="L288" s="8"/>
      <c r="M288" s="8"/>
      <c r="N288" s="10" t="b">
        <f>AND(ISNUMBER(MATCH(Transactions!$F$2:$F$1016, '관리용품리스트'!$B$3:$B$48, 0)),
  ISNUMBER(MATCH(Transactions!$G$2:$G$1016, '관리용품리스트'!$C$3:$C$48, 0))
)
</f>
        <v>0</v>
      </c>
      <c r="O288" s="11">
        <f>IF(Transactions!$C$2:$C$1016=TRUE, 0, IF(Transactions!$C$2:$C$1016="지출", -ROUND(Transactions!$H$2:$H$1016/11, 0), ROUND(Transactions!$H$2:$H$1016/11, 0)))</f>
        <v>-912</v>
      </c>
      <c r="P288" s="11">
        <f>IF(Transactions!$C$2:$C$1016="지출", -(Transactions!$H$2:$H$1016), Transactions!$H$2:$H$1016)</f>
        <v>-10030</v>
      </c>
      <c r="Q288" s="11">
        <f>Transactions!$P$2:$P$1016-Transactions!$O$2:$O$1016</f>
        <v>-9118</v>
      </c>
      <c r="R288" s="11">
        <f>IF('운영결산'!$C$2, Transactions!$Q$2:$Q$1016, Transactions!$P$2:$P$1016)</f>
        <v>-10030</v>
      </c>
      <c r="S288" s="11">
        <f>IF('초기비용'!$C$2, Transactions!$Q$2:$Q$1016, Transactions!$P$2:$P$1016)</f>
        <v>-10030</v>
      </c>
      <c r="T288" s="11">
        <f>IF('총결산'!$C$2, Transactions!$Q$2:$Q$1016, Transactions!$P$2:$P$1016)</f>
        <v>-9118</v>
      </c>
      <c r="U288" s="11">
        <f>IF(Transactions!$V$2:$V$1016=FALSE, Transactions!$O$2:$O$1016, 0)</f>
        <v>-912</v>
      </c>
      <c r="V288" s="21"/>
      <c r="W288" s="8"/>
      <c r="X288" s="8"/>
      <c r="Y288" s="9">
        <v>10030.0</v>
      </c>
      <c r="Z288" s="8">
        <v>1.0</v>
      </c>
      <c r="AA288" s="8"/>
      <c r="AB288" s="8">
        <v>1.0</v>
      </c>
      <c r="AC288" s="12"/>
    </row>
    <row r="289" ht="15.75" hidden="1" customHeight="1">
      <c r="A289" s="13" t="str">
        <f>TEXT(Transactions!$B$2:$B$1016, "yyyy-mm")</f>
        <v>2025-03</v>
      </c>
      <c r="B289" s="14">
        <v>45736.0</v>
      </c>
      <c r="C289" s="15" t="s">
        <v>28</v>
      </c>
      <c r="D289" s="15" t="s">
        <v>51</v>
      </c>
      <c r="E289" s="15"/>
      <c r="F289" s="15" t="s">
        <v>52</v>
      </c>
      <c r="G289" s="15" t="s">
        <v>485</v>
      </c>
      <c r="H289" s="16">
        <v>2000.0</v>
      </c>
      <c r="I289" s="15" t="s">
        <v>486</v>
      </c>
      <c r="J289" s="15"/>
      <c r="K289" s="15" t="s">
        <v>195</v>
      </c>
      <c r="L289" s="15"/>
      <c r="M289" s="15"/>
      <c r="N289" s="17" t="b">
        <f>AND(ISNUMBER(MATCH(Transactions!$F$2:$F$1016, '관리용품리스트'!$B$3:$B$48, 0)),
  ISNUMBER(MATCH(Transactions!$G$2:$G$1016, '관리용품리스트'!$C$3:$C$48, 0))
)
</f>
        <v>0</v>
      </c>
      <c r="O289" s="18">
        <f>IF(Transactions!$C$2:$C$1016=TRUE, 0, IF(Transactions!$C$2:$C$1016="지출", -ROUND(Transactions!$H$2:$H$1016/11, 0), ROUND(Transactions!$H$2:$H$1016/11, 0)))</f>
        <v>-182</v>
      </c>
      <c r="P289" s="18">
        <f>IF(Transactions!$C$2:$C$1016="지출", -(Transactions!$H$2:$H$1016), Transactions!$H$2:$H$1016)</f>
        <v>-2000</v>
      </c>
      <c r="Q289" s="18">
        <f>Transactions!$P$2:$P$1016-Transactions!$O$2:$O$1016</f>
        <v>-1818</v>
      </c>
      <c r="R289" s="18">
        <f>IF('운영결산'!$C$2, Transactions!$Q$2:$Q$1016, Transactions!$P$2:$P$1016)</f>
        <v>-2000</v>
      </c>
      <c r="S289" s="18">
        <f>IF('초기비용'!$C$2, Transactions!$Q$2:$Q$1016, Transactions!$P$2:$P$1016)</f>
        <v>-2000</v>
      </c>
      <c r="T289" s="18">
        <f>IF('총결산'!$C$2, Transactions!$Q$2:$Q$1016, Transactions!$P$2:$P$1016)</f>
        <v>-1818</v>
      </c>
      <c r="U289" s="18">
        <f>IF(Transactions!$V$2:$V$1016=FALSE, Transactions!$O$2:$O$1016, 0)</f>
        <v>-182</v>
      </c>
      <c r="V289" s="20"/>
      <c r="W289" s="15"/>
      <c r="X289" s="15" t="s">
        <v>405</v>
      </c>
      <c r="Y289" s="16">
        <v>2000.0</v>
      </c>
      <c r="Z289" s="15">
        <v>1.0</v>
      </c>
      <c r="AA289" s="15"/>
      <c r="AB289" s="15">
        <v>1.0</v>
      </c>
      <c r="AC289" s="19"/>
    </row>
    <row r="290" ht="15.75" hidden="1" customHeight="1">
      <c r="A290" s="6" t="str">
        <f>TEXT(Transactions!$B$2:$B$1016, "yyyy-mm")</f>
        <v>2025-03</v>
      </c>
      <c r="B290" s="7">
        <v>45736.0</v>
      </c>
      <c r="C290" s="8" t="s">
        <v>28</v>
      </c>
      <c r="D290" s="8" t="s">
        <v>51</v>
      </c>
      <c r="E290" s="8"/>
      <c r="F290" s="8" t="s">
        <v>52</v>
      </c>
      <c r="G290" s="8" t="s">
        <v>96</v>
      </c>
      <c r="H290" s="9">
        <v>1000.0</v>
      </c>
      <c r="I290" s="8" t="s">
        <v>487</v>
      </c>
      <c r="J290" s="8"/>
      <c r="K290" s="8" t="s">
        <v>195</v>
      </c>
      <c r="L290" s="8"/>
      <c r="M290" s="8"/>
      <c r="N290" s="10" t="b">
        <f>AND(ISNUMBER(MATCH(Transactions!$F$2:$F$1016, '관리용품리스트'!$B$3:$B$48, 0)),
  ISNUMBER(MATCH(Transactions!$G$2:$G$1016, '관리용품리스트'!$C$3:$C$48, 0))
)
</f>
        <v>0</v>
      </c>
      <c r="O290" s="11">
        <f>IF(Transactions!$C$2:$C$1016=TRUE, 0, IF(Transactions!$C$2:$C$1016="지출", -ROUND(Transactions!$H$2:$H$1016/11, 0), ROUND(Transactions!$H$2:$H$1016/11, 0)))</f>
        <v>-91</v>
      </c>
      <c r="P290" s="11">
        <f>IF(Transactions!$C$2:$C$1016="지출", -(Transactions!$H$2:$H$1016), Transactions!$H$2:$H$1016)</f>
        <v>-1000</v>
      </c>
      <c r="Q290" s="11">
        <f>Transactions!$P$2:$P$1016-Transactions!$O$2:$O$1016</f>
        <v>-909</v>
      </c>
      <c r="R290" s="11">
        <f>IF('운영결산'!$C$2, Transactions!$Q$2:$Q$1016, Transactions!$P$2:$P$1016)</f>
        <v>-1000</v>
      </c>
      <c r="S290" s="11">
        <f>IF('초기비용'!$C$2, Transactions!$Q$2:$Q$1016, Transactions!$P$2:$P$1016)</f>
        <v>-1000</v>
      </c>
      <c r="T290" s="11">
        <f>IF('총결산'!$C$2, Transactions!$Q$2:$Q$1016, Transactions!$P$2:$P$1016)</f>
        <v>-909</v>
      </c>
      <c r="U290" s="11">
        <f>IF(Transactions!$V$2:$V$1016=FALSE, Transactions!$O$2:$O$1016, 0)</f>
        <v>-91</v>
      </c>
      <c r="V290" s="21"/>
      <c r="W290" s="8"/>
      <c r="X290" s="8" t="s">
        <v>405</v>
      </c>
      <c r="Y290" s="9">
        <v>1000.0</v>
      </c>
      <c r="Z290" s="8">
        <v>1.0</v>
      </c>
      <c r="AA290" s="8"/>
      <c r="AB290" s="8">
        <v>1.0</v>
      </c>
      <c r="AC290" s="12"/>
    </row>
    <row r="291" ht="15.75" hidden="1" customHeight="1">
      <c r="A291" s="13" t="str">
        <f>TEXT(Transactions!$B$2:$B$1016, "yyyy-mm")</f>
        <v>2025-03</v>
      </c>
      <c r="B291" s="14">
        <v>45736.0</v>
      </c>
      <c r="C291" s="15" t="s">
        <v>28</v>
      </c>
      <c r="D291" s="15" t="s">
        <v>51</v>
      </c>
      <c r="E291" s="15"/>
      <c r="F291" s="15" t="s">
        <v>52</v>
      </c>
      <c r="G291" s="15" t="s">
        <v>96</v>
      </c>
      <c r="H291" s="16">
        <v>2000.0</v>
      </c>
      <c r="I291" s="15" t="s">
        <v>488</v>
      </c>
      <c r="J291" s="15"/>
      <c r="K291" s="15" t="s">
        <v>195</v>
      </c>
      <c r="L291" s="15"/>
      <c r="M291" s="15"/>
      <c r="N291" s="17" t="b">
        <f>AND(ISNUMBER(MATCH(Transactions!$F$2:$F$1016, '관리용품리스트'!$B$3:$B$48, 0)),
  ISNUMBER(MATCH(Transactions!$G$2:$G$1016, '관리용품리스트'!$C$3:$C$48, 0))
)
</f>
        <v>0</v>
      </c>
      <c r="O291" s="18">
        <f>IF(Transactions!$C$2:$C$1016=TRUE, 0, IF(Transactions!$C$2:$C$1016="지출", -ROUND(Transactions!$H$2:$H$1016/11, 0), ROUND(Transactions!$H$2:$H$1016/11, 0)))</f>
        <v>-182</v>
      </c>
      <c r="P291" s="18">
        <f>IF(Transactions!$C$2:$C$1016="지출", -(Transactions!$H$2:$H$1016), Transactions!$H$2:$H$1016)</f>
        <v>-2000</v>
      </c>
      <c r="Q291" s="18">
        <f>Transactions!$P$2:$P$1016-Transactions!$O$2:$O$1016</f>
        <v>-1818</v>
      </c>
      <c r="R291" s="18">
        <f>IF('운영결산'!$C$2, Transactions!$Q$2:$Q$1016, Transactions!$P$2:$P$1016)</f>
        <v>-2000</v>
      </c>
      <c r="S291" s="18">
        <f>IF('초기비용'!$C$2, Transactions!$Q$2:$Q$1016, Transactions!$P$2:$P$1016)</f>
        <v>-2000</v>
      </c>
      <c r="T291" s="18">
        <f>IF('총결산'!$C$2, Transactions!$Q$2:$Q$1016, Transactions!$P$2:$P$1016)</f>
        <v>-1818</v>
      </c>
      <c r="U291" s="18">
        <f>IF(Transactions!$V$2:$V$1016=FALSE, Transactions!$O$2:$O$1016, 0)</f>
        <v>-182</v>
      </c>
      <c r="V291" s="20"/>
      <c r="W291" s="15"/>
      <c r="X291" s="15" t="s">
        <v>405</v>
      </c>
      <c r="Y291" s="16">
        <v>2000.0</v>
      </c>
      <c r="Z291" s="15">
        <v>1.0</v>
      </c>
      <c r="AA291" s="15"/>
      <c r="AB291" s="15">
        <v>1.0</v>
      </c>
      <c r="AC291" s="19"/>
    </row>
    <row r="292" ht="15.75" hidden="1" customHeight="1">
      <c r="A292" s="6" t="str">
        <f>TEXT(Transactions!$B$2:$B$1016, "yyyy-mm")</f>
        <v>2025-03</v>
      </c>
      <c r="B292" s="7">
        <v>45736.0</v>
      </c>
      <c r="C292" s="8" t="s">
        <v>28</v>
      </c>
      <c r="D292" s="8" t="s">
        <v>51</v>
      </c>
      <c r="E292" s="8"/>
      <c r="F292" s="8" t="s">
        <v>52</v>
      </c>
      <c r="G292" s="8" t="s">
        <v>489</v>
      </c>
      <c r="H292" s="9">
        <v>3000.0</v>
      </c>
      <c r="I292" s="8" t="s">
        <v>490</v>
      </c>
      <c r="J292" s="8"/>
      <c r="K292" s="8" t="s">
        <v>195</v>
      </c>
      <c r="L292" s="8"/>
      <c r="M292" s="8"/>
      <c r="N292" s="10" t="b">
        <f>AND(ISNUMBER(MATCH(Transactions!$F$2:$F$1016, '관리용품리스트'!$B$3:$B$48, 0)),
  ISNUMBER(MATCH(Transactions!$G$2:$G$1016, '관리용품리스트'!$C$3:$C$48, 0))
)
</f>
        <v>0</v>
      </c>
      <c r="O292" s="11">
        <f>IF(Transactions!$C$2:$C$1016=TRUE, 0, IF(Transactions!$C$2:$C$1016="지출", -ROUND(Transactions!$H$2:$H$1016/11, 0), ROUND(Transactions!$H$2:$H$1016/11, 0)))</f>
        <v>-273</v>
      </c>
      <c r="P292" s="11">
        <f>IF(Transactions!$C$2:$C$1016="지출", -(Transactions!$H$2:$H$1016), Transactions!$H$2:$H$1016)</f>
        <v>-3000</v>
      </c>
      <c r="Q292" s="11">
        <f>Transactions!$P$2:$P$1016-Transactions!$O$2:$O$1016</f>
        <v>-2727</v>
      </c>
      <c r="R292" s="11">
        <f>IF('운영결산'!$C$2, Transactions!$Q$2:$Q$1016, Transactions!$P$2:$P$1016)</f>
        <v>-3000</v>
      </c>
      <c r="S292" s="11">
        <f>IF('초기비용'!$C$2, Transactions!$Q$2:$Q$1016, Transactions!$P$2:$P$1016)</f>
        <v>-3000</v>
      </c>
      <c r="T292" s="11">
        <f>IF('총결산'!$C$2, Transactions!$Q$2:$Q$1016, Transactions!$P$2:$P$1016)</f>
        <v>-2727</v>
      </c>
      <c r="U292" s="11">
        <f>IF(Transactions!$V$2:$V$1016=FALSE, Transactions!$O$2:$O$1016, 0)</f>
        <v>-273</v>
      </c>
      <c r="V292" s="21"/>
      <c r="W292" s="8"/>
      <c r="X292" s="8" t="s">
        <v>405</v>
      </c>
      <c r="Y292" s="9">
        <v>3000.0</v>
      </c>
      <c r="Z292" s="8">
        <v>1.0</v>
      </c>
      <c r="AA292" s="8"/>
      <c r="AB292" s="8">
        <v>1.0</v>
      </c>
      <c r="AC292" s="12"/>
    </row>
    <row r="293" ht="15.75" hidden="1" customHeight="1">
      <c r="A293" s="13" t="str">
        <f>TEXT(Transactions!$B$2:$B$1016, "yyyy-mm")</f>
        <v>2025-03</v>
      </c>
      <c r="B293" s="14">
        <v>45738.0</v>
      </c>
      <c r="C293" s="15" t="s">
        <v>28</v>
      </c>
      <c r="D293" s="15" t="s">
        <v>29</v>
      </c>
      <c r="E293" s="15"/>
      <c r="F293" s="15" t="s">
        <v>83</v>
      </c>
      <c r="G293" s="15" t="s">
        <v>491</v>
      </c>
      <c r="H293" s="16">
        <v>6340.0</v>
      </c>
      <c r="I293" s="15" t="s">
        <v>492</v>
      </c>
      <c r="J293" s="15"/>
      <c r="K293" s="15" t="s">
        <v>55</v>
      </c>
      <c r="L293" s="15"/>
      <c r="M293" s="15"/>
      <c r="N293" s="17" t="b">
        <f>AND(ISNUMBER(MATCH(Transactions!$F$2:$F$1016, '관리용품리스트'!$B$3:$B$48, 0)),
  ISNUMBER(MATCH(Transactions!$G$2:$G$1016, '관리용품리스트'!$C$3:$C$48, 0))
)
</f>
        <v>0</v>
      </c>
      <c r="O293" s="18">
        <f>IF(Transactions!$C$2:$C$1016=TRUE, 0, IF(Transactions!$C$2:$C$1016="지출", -ROUND(Transactions!$H$2:$H$1016/11, 0), ROUND(Transactions!$H$2:$H$1016/11, 0)))</f>
        <v>-576</v>
      </c>
      <c r="P293" s="18">
        <f>IF(Transactions!$C$2:$C$1016="지출", -(Transactions!$H$2:$H$1016), Transactions!$H$2:$H$1016)</f>
        <v>-6340</v>
      </c>
      <c r="Q293" s="18">
        <f>Transactions!$P$2:$P$1016-Transactions!$O$2:$O$1016</f>
        <v>-5764</v>
      </c>
      <c r="R293" s="18">
        <f>IF('운영결산'!$C$2, Transactions!$Q$2:$Q$1016, Transactions!$P$2:$P$1016)</f>
        <v>-6340</v>
      </c>
      <c r="S293" s="18">
        <f>IF('초기비용'!$C$2, Transactions!$Q$2:$Q$1016, Transactions!$P$2:$P$1016)</f>
        <v>-6340</v>
      </c>
      <c r="T293" s="18">
        <f>IF('총결산'!$C$2, Transactions!$Q$2:$Q$1016, Transactions!$P$2:$P$1016)</f>
        <v>-5764</v>
      </c>
      <c r="U293" s="18">
        <f>IF(Transactions!$V$2:$V$1016=FALSE, Transactions!$O$2:$O$1016, 0)</f>
        <v>-576</v>
      </c>
      <c r="V293" s="20"/>
      <c r="W293" s="15"/>
      <c r="X293" s="15"/>
      <c r="Y293" s="16">
        <v>6340.0</v>
      </c>
      <c r="Z293" s="15">
        <v>1.0</v>
      </c>
      <c r="AA293" s="15"/>
      <c r="AB293" s="15">
        <v>1.0</v>
      </c>
      <c r="AC293" s="19"/>
    </row>
    <row r="294" ht="15.75" customHeight="1">
      <c r="A294" s="6" t="str">
        <f>TEXT(Transactions!$B$2:$B$1016, "yyyy-mm")</f>
        <v>2025-03</v>
      </c>
      <c r="B294" s="7">
        <v>45739.0</v>
      </c>
      <c r="C294" s="8" t="s">
        <v>28</v>
      </c>
      <c r="D294" s="8" t="s">
        <v>51</v>
      </c>
      <c r="E294" s="8"/>
      <c r="F294" s="8" t="s">
        <v>57</v>
      </c>
      <c r="G294" s="8" t="s">
        <v>140</v>
      </c>
      <c r="H294" s="9">
        <v>30732.0</v>
      </c>
      <c r="I294" s="8" t="s">
        <v>141</v>
      </c>
      <c r="J294" s="8"/>
      <c r="K294" s="8" t="s">
        <v>60</v>
      </c>
      <c r="L294" s="8" t="b">
        <v>1</v>
      </c>
      <c r="M294" s="8"/>
      <c r="N294" s="10" t="b">
        <f>AND(ISNUMBER(MATCH(Transactions!$F$2:$F$1016, '관리용품리스트'!$B$3:$B$48, 0)),
  ISNUMBER(MATCH(Transactions!$G$2:$G$1016, '관리용품리스트'!$C$3:$C$48, 0))
)
</f>
        <v>1</v>
      </c>
      <c r="O294" s="11">
        <f>IF(Transactions!$L$2:$L$1016=TRUE, 0, IF(Transactions!$C$2:$C$1016="지출", -ROUND(Transactions!$H$2:$H$1016/11, 0), ROUND(Transactions!$H$2:$H$1016/11, 0)))</f>
        <v>0</v>
      </c>
      <c r="P294" s="11">
        <f>IF(Transactions!$C$2:$C$1016="지출", -(Transactions!$H$2:$H$1016), Transactions!$H$2:$H$1016)</f>
        <v>-30732</v>
      </c>
      <c r="Q294" s="11">
        <f>Transactions!$P$2:$P$1016-Transactions!$O$2:$O$1016</f>
        <v>-30732</v>
      </c>
      <c r="R294" s="11">
        <f>IF('운영결산'!$C$2, Transactions!$Q$2:$Q$1016, Transactions!$P$2:$P$1016)</f>
        <v>-30732</v>
      </c>
      <c r="S294" s="11">
        <f>IF('초기비용'!$C$2, Transactions!$Q$2:$Q$1016, Transactions!$P$2:$P$1016)</f>
        <v>-30732</v>
      </c>
      <c r="T294" s="11">
        <f>IF('총결산'!$C$2, Transactions!$Q$2:$Q$1016, Transactions!$P$2:$P$1016)</f>
        <v>-30732</v>
      </c>
      <c r="U294" s="11">
        <f>IF(Transactions!$V$2:$V$1016&lt;&gt;"", 0, Transactions!$O$2:$O$1016)</f>
        <v>0</v>
      </c>
      <c r="V294" s="21"/>
      <c r="W294" s="8"/>
      <c r="X294" s="8"/>
      <c r="Y294" s="9">
        <v>16866.0</v>
      </c>
      <c r="Z294" s="8">
        <v>2.0</v>
      </c>
      <c r="AA294" s="8" t="s">
        <v>61</v>
      </c>
      <c r="AB294" s="8">
        <v>400.0</v>
      </c>
      <c r="AC294" s="12">
        <v>77.0</v>
      </c>
    </row>
    <row r="295" ht="15.75" customHeight="1">
      <c r="A295" s="13" t="str">
        <f>TEXT(Transactions!$B$2:$B$1016, "yyyy-mm")</f>
        <v>2025-03</v>
      </c>
      <c r="B295" s="14">
        <v>45739.0</v>
      </c>
      <c r="C295" s="15" t="s">
        <v>28</v>
      </c>
      <c r="D295" s="15" t="s">
        <v>51</v>
      </c>
      <c r="E295" s="15"/>
      <c r="F295" s="15" t="s">
        <v>52</v>
      </c>
      <c r="G295" s="15" t="s">
        <v>282</v>
      </c>
      <c r="H295" s="16">
        <v>6920.0</v>
      </c>
      <c r="I295" s="15" t="s">
        <v>493</v>
      </c>
      <c r="J295" s="15"/>
      <c r="K295" s="15" t="s">
        <v>55</v>
      </c>
      <c r="L295" s="15"/>
      <c r="M295" s="15"/>
      <c r="N295" s="17" t="b">
        <f>AND(ISNUMBER(MATCH(Transactions!$F$2:$F$1016, '관리용품리스트'!$B$3:$B$48, 0)),
  ISNUMBER(MATCH(Transactions!$G$2:$G$1016, '관리용품리스트'!$C$3:$C$48, 0))
)
</f>
        <v>1</v>
      </c>
      <c r="O295" s="18">
        <f>IF(Transactions!$C$2:$C$1016=TRUE, 0, IF(Transactions!$C$2:$C$1016="지출", -ROUND(Transactions!$H$2:$H$1016/11, 0), ROUND(Transactions!$H$2:$H$1016/11, 0)))</f>
        <v>-629</v>
      </c>
      <c r="P295" s="18">
        <f>IF(Transactions!$C$2:$C$1016="지출", -(Transactions!$H$2:$H$1016), Transactions!$H$2:$H$1016)</f>
        <v>-6920</v>
      </c>
      <c r="Q295" s="18">
        <f>Transactions!$P$2:$P$1016-Transactions!$O$2:$O$1016</f>
        <v>-6291</v>
      </c>
      <c r="R295" s="18">
        <f>IF('운영결산'!$C$2, Transactions!$Q$2:$Q$1016, Transactions!$P$2:$P$1016)</f>
        <v>-6920</v>
      </c>
      <c r="S295" s="18">
        <f>IF('초기비용'!$C$2, Transactions!$Q$2:$Q$1016, Transactions!$P$2:$P$1016)</f>
        <v>-6920</v>
      </c>
      <c r="T295" s="18">
        <f>IF('총결산'!$C$2, Transactions!$Q$2:$Q$1016, Transactions!$P$2:$P$1016)</f>
        <v>-6291</v>
      </c>
      <c r="U295" s="18">
        <f>IF(Transactions!$V$2:$V$1016=FALSE, Transactions!$O$2:$O$1016, 0)</f>
        <v>-629</v>
      </c>
      <c r="V295" s="20"/>
      <c r="W295" s="15"/>
      <c r="X295" s="15"/>
      <c r="Y295" s="16">
        <v>6920.0</v>
      </c>
      <c r="Z295" s="15">
        <v>1.0</v>
      </c>
      <c r="AA295" s="15"/>
      <c r="AB295" s="15">
        <v>1.0</v>
      </c>
      <c r="AC295" s="19"/>
    </row>
    <row r="296" ht="15.75" customHeight="1">
      <c r="A296" s="6" t="str">
        <f>TEXT(Transactions!$B$2:$B$1016, "yyyy-mm")</f>
        <v>2025-03</v>
      </c>
      <c r="B296" s="7">
        <v>45739.0</v>
      </c>
      <c r="C296" s="8" t="s">
        <v>28</v>
      </c>
      <c r="D296" s="8" t="s">
        <v>51</v>
      </c>
      <c r="E296" s="8"/>
      <c r="F296" s="8" t="s">
        <v>57</v>
      </c>
      <c r="G296" s="8" t="s">
        <v>358</v>
      </c>
      <c r="H296" s="9">
        <v>9820.0</v>
      </c>
      <c r="I296" s="8" t="s">
        <v>359</v>
      </c>
      <c r="J296" s="8"/>
      <c r="K296" s="8" t="s">
        <v>55</v>
      </c>
      <c r="L296" s="8"/>
      <c r="M296" s="8"/>
      <c r="N296" s="10" t="b">
        <f>AND(ISNUMBER(MATCH(Transactions!$F$2:$F$1016, '관리용품리스트'!$B$3:$B$48, 0)),
  ISNUMBER(MATCH(Transactions!$G$2:$G$1016, '관리용품리스트'!$C$3:$C$48, 0))
)
</f>
        <v>1</v>
      </c>
      <c r="O296" s="11">
        <f>IF(Transactions!$C$2:$C$1016=TRUE, 0, IF(Transactions!$C$2:$C$1016="지출", -ROUND(Transactions!$H$2:$H$1016/11, 0), ROUND(Transactions!$H$2:$H$1016/11, 0)))</f>
        <v>-893</v>
      </c>
      <c r="P296" s="11">
        <f>IF(Transactions!$C$2:$C$1016="지출", -(Transactions!$H$2:$H$1016), Transactions!$H$2:$H$1016)</f>
        <v>-9820</v>
      </c>
      <c r="Q296" s="11">
        <f>Transactions!$P$2:$P$1016-Transactions!$O$2:$O$1016</f>
        <v>-8927</v>
      </c>
      <c r="R296" s="11">
        <f>IF('운영결산'!$C$2, Transactions!$Q$2:$Q$1016, Transactions!$P$2:$P$1016)</f>
        <v>-9820</v>
      </c>
      <c r="S296" s="11">
        <f>IF('초기비용'!$C$2, Transactions!$Q$2:$Q$1016, Transactions!$P$2:$P$1016)</f>
        <v>-9820</v>
      </c>
      <c r="T296" s="11">
        <f>IF('총결산'!$C$2, Transactions!$Q$2:$Q$1016, Transactions!$P$2:$P$1016)</f>
        <v>-8927</v>
      </c>
      <c r="U296" s="11">
        <f>IF(Transactions!$V$2:$V$1016=FALSE, Transactions!$O$2:$O$1016, 0)</f>
        <v>-893</v>
      </c>
      <c r="V296" s="21"/>
      <c r="W296" s="8"/>
      <c r="X296" s="8"/>
      <c r="Y296" s="9">
        <v>9820.0</v>
      </c>
      <c r="Z296" s="8">
        <v>1.0</v>
      </c>
      <c r="AA296" s="8" t="s">
        <v>186</v>
      </c>
      <c r="AB296" s="8">
        <v>2.0</v>
      </c>
      <c r="AC296" s="12">
        <v>5.0</v>
      </c>
    </row>
    <row r="297" ht="15.75" hidden="1" customHeight="1">
      <c r="A297" s="13" t="str">
        <f>TEXT(Transactions!$B$2:$B$1016, "yyyy-mm")</f>
        <v>2025-03</v>
      </c>
      <c r="B297" s="14">
        <v>45740.0</v>
      </c>
      <c r="C297" s="15" t="s">
        <v>329</v>
      </c>
      <c r="D297" s="15" t="s">
        <v>330</v>
      </c>
      <c r="E297" s="15"/>
      <c r="F297" s="15" t="s">
        <v>383</v>
      </c>
      <c r="G297" s="15" t="s">
        <v>494</v>
      </c>
      <c r="H297" s="16">
        <v>3000.0</v>
      </c>
      <c r="I297" s="15"/>
      <c r="J297" s="15" t="s">
        <v>32</v>
      </c>
      <c r="K297" s="15" t="s">
        <v>333</v>
      </c>
      <c r="L297" s="15"/>
      <c r="M297" s="15" t="s">
        <v>495</v>
      </c>
      <c r="N297" s="17" t="b">
        <f>AND(ISNUMBER(MATCH(Transactions!$F$2:$F$1016, '관리용품리스트'!$B$3:$B$48, 0)),
  ISNUMBER(MATCH(Transactions!$G$2:$G$1016, '관리용품리스트'!$C$3:$C$48, 0))
)
</f>
        <v>0</v>
      </c>
      <c r="O297" s="18">
        <f>IF(Transactions!$C$2:$C$1016=TRUE, 0, IF(Transactions!$C$2:$C$1016="지출", -ROUND(Transactions!$H$2:$H$1016/11, 0), ROUND(Transactions!$H$2:$H$1016/11, 0)))</f>
        <v>273</v>
      </c>
      <c r="P297" s="18">
        <f>IF(Transactions!$C$2:$C$1016="지출", -(Transactions!$H$2:$H$1016), Transactions!$H$2:$H$1016)</f>
        <v>3000</v>
      </c>
      <c r="Q297" s="18">
        <f>Transactions!$P$2:$P$1016-Transactions!$O$2:$O$1016</f>
        <v>2727</v>
      </c>
      <c r="R297" s="18">
        <f>IF('운영결산'!$C$2, Transactions!$Q$2:$Q$1016, Transactions!$P$2:$P$1016)</f>
        <v>3000</v>
      </c>
      <c r="S297" s="18">
        <f>IF('초기비용'!$C$2, Transactions!$Q$2:$Q$1016, Transactions!$P$2:$P$1016)</f>
        <v>3000</v>
      </c>
      <c r="T297" s="18">
        <f>IF('총결산'!$C$2, Transactions!$Q$2:$Q$1016, Transactions!$P$2:$P$1016)</f>
        <v>2727</v>
      </c>
      <c r="U297" s="18">
        <f>IF(Transactions!$V$2:$V$1016=FALSE, Transactions!$O$2:$O$1016, 0)</f>
        <v>273</v>
      </c>
      <c r="V297" s="20"/>
      <c r="W297" s="15"/>
      <c r="X297" s="15"/>
      <c r="Y297" s="15"/>
      <c r="Z297" s="15"/>
      <c r="AA297" s="15"/>
      <c r="AB297" s="15"/>
      <c r="AC297" s="19"/>
    </row>
    <row r="298" ht="15.75" hidden="1" customHeight="1">
      <c r="A298" s="6" t="str">
        <f>TEXT(Transactions!$B$2:$B$1016, "yyyy-mm")</f>
        <v>2025-03</v>
      </c>
      <c r="B298" s="7">
        <v>45743.0</v>
      </c>
      <c r="C298" s="8" t="s">
        <v>28</v>
      </c>
      <c r="D298" s="8" t="s">
        <v>51</v>
      </c>
      <c r="E298" s="8"/>
      <c r="F298" s="8" t="s">
        <v>52</v>
      </c>
      <c r="G298" s="8" t="s">
        <v>496</v>
      </c>
      <c r="H298" s="9">
        <v>2036.0</v>
      </c>
      <c r="I298" s="8" t="s">
        <v>497</v>
      </c>
      <c r="J298" s="8"/>
      <c r="K298" s="8" t="s">
        <v>60</v>
      </c>
      <c r="L298" s="8" t="b">
        <v>1</v>
      </c>
      <c r="M298" s="8"/>
      <c r="N298" s="10" t="b">
        <f>AND(ISNUMBER(MATCH(Transactions!$F$2:$F$1016, '관리용품리스트'!$B$3:$B$48, 0)),
  ISNUMBER(MATCH(Transactions!$G$2:$G$1016, '관리용품리스트'!$C$3:$C$48, 0))
)
</f>
        <v>0</v>
      </c>
      <c r="O298" s="11">
        <f>IF(Transactions!$L$2:$L$1016=TRUE, 0, IF(Transactions!$C$2:$C$1016="지출", -ROUND(Transactions!$H$2:$H$1016/11, 0), ROUND(Transactions!$H$2:$H$1016/11, 0)))</f>
        <v>0</v>
      </c>
      <c r="P298" s="11">
        <f>IF(Transactions!$C$2:$C$1016="지출", -(Transactions!$H$2:$H$1016), Transactions!$H$2:$H$1016)</f>
        <v>-2036</v>
      </c>
      <c r="Q298" s="11">
        <f>Transactions!$P$2:$P$1016-Transactions!$O$2:$O$1016</f>
        <v>-2036</v>
      </c>
      <c r="R298" s="11">
        <f>IF('운영결산'!$C$2, Transactions!$Q$2:$Q$1016, Transactions!$P$2:$P$1016)</f>
        <v>-2036</v>
      </c>
      <c r="S298" s="11">
        <f>IF('초기비용'!$C$2, Transactions!$Q$2:$Q$1016, Transactions!$P$2:$P$1016)</f>
        <v>-2036</v>
      </c>
      <c r="T298" s="11">
        <f>IF('총결산'!$C$2, Transactions!$Q$2:$Q$1016, Transactions!$P$2:$P$1016)</f>
        <v>-2036</v>
      </c>
      <c r="U298" s="11">
        <f>IF(Transactions!$V$2:$V$1016&lt;&gt;"", 0, Transactions!$O$2:$O$1016)</f>
        <v>0</v>
      </c>
      <c r="V298" s="21"/>
      <c r="W298" s="8"/>
      <c r="X298" s="8"/>
      <c r="Y298" s="9">
        <v>2475.0</v>
      </c>
      <c r="Z298" s="8">
        <v>1.0</v>
      </c>
      <c r="AA298" s="8"/>
      <c r="AB298" s="8">
        <v>1.0</v>
      </c>
      <c r="AC298" s="12"/>
    </row>
    <row r="299" ht="15.75" hidden="1" customHeight="1">
      <c r="A299" s="13" t="str">
        <f>TEXT(Transactions!$B$2:$B$1016, "yyyy-mm")</f>
        <v>2025-03</v>
      </c>
      <c r="B299" s="14">
        <v>45743.0</v>
      </c>
      <c r="C299" s="15" t="s">
        <v>28</v>
      </c>
      <c r="D299" s="15" t="s">
        <v>51</v>
      </c>
      <c r="E299" s="15"/>
      <c r="F299" s="15" t="s">
        <v>78</v>
      </c>
      <c r="G299" s="15" t="s">
        <v>498</v>
      </c>
      <c r="H299" s="16">
        <v>1810.0</v>
      </c>
      <c r="I299" s="15" t="s">
        <v>499</v>
      </c>
      <c r="J299" s="15"/>
      <c r="K299" s="15" t="s">
        <v>60</v>
      </c>
      <c r="L299" s="15" t="b">
        <v>1</v>
      </c>
      <c r="M299" s="15"/>
      <c r="N299" s="17" t="b">
        <f>AND(ISNUMBER(MATCH(Transactions!$F$2:$F$1016, '관리용품리스트'!$B$3:$B$48, 0)),
  ISNUMBER(MATCH(Transactions!$G$2:$G$1016, '관리용품리스트'!$C$3:$C$48, 0))
)
</f>
        <v>0</v>
      </c>
      <c r="O299" s="18">
        <f>IF(Transactions!$L$2:$L$1016=TRUE, 0, IF(Transactions!$C$2:$C$1016="지출", -ROUND(Transactions!$H$2:$H$1016/11, 0), ROUND(Transactions!$H$2:$H$1016/11, 0)))</f>
        <v>0</v>
      </c>
      <c r="P299" s="18">
        <f>IF(Transactions!$C$2:$C$1016="지출", -(Transactions!$H$2:$H$1016), Transactions!$H$2:$H$1016)</f>
        <v>-1810</v>
      </c>
      <c r="Q299" s="18">
        <f>Transactions!$P$2:$P$1016-Transactions!$O$2:$O$1016</f>
        <v>-1810</v>
      </c>
      <c r="R299" s="18">
        <f>IF('운영결산'!$C$2, Transactions!$Q$2:$Q$1016, Transactions!$P$2:$P$1016)</f>
        <v>-1810</v>
      </c>
      <c r="S299" s="18">
        <f>IF('초기비용'!$C$2, Transactions!$Q$2:$Q$1016, Transactions!$P$2:$P$1016)</f>
        <v>-1810</v>
      </c>
      <c r="T299" s="18">
        <f>IF('총결산'!$C$2, Transactions!$Q$2:$Q$1016, Transactions!$P$2:$P$1016)</f>
        <v>-1810</v>
      </c>
      <c r="U299" s="18">
        <f>IF(Transactions!$V$2:$V$1016&lt;&gt;"", 0, Transactions!$O$2:$O$1016)</f>
        <v>0</v>
      </c>
      <c r="V299" s="20"/>
      <c r="W299" s="15"/>
      <c r="X299" s="15"/>
      <c r="Y299" s="16">
        <v>2200.0</v>
      </c>
      <c r="Z299" s="15">
        <v>1.0</v>
      </c>
      <c r="AA299" s="15"/>
      <c r="AB299" s="15">
        <v>1.0</v>
      </c>
      <c r="AC299" s="19"/>
    </row>
    <row r="300" ht="15.75" hidden="1" customHeight="1">
      <c r="A300" s="6" t="str">
        <f>TEXT(Transactions!$B$2:$B$1016, "yyyy-mm")</f>
        <v>2025-03</v>
      </c>
      <c r="B300" s="7">
        <v>45743.0</v>
      </c>
      <c r="C300" s="8" t="s">
        <v>28</v>
      </c>
      <c r="D300" s="8" t="s">
        <v>51</v>
      </c>
      <c r="E300" s="8"/>
      <c r="F300" s="8" t="s">
        <v>63</v>
      </c>
      <c r="G300" s="8" t="s">
        <v>500</v>
      </c>
      <c r="H300" s="8">
        <v>926.0</v>
      </c>
      <c r="I300" s="8" t="s">
        <v>501</v>
      </c>
      <c r="J300" s="8"/>
      <c r="K300" s="8" t="s">
        <v>60</v>
      </c>
      <c r="L300" s="8" t="b">
        <v>1</v>
      </c>
      <c r="M300" s="8"/>
      <c r="N300" s="10" t="b">
        <f>AND(ISNUMBER(MATCH(Transactions!$F$2:$F$1016, '관리용품리스트'!$B$3:$B$48, 0)),
  ISNUMBER(MATCH(Transactions!$G$2:$G$1016, '관리용품리스트'!$C$3:$C$48, 0))
)
</f>
        <v>0</v>
      </c>
      <c r="O300" s="11">
        <f>IF(Transactions!$L$2:$L$1016=TRUE, 0, IF(Transactions!$C$2:$C$1016="지출", -ROUND(Transactions!$H$2:$H$1016/11, 0), ROUND(Transactions!$H$2:$H$1016/11, 0)))</f>
        <v>0</v>
      </c>
      <c r="P300" s="11">
        <f>IF(Transactions!$C$2:$C$1016="지출", -(Transactions!$H$2:$H$1016), Transactions!$H$2:$H$1016)</f>
        <v>-926</v>
      </c>
      <c r="Q300" s="11">
        <f>Transactions!$P$2:$P$1016-Transactions!$O$2:$O$1016</f>
        <v>-926</v>
      </c>
      <c r="R300" s="11">
        <f>IF('운영결산'!$C$2, Transactions!$Q$2:$Q$1016, Transactions!$P$2:$P$1016)</f>
        <v>-926</v>
      </c>
      <c r="S300" s="11">
        <f>IF('초기비용'!$C$2, Transactions!$Q$2:$Q$1016, Transactions!$P$2:$P$1016)</f>
        <v>-926</v>
      </c>
      <c r="T300" s="11">
        <f>IF('총결산'!$C$2, Transactions!$Q$2:$Q$1016, Transactions!$P$2:$P$1016)</f>
        <v>-926</v>
      </c>
      <c r="U300" s="11">
        <f>IF(Transactions!$V$2:$V$1016&lt;&gt;"", 0, Transactions!$O$2:$O$1016)</f>
        <v>0</v>
      </c>
      <c r="V300" s="21"/>
      <c r="W300" s="8"/>
      <c r="X300" s="8"/>
      <c r="Y300" s="9">
        <v>1125.0</v>
      </c>
      <c r="Z300" s="8">
        <v>1.0</v>
      </c>
      <c r="AA300" s="8"/>
      <c r="AB300" s="8">
        <v>1.0</v>
      </c>
      <c r="AC300" s="12"/>
    </row>
    <row r="301" ht="15.75" hidden="1" customHeight="1">
      <c r="A301" s="13" t="str">
        <f>TEXT(Transactions!$B$2:$B$1016, "yyyy-mm")</f>
        <v>2025-03</v>
      </c>
      <c r="B301" s="14">
        <v>45743.0</v>
      </c>
      <c r="C301" s="15" t="s">
        <v>28</v>
      </c>
      <c r="D301" s="15" t="s">
        <v>51</v>
      </c>
      <c r="E301" s="15"/>
      <c r="F301" s="15" t="s">
        <v>78</v>
      </c>
      <c r="G301" s="15" t="s">
        <v>420</v>
      </c>
      <c r="H301" s="15">
        <v>926.0</v>
      </c>
      <c r="I301" s="15" t="s">
        <v>502</v>
      </c>
      <c r="J301" s="15"/>
      <c r="K301" s="15" t="s">
        <v>60</v>
      </c>
      <c r="L301" s="15" t="b">
        <v>1</v>
      </c>
      <c r="M301" s="15"/>
      <c r="N301" s="17" t="b">
        <f>AND(ISNUMBER(MATCH(Transactions!$F$2:$F$1016, '관리용품리스트'!$B$3:$B$48, 0)),
  ISNUMBER(MATCH(Transactions!$G$2:$G$1016, '관리용품리스트'!$C$3:$C$48, 0))
)
</f>
        <v>0</v>
      </c>
      <c r="O301" s="18">
        <f>IF(Transactions!$L$2:$L$1016=TRUE, 0, IF(Transactions!$C$2:$C$1016="지출", -ROUND(Transactions!$H$2:$H$1016/11, 0), ROUND(Transactions!$H$2:$H$1016/11, 0)))</f>
        <v>0</v>
      </c>
      <c r="P301" s="18">
        <f>IF(Transactions!$C$2:$C$1016="지출", -(Transactions!$H$2:$H$1016), Transactions!$H$2:$H$1016)</f>
        <v>-926</v>
      </c>
      <c r="Q301" s="18">
        <f>Transactions!$P$2:$P$1016-Transactions!$O$2:$O$1016</f>
        <v>-926</v>
      </c>
      <c r="R301" s="18">
        <f>IF('운영결산'!$C$2, Transactions!$Q$2:$Q$1016, Transactions!$P$2:$P$1016)</f>
        <v>-926</v>
      </c>
      <c r="S301" s="18">
        <f>IF('초기비용'!$C$2, Transactions!$Q$2:$Q$1016, Transactions!$P$2:$P$1016)</f>
        <v>-926</v>
      </c>
      <c r="T301" s="18">
        <f>IF('총결산'!$C$2, Transactions!$Q$2:$Q$1016, Transactions!$P$2:$P$1016)</f>
        <v>-926</v>
      </c>
      <c r="U301" s="18">
        <f>IF(Transactions!$V$2:$V$1016&lt;&gt;"", 0, Transactions!$O$2:$O$1016)</f>
        <v>0</v>
      </c>
      <c r="V301" s="20"/>
      <c r="W301" s="15"/>
      <c r="X301" s="15"/>
      <c r="Y301" s="16">
        <v>1125.0</v>
      </c>
      <c r="Z301" s="15">
        <v>1.0</v>
      </c>
      <c r="AA301" s="15"/>
      <c r="AB301" s="15">
        <v>1.0</v>
      </c>
      <c r="AC301" s="19"/>
    </row>
    <row r="302" ht="15.75" hidden="1" customHeight="1">
      <c r="A302" s="6" t="str">
        <f>TEXT(Transactions!$B$2:$B$1016, "yyyy-mm")</f>
        <v>2025-03</v>
      </c>
      <c r="B302" s="7">
        <v>45743.0</v>
      </c>
      <c r="C302" s="8" t="s">
        <v>28</v>
      </c>
      <c r="D302" s="8" t="s">
        <v>29</v>
      </c>
      <c r="E302" s="8"/>
      <c r="F302" s="8" t="s">
        <v>78</v>
      </c>
      <c r="G302" s="8" t="s">
        <v>503</v>
      </c>
      <c r="H302" s="9">
        <v>2961.0</v>
      </c>
      <c r="I302" s="8" t="s">
        <v>504</v>
      </c>
      <c r="J302" s="8"/>
      <c r="K302" s="8" t="s">
        <v>60</v>
      </c>
      <c r="L302" s="8" t="b">
        <v>1</v>
      </c>
      <c r="M302" s="8"/>
      <c r="N302" s="10" t="b">
        <f>AND(ISNUMBER(MATCH(Transactions!$F$2:$F$1016, '관리용품리스트'!$B$3:$B$48, 0)),
  ISNUMBER(MATCH(Transactions!$G$2:$G$1016, '관리용품리스트'!$C$3:$C$48, 0))
)
</f>
        <v>0</v>
      </c>
      <c r="O302" s="11">
        <f>IF(Transactions!$L$2:$L$1016=TRUE, 0, IF(Transactions!$C$2:$C$1016="지출", -ROUND(Transactions!$H$2:$H$1016/11, 0), ROUND(Transactions!$H$2:$H$1016/11, 0)))</f>
        <v>0</v>
      </c>
      <c r="P302" s="11">
        <f>IF(Transactions!$C$2:$C$1016="지출", -(Transactions!$H$2:$H$1016), Transactions!$H$2:$H$1016)</f>
        <v>-2961</v>
      </c>
      <c r="Q302" s="11">
        <f>Transactions!$P$2:$P$1016-Transactions!$O$2:$O$1016</f>
        <v>-2961</v>
      </c>
      <c r="R302" s="11">
        <f>IF('운영결산'!$C$2, Transactions!$Q$2:$Q$1016, Transactions!$P$2:$P$1016)</f>
        <v>-2961</v>
      </c>
      <c r="S302" s="11">
        <f>IF('초기비용'!$C$2, Transactions!$Q$2:$Q$1016, Transactions!$P$2:$P$1016)</f>
        <v>-2961</v>
      </c>
      <c r="T302" s="11">
        <f>IF('총결산'!$C$2, Transactions!$Q$2:$Q$1016, Transactions!$P$2:$P$1016)</f>
        <v>-2961</v>
      </c>
      <c r="U302" s="11">
        <f>IF(Transactions!$V$2:$V$1016&lt;&gt;"", 0, Transactions!$O$2:$O$1016)</f>
        <v>0</v>
      </c>
      <c r="V302" s="21"/>
      <c r="W302" s="8"/>
      <c r="X302" s="8"/>
      <c r="Y302" s="9">
        <v>1800.0</v>
      </c>
      <c r="Z302" s="8">
        <v>2.0</v>
      </c>
      <c r="AA302" s="8"/>
      <c r="AB302" s="8">
        <v>2.0</v>
      </c>
      <c r="AC302" s="12"/>
    </row>
    <row r="303" ht="15.75" hidden="1" customHeight="1">
      <c r="A303" s="13" t="str">
        <f>TEXT(Transactions!$B$2:$B$1016, "yyyy-mm")</f>
        <v>2025-03</v>
      </c>
      <c r="B303" s="14">
        <v>45743.0</v>
      </c>
      <c r="C303" s="15" t="s">
        <v>28</v>
      </c>
      <c r="D303" s="15" t="s">
        <v>29</v>
      </c>
      <c r="E303" s="15"/>
      <c r="F303" s="15" t="s">
        <v>78</v>
      </c>
      <c r="G303" s="15" t="s">
        <v>503</v>
      </c>
      <c r="H303" s="16">
        <v>3331.0</v>
      </c>
      <c r="I303" s="15" t="s">
        <v>505</v>
      </c>
      <c r="J303" s="15"/>
      <c r="K303" s="15" t="s">
        <v>60</v>
      </c>
      <c r="L303" s="15" t="b">
        <v>1</v>
      </c>
      <c r="M303" s="15" t="s">
        <v>343</v>
      </c>
      <c r="N303" s="17" t="b">
        <f>AND(ISNUMBER(MATCH(Transactions!$F$2:$F$1016, '관리용품리스트'!$B$3:$B$48, 0)),
  ISNUMBER(MATCH(Transactions!$G$2:$G$1016, '관리용품리스트'!$C$3:$C$48, 0))
)
</f>
        <v>0</v>
      </c>
      <c r="O303" s="18">
        <f>IF(Transactions!$L$2:$L$1016=TRUE, 0, IF(Transactions!$C$2:$C$1016="지출", -ROUND(Transactions!$H$2:$H$1016/11, 0), ROUND(Transactions!$H$2:$H$1016/11, 0)))</f>
        <v>0</v>
      </c>
      <c r="P303" s="18">
        <f>IF(Transactions!$C$2:$C$1016="지출", -(Transactions!$H$2:$H$1016), Transactions!$H$2:$H$1016)</f>
        <v>-3331</v>
      </c>
      <c r="Q303" s="18">
        <f>Transactions!$P$2:$P$1016-Transactions!$O$2:$O$1016</f>
        <v>-3331</v>
      </c>
      <c r="R303" s="18">
        <f>IF('운영결산'!$C$2, Transactions!$Q$2:$Q$1016, Transactions!$P$2:$P$1016)</f>
        <v>-3331</v>
      </c>
      <c r="S303" s="18">
        <f>IF('초기비용'!$C$2, Transactions!$Q$2:$Q$1016, Transactions!$P$2:$P$1016)</f>
        <v>-3331</v>
      </c>
      <c r="T303" s="18">
        <f>IF('총결산'!$C$2, Transactions!$Q$2:$Q$1016, Transactions!$P$2:$P$1016)</f>
        <v>-3331</v>
      </c>
      <c r="U303" s="18">
        <f>IF(Transactions!$V$2:$V$1016&lt;&gt;"", 0, Transactions!$O$2:$O$1016)</f>
        <v>0</v>
      </c>
      <c r="V303" s="20"/>
      <c r="W303" s="15"/>
      <c r="X303" s="15"/>
      <c r="Y303" s="16">
        <v>2025.0</v>
      </c>
      <c r="Z303" s="15">
        <v>2.0</v>
      </c>
      <c r="AA303" s="15"/>
      <c r="AB303" s="15">
        <v>2.0</v>
      </c>
      <c r="AC303" s="19"/>
    </row>
    <row r="304" ht="15.75" hidden="1" customHeight="1">
      <c r="A304" s="6" t="str">
        <f>TEXT(Transactions!$B$2:$B$1016, "yyyy-mm")</f>
        <v>2025-03</v>
      </c>
      <c r="B304" s="7">
        <v>45743.0</v>
      </c>
      <c r="C304" s="8" t="s">
        <v>28</v>
      </c>
      <c r="D304" s="8" t="s">
        <v>29</v>
      </c>
      <c r="E304" s="8"/>
      <c r="F304" s="8" t="s">
        <v>78</v>
      </c>
      <c r="G304" s="8" t="s">
        <v>123</v>
      </c>
      <c r="H304" s="9">
        <v>6607.0</v>
      </c>
      <c r="I304" s="8" t="s">
        <v>506</v>
      </c>
      <c r="J304" s="8"/>
      <c r="K304" s="8" t="s">
        <v>60</v>
      </c>
      <c r="L304" s="8" t="b">
        <v>1</v>
      </c>
      <c r="M304" s="8"/>
      <c r="N304" s="10" t="b">
        <f>AND(ISNUMBER(MATCH(Transactions!$F$2:$F$1016, '관리용품리스트'!$B$3:$B$48, 0)),
  ISNUMBER(MATCH(Transactions!$G$2:$G$1016, '관리용품리스트'!$C$3:$C$48, 0))
)
</f>
        <v>0</v>
      </c>
      <c r="O304" s="11">
        <f>IF(Transactions!$L$2:$L$1016=TRUE, 0, IF(Transactions!$C$2:$C$1016="지출", -ROUND(Transactions!$H$2:$H$1016/11, 0), ROUND(Transactions!$H$2:$H$1016/11, 0)))</f>
        <v>0</v>
      </c>
      <c r="P304" s="11">
        <f>IF(Transactions!$C$2:$C$1016="지출", -(Transactions!$H$2:$H$1016), Transactions!$H$2:$H$1016)</f>
        <v>-6607</v>
      </c>
      <c r="Q304" s="11">
        <f>Transactions!$P$2:$P$1016-Transactions!$O$2:$O$1016</f>
        <v>-6607</v>
      </c>
      <c r="R304" s="11">
        <f>IF('운영결산'!$C$2, Transactions!$Q$2:$Q$1016, Transactions!$P$2:$P$1016)</f>
        <v>-6607</v>
      </c>
      <c r="S304" s="11">
        <f>IF('초기비용'!$C$2, Transactions!$Q$2:$Q$1016, Transactions!$P$2:$P$1016)</f>
        <v>-6607</v>
      </c>
      <c r="T304" s="11">
        <f>IF('총결산'!$C$2, Transactions!$Q$2:$Q$1016, Transactions!$P$2:$P$1016)</f>
        <v>-6607</v>
      </c>
      <c r="U304" s="11">
        <f>IF(Transactions!$V$2:$V$1016&lt;&gt;"", 0, Transactions!$O$2:$O$1016)</f>
        <v>0</v>
      </c>
      <c r="V304" s="21"/>
      <c r="W304" s="8"/>
      <c r="X304" s="8"/>
      <c r="Y304" s="9">
        <v>6607.0</v>
      </c>
      <c r="Z304" s="8">
        <v>1.0</v>
      </c>
      <c r="AA304" s="8"/>
      <c r="AB304" s="8">
        <v>1.0</v>
      </c>
      <c r="AC304" s="12"/>
    </row>
    <row r="305" ht="15.75" hidden="1" customHeight="1">
      <c r="A305" s="13" t="str">
        <f>TEXT(Transactions!$B$2:$B$1016, "yyyy-mm")</f>
        <v>2025-03</v>
      </c>
      <c r="B305" s="14">
        <v>45743.0</v>
      </c>
      <c r="C305" s="15" t="s">
        <v>28</v>
      </c>
      <c r="D305" s="15" t="s">
        <v>51</v>
      </c>
      <c r="E305" s="15"/>
      <c r="F305" s="15" t="s">
        <v>131</v>
      </c>
      <c r="G305" s="15" t="s">
        <v>507</v>
      </c>
      <c r="H305" s="16">
        <v>2777.0</v>
      </c>
      <c r="I305" s="15" t="s">
        <v>508</v>
      </c>
      <c r="J305" s="15"/>
      <c r="K305" s="15" t="s">
        <v>60</v>
      </c>
      <c r="L305" s="15" t="b">
        <v>1</v>
      </c>
      <c r="M305" s="15"/>
      <c r="N305" s="17" t="b">
        <f>AND(ISNUMBER(MATCH(Transactions!$F$2:$F$1016, '관리용품리스트'!$B$3:$B$48, 0)),
  ISNUMBER(MATCH(Transactions!$G$2:$G$1016, '관리용품리스트'!$C$3:$C$48, 0))
)
</f>
        <v>0</v>
      </c>
      <c r="O305" s="18">
        <f>IF(Transactions!$L$2:$L$1016=TRUE, 0, IF(Transactions!$C$2:$C$1016="지출", -ROUND(Transactions!$H$2:$H$1016/11, 0), ROUND(Transactions!$H$2:$H$1016/11, 0)))</f>
        <v>0</v>
      </c>
      <c r="P305" s="18">
        <f>IF(Transactions!$C$2:$C$1016="지출", -(Transactions!$H$2:$H$1016), Transactions!$H$2:$H$1016)</f>
        <v>-2777</v>
      </c>
      <c r="Q305" s="18">
        <f>Transactions!$P$2:$P$1016-Transactions!$O$2:$O$1016</f>
        <v>-2777</v>
      </c>
      <c r="R305" s="18">
        <f>IF('운영결산'!$C$2, Transactions!$Q$2:$Q$1016, Transactions!$P$2:$P$1016)</f>
        <v>-2777</v>
      </c>
      <c r="S305" s="18">
        <f>IF('초기비용'!$C$2, Transactions!$Q$2:$Q$1016, Transactions!$P$2:$P$1016)</f>
        <v>-2777</v>
      </c>
      <c r="T305" s="18">
        <f>IF('총결산'!$C$2, Transactions!$Q$2:$Q$1016, Transactions!$P$2:$P$1016)</f>
        <v>-2777</v>
      </c>
      <c r="U305" s="18">
        <f>IF(Transactions!$V$2:$V$1016&lt;&gt;"", 0, Transactions!$O$2:$O$1016)</f>
        <v>0</v>
      </c>
      <c r="V305" s="20"/>
      <c r="W305" s="15"/>
      <c r="X305" s="15"/>
      <c r="Y305" s="16">
        <v>3375.0</v>
      </c>
      <c r="Z305" s="15">
        <v>1.0</v>
      </c>
      <c r="AA305" s="15"/>
      <c r="AB305" s="15">
        <v>1.0</v>
      </c>
      <c r="AC305" s="19"/>
    </row>
    <row r="306" ht="15.75" hidden="1" customHeight="1">
      <c r="A306" s="6" t="str">
        <f>TEXT(Transactions!$B$2:$B$1016, "yyyy-mm")</f>
        <v>2025-03</v>
      </c>
      <c r="B306" s="7">
        <v>45743.0</v>
      </c>
      <c r="C306" s="8" t="s">
        <v>28</v>
      </c>
      <c r="D306" s="8" t="s">
        <v>51</v>
      </c>
      <c r="E306" s="8"/>
      <c r="F306" s="8" t="s">
        <v>78</v>
      </c>
      <c r="G306" s="8" t="s">
        <v>509</v>
      </c>
      <c r="H306" s="9">
        <v>3562.0</v>
      </c>
      <c r="I306" s="8" t="s">
        <v>510</v>
      </c>
      <c r="J306" s="8"/>
      <c r="K306" s="8" t="s">
        <v>60</v>
      </c>
      <c r="L306" s="8" t="b">
        <v>1</v>
      </c>
      <c r="M306" s="8"/>
      <c r="N306" s="10" t="b">
        <f>AND(ISNUMBER(MATCH(Transactions!$F$2:$F$1016, '관리용품리스트'!$B$3:$B$48, 0)),
  ISNUMBER(MATCH(Transactions!$G$2:$G$1016, '관리용품리스트'!$C$3:$C$48, 0))
)
</f>
        <v>0</v>
      </c>
      <c r="O306" s="11">
        <f>IF(Transactions!$L$2:$L$1016=TRUE, 0, IF(Transactions!$C$2:$C$1016="지출", -ROUND(Transactions!$H$2:$H$1016/11, 0), ROUND(Transactions!$H$2:$H$1016/11, 0)))</f>
        <v>0</v>
      </c>
      <c r="P306" s="11">
        <f>IF(Transactions!$C$2:$C$1016="지출", -(Transactions!$H$2:$H$1016), Transactions!$H$2:$H$1016)</f>
        <v>-3562</v>
      </c>
      <c r="Q306" s="11">
        <f>Transactions!$P$2:$P$1016-Transactions!$O$2:$O$1016</f>
        <v>-3562</v>
      </c>
      <c r="R306" s="11">
        <f>IF('운영결산'!$C$2, Transactions!$Q$2:$Q$1016, Transactions!$P$2:$P$1016)</f>
        <v>-3562</v>
      </c>
      <c r="S306" s="11">
        <f>IF('초기비용'!$C$2, Transactions!$Q$2:$Q$1016, Transactions!$P$2:$P$1016)</f>
        <v>-3562</v>
      </c>
      <c r="T306" s="11">
        <f>IF('총결산'!$C$2, Transactions!$Q$2:$Q$1016, Transactions!$P$2:$P$1016)</f>
        <v>-3562</v>
      </c>
      <c r="U306" s="11">
        <f>IF(Transactions!$V$2:$V$1016&lt;&gt;"", 0, Transactions!$O$2:$O$1016)</f>
        <v>0</v>
      </c>
      <c r="V306" s="21"/>
      <c r="W306" s="8"/>
      <c r="X306" s="8"/>
      <c r="Y306" s="9">
        <v>3750.0</v>
      </c>
      <c r="Z306" s="8">
        <v>1.0</v>
      </c>
      <c r="AA306" s="8"/>
      <c r="AB306" s="8">
        <v>1.0</v>
      </c>
      <c r="AC306" s="12"/>
    </row>
    <row r="307" ht="15.75" hidden="1" customHeight="1">
      <c r="A307" s="13" t="str">
        <f>TEXT(Transactions!$B$2:$B$1016, "yyyy-mm")</f>
        <v>2025-03</v>
      </c>
      <c r="B307" s="14">
        <v>45743.0</v>
      </c>
      <c r="C307" s="15" t="s">
        <v>28</v>
      </c>
      <c r="D307" s="15" t="s">
        <v>51</v>
      </c>
      <c r="E307" s="15"/>
      <c r="F307" s="15" t="s">
        <v>52</v>
      </c>
      <c r="G307" s="15" t="s">
        <v>496</v>
      </c>
      <c r="H307" s="16">
        <v>4660.0</v>
      </c>
      <c r="I307" s="15" t="s">
        <v>511</v>
      </c>
      <c r="J307" s="15"/>
      <c r="K307" s="15" t="s">
        <v>60</v>
      </c>
      <c r="L307" s="15" t="b">
        <v>1</v>
      </c>
      <c r="M307" s="15"/>
      <c r="N307" s="17" t="b">
        <f>AND(ISNUMBER(MATCH(Transactions!$F$2:$F$1016, '관리용품리스트'!$B$3:$B$48, 0)),
  ISNUMBER(MATCH(Transactions!$G$2:$G$1016, '관리용품리스트'!$C$3:$C$48, 0))
)
</f>
        <v>0</v>
      </c>
      <c r="O307" s="18">
        <f>IF(Transactions!$L$2:$L$1016=TRUE, 0, IF(Transactions!$C$2:$C$1016="지출", -ROUND(Transactions!$H$2:$H$1016/11, 0), ROUND(Transactions!$H$2:$H$1016/11, 0)))</f>
        <v>0</v>
      </c>
      <c r="P307" s="18">
        <f>IF(Transactions!$C$2:$C$1016="지출", -(Transactions!$H$2:$H$1016), Transactions!$H$2:$H$1016)</f>
        <v>-4660</v>
      </c>
      <c r="Q307" s="18">
        <f>Transactions!$P$2:$P$1016-Transactions!$O$2:$O$1016</f>
        <v>-4660</v>
      </c>
      <c r="R307" s="18">
        <f>IF('운영결산'!$C$2, Transactions!$Q$2:$Q$1016, Transactions!$P$2:$P$1016)</f>
        <v>-4660</v>
      </c>
      <c r="S307" s="18">
        <f>IF('초기비용'!$C$2, Transactions!$Q$2:$Q$1016, Transactions!$P$2:$P$1016)</f>
        <v>-4660</v>
      </c>
      <c r="T307" s="18">
        <f>IF('총결산'!$C$2, Transactions!$Q$2:$Q$1016, Transactions!$P$2:$P$1016)</f>
        <v>-4660</v>
      </c>
      <c r="U307" s="18">
        <f>IF(Transactions!$V$2:$V$1016&lt;&gt;"", 0, Transactions!$O$2:$O$1016)</f>
        <v>0</v>
      </c>
      <c r="V307" s="20"/>
      <c r="W307" s="15"/>
      <c r="X307" s="15"/>
      <c r="Y307" s="16">
        <v>4905.0</v>
      </c>
      <c r="Z307" s="15">
        <v>1.0</v>
      </c>
      <c r="AA307" s="15"/>
      <c r="AB307" s="15">
        <v>1.0</v>
      </c>
      <c r="AC307" s="19"/>
    </row>
    <row r="308" ht="15.75" customHeight="1">
      <c r="A308" s="6" t="str">
        <f>TEXT(Transactions!$B$2:$B$1016, "yyyy-mm")</f>
        <v>2025-03</v>
      </c>
      <c r="B308" s="7">
        <v>45743.0</v>
      </c>
      <c r="C308" s="8" t="s">
        <v>28</v>
      </c>
      <c r="D308" s="8" t="s">
        <v>51</v>
      </c>
      <c r="E308" s="8"/>
      <c r="F308" s="8" t="s">
        <v>57</v>
      </c>
      <c r="G308" s="8" t="s">
        <v>391</v>
      </c>
      <c r="H308" s="9">
        <v>36990.0</v>
      </c>
      <c r="I308" s="8" t="s">
        <v>512</v>
      </c>
      <c r="J308" s="8"/>
      <c r="K308" s="8" t="s">
        <v>55</v>
      </c>
      <c r="L308" s="8"/>
      <c r="M308" s="8"/>
      <c r="N308" s="10" t="b">
        <f>AND(ISNUMBER(MATCH(Transactions!$F$2:$F$1016, '관리용품리스트'!$B$3:$B$48, 0)),
  ISNUMBER(MATCH(Transactions!$G$2:$G$1016, '관리용품리스트'!$C$3:$C$48, 0))
)
</f>
        <v>1</v>
      </c>
      <c r="O308" s="11">
        <f>IF(Transactions!$C$2:$C$1016=TRUE, 0, IF(Transactions!$C$2:$C$1016="지출", -ROUND(Transactions!$H$2:$H$1016/11, 0), ROUND(Transactions!$H$2:$H$1016/11, 0)))</f>
        <v>-3363</v>
      </c>
      <c r="P308" s="11">
        <f>IF(Transactions!$C$2:$C$1016="지출", -(Transactions!$H$2:$H$1016), Transactions!$H$2:$H$1016)</f>
        <v>-36990</v>
      </c>
      <c r="Q308" s="11">
        <f>Transactions!$P$2:$P$1016-Transactions!$O$2:$O$1016</f>
        <v>-33627</v>
      </c>
      <c r="R308" s="11">
        <f>IF('운영결산'!$C$2, Transactions!$Q$2:$Q$1016, Transactions!$P$2:$P$1016)</f>
        <v>-36990</v>
      </c>
      <c r="S308" s="11">
        <f>IF('초기비용'!$C$2, Transactions!$Q$2:$Q$1016, Transactions!$P$2:$P$1016)</f>
        <v>-36990</v>
      </c>
      <c r="T308" s="11">
        <f>IF('총결산'!$C$2, Transactions!$Q$2:$Q$1016, Transactions!$P$2:$P$1016)</f>
        <v>-33627</v>
      </c>
      <c r="U308" s="11">
        <f>IF(Transactions!$V$2:$V$1016=FALSE, Transactions!$O$2:$O$1016, 0)</f>
        <v>-3363</v>
      </c>
      <c r="V308" s="21"/>
      <c r="W308" s="8"/>
      <c r="X308" s="8"/>
      <c r="Y308" s="9">
        <v>9248.0</v>
      </c>
      <c r="Z308" s="8">
        <v>4.0</v>
      </c>
      <c r="AA308" s="8" t="s">
        <v>186</v>
      </c>
      <c r="AB308" s="8">
        <v>4.0</v>
      </c>
      <c r="AC308" s="12">
        <v>9.0</v>
      </c>
    </row>
    <row r="309" ht="15.75" customHeight="1">
      <c r="A309" s="13" t="str">
        <f>TEXT(Transactions!$B$2:$B$1016, "yyyy-mm")</f>
        <v>2025-03</v>
      </c>
      <c r="B309" s="14">
        <v>45743.0</v>
      </c>
      <c r="C309" s="15" t="s">
        <v>28</v>
      </c>
      <c r="D309" s="15" t="s">
        <v>51</v>
      </c>
      <c r="E309" s="15"/>
      <c r="F309" s="15" t="s">
        <v>57</v>
      </c>
      <c r="G309" s="15" t="s">
        <v>324</v>
      </c>
      <c r="H309" s="16">
        <v>15980.0</v>
      </c>
      <c r="I309" s="15" t="s">
        <v>444</v>
      </c>
      <c r="J309" s="15"/>
      <c r="K309" s="15" t="s">
        <v>152</v>
      </c>
      <c r="L309" s="15"/>
      <c r="M309" s="15"/>
      <c r="N309" s="17" t="b">
        <f>AND(ISNUMBER(MATCH(Transactions!$F$2:$F$1016, '관리용품리스트'!$B$3:$B$48, 0)),
  ISNUMBER(MATCH(Transactions!$G$2:$G$1016, '관리용품리스트'!$C$3:$C$48, 0))
)
</f>
        <v>1</v>
      </c>
      <c r="O309" s="18">
        <f>IF(Transactions!$C$2:$C$1016=TRUE, 0, IF(Transactions!$C$2:$C$1016="지출", -ROUND(Transactions!$H$2:$H$1016/11, 0), ROUND(Transactions!$H$2:$H$1016/11, 0)))</f>
        <v>-1453</v>
      </c>
      <c r="P309" s="18">
        <f>IF(Transactions!$C$2:$C$1016="지출", -(Transactions!$H$2:$H$1016), Transactions!$H$2:$H$1016)</f>
        <v>-15980</v>
      </c>
      <c r="Q309" s="18">
        <f>Transactions!$P$2:$P$1016-Transactions!$O$2:$O$1016</f>
        <v>-14527</v>
      </c>
      <c r="R309" s="18">
        <f>IF('운영결산'!$C$2, Transactions!$Q$2:$Q$1016, Transactions!$P$2:$P$1016)</f>
        <v>-15980</v>
      </c>
      <c r="S309" s="18">
        <f>IF('초기비용'!$C$2, Transactions!$Q$2:$Q$1016, Transactions!$P$2:$P$1016)</f>
        <v>-15980</v>
      </c>
      <c r="T309" s="18">
        <f>IF('총결산'!$C$2, Transactions!$Q$2:$Q$1016, Transactions!$P$2:$P$1016)</f>
        <v>-14527</v>
      </c>
      <c r="U309" s="18">
        <f>IF(Transactions!$V$2:$V$1016=FALSE, Transactions!$O$2:$O$1016, 0)</f>
        <v>-1453</v>
      </c>
      <c r="V309" s="20"/>
      <c r="W309" s="15"/>
      <c r="X309" s="15" t="s">
        <v>437</v>
      </c>
      <c r="Y309" s="16">
        <v>15980.0</v>
      </c>
      <c r="Z309" s="15">
        <v>1.0</v>
      </c>
      <c r="AA309" s="15" t="s">
        <v>186</v>
      </c>
      <c r="AB309" s="15">
        <v>1.0</v>
      </c>
      <c r="AC309" s="19">
        <v>16.0</v>
      </c>
    </row>
    <row r="310" ht="15.75" customHeight="1">
      <c r="A310" s="6" t="str">
        <f>TEXT(Transactions!$B$2:$B$1016, "yyyy-mm")</f>
        <v>2025-03</v>
      </c>
      <c r="B310" s="7">
        <v>45743.0</v>
      </c>
      <c r="C310" s="8" t="s">
        <v>28</v>
      </c>
      <c r="D310" s="8" t="s">
        <v>51</v>
      </c>
      <c r="E310" s="8"/>
      <c r="F310" s="8" t="s">
        <v>57</v>
      </c>
      <c r="G310" s="8" t="s">
        <v>324</v>
      </c>
      <c r="H310" s="9">
        <v>15980.0</v>
      </c>
      <c r="I310" s="8" t="s">
        <v>444</v>
      </c>
      <c r="J310" s="8"/>
      <c r="K310" s="8" t="s">
        <v>152</v>
      </c>
      <c r="L310" s="8"/>
      <c r="M310" s="8"/>
      <c r="N310" s="10" t="b">
        <f>AND(ISNUMBER(MATCH(Transactions!$F$2:$F$1016, '관리용품리스트'!$B$3:$B$48, 0)),
  ISNUMBER(MATCH(Transactions!$G$2:$G$1016, '관리용품리스트'!$C$3:$C$48, 0))
)
</f>
        <v>1</v>
      </c>
      <c r="O310" s="11">
        <f>IF(Transactions!$C$2:$C$1016=TRUE, 0, IF(Transactions!$C$2:$C$1016="지출", -ROUND(Transactions!$H$2:$H$1016/11, 0), ROUND(Transactions!$H$2:$H$1016/11, 0)))</f>
        <v>-1453</v>
      </c>
      <c r="P310" s="11">
        <f>IF(Transactions!$C$2:$C$1016="지출", -(Transactions!$H$2:$H$1016), Transactions!$H$2:$H$1016)</f>
        <v>-15980</v>
      </c>
      <c r="Q310" s="11">
        <f>Transactions!$P$2:$P$1016-Transactions!$O$2:$O$1016</f>
        <v>-14527</v>
      </c>
      <c r="R310" s="11">
        <f>IF('운영결산'!$C$2, Transactions!$Q$2:$Q$1016, Transactions!$P$2:$P$1016)</f>
        <v>-15980</v>
      </c>
      <c r="S310" s="11">
        <f>IF('초기비용'!$C$2, Transactions!$Q$2:$Q$1016, Transactions!$P$2:$P$1016)</f>
        <v>-15980</v>
      </c>
      <c r="T310" s="11">
        <f>IF('총결산'!$C$2, Transactions!$Q$2:$Q$1016, Transactions!$P$2:$P$1016)</f>
        <v>-14527</v>
      </c>
      <c r="U310" s="11">
        <f>IF(Transactions!$V$2:$V$1016=FALSE, Transactions!$O$2:$O$1016, 0)</f>
        <v>-1453</v>
      </c>
      <c r="V310" s="21"/>
      <c r="W310" s="8"/>
      <c r="X310" s="8" t="s">
        <v>437</v>
      </c>
      <c r="Y310" s="9">
        <v>15980.0</v>
      </c>
      <c r="Z310" s="8">
        <v>1.0</v>
      </c>
      <c r="AA310" s="8" t="s">
        <v>186</v>
      </c>
      <c r="AB310" s="8">
        <v>1.0</v>
      </c>
      <c r="AC310" s="12">
        <v>16.0</v>
      </c>
    </row>
    <row r="311" ht="15.75" hidden="1" customHeight="1">
      <c r="A311" s="13" t="str">
        <f>TEXT(Transactions!$B$2:$B$1016, "yyyy-mm")</f>
        <v>2025-03</v>
      </c>
      <c r="B311" s="14">
        <v>45744.0</v>
      </c>
      <c r="C311" s="15" t="s">
        <v>28</v>
      </c>
      <c r="D311" s="15" t="s">
        <v>35</v>
      </c>
      <c r="E311" s="15"/>
      <c r="F311" s="15" t="s">
        <v>49</v>
      </c>
      <c r="G311" s="15" t="s">
        <v>50</v>
      </c>
      <c r="H311" s="16">
        <v>60000.0</v>
      </c>
      <c r="I311" s="15"/>
      <c r="J311" s="15" t="s">
        <v>32</v>
      </c>
      <c r="K311" s="15" t="s">
        <v>38</v>
      </c>
      <c r="L311" s="15" t="b">
        <v>1</v>
      </c>
      <c r="M311" s="15" t="s">
        <v>513</v>
      </c>
      <c r="N311" s="17" t="b">
        <f>AND(ISNUMBER(MATCH(Transactions!$F$2:$F$1016, '관리용품리스트'!$B$3:$B$48, 0)),
  ISNUMBER(MATCH(Transactions!$G$2:$G$1016, '관리용품리스트'!$C$3:$C$48, 0))
)
</f>
        <v>0</v>
      </c>
      <c r="O311" s="18">
        <f>IF(Transactions!$C$2:$C$1016=TRUE, 0, IF(Transactions!$C$2:$C$1016="지출", -ROUND(Transactions!$H$2:$H$1016/11, 0), ROUND(Transactions!$H$2:$H$1016/11, 0)))</f>
        <v>-5455</v>
      </c>
      <c r="P311" s="18">
        <f>IF(Transactions!$C$2:$C$1016="지출", -(Transactions!$H$2:$H$1016), Transactions!$H$2:$H$1016)</f>
        <v>-60000</v>
      </c>
      <c r="Q311" s="18">
        <f>Transactions!$P$2:$P$1016-Transactions!$O$2:$O$1016</f>
        <v>-54545</v>
      </c>
      <c r="R311" s="18">
        <f>IF('운영결산'!$C$2, Transactions!$Q$2:$Q$1016, Transactions!$P$2:$P$1016)</f>
        <v>-60000</v>
      </c>
      <c r="S311" s="18">
        <f>IF('초기비용'!$C$2, Transactions!$Q$2:$Q$1016, Transactions!$P$2:$P$1016)</f>
        <v>-60000</v>
      </c>
      <c r="T311" s="18">
        <f>IF('총결산'!$C$2, Transactions!$Q$2:$Q$1016, Transactions!$P$2:$P$1016)</f>
        <v>-54545</v>
      </c>
      <c r="U311" s="18">
        <f>IF(Transactions!$V$2:$V$1016=FALSE, Transactions!$O$2:$O$1016, 0)</f>
        <v>-5455</v>
      </c>
      <c r="V311" s="20"/>
      <c r="W311" s="15"/>
      <c r="X311" s="15"/>
      <c r="Y311" s="15"/>
      <c r="Z311" s="15"/>
      <c r="AA311" s="15"/>
      <c r="AB311" s="15"/>
      <c r="AC311" s="19"/>
    </row>
    <row r="312" ht="15.75" hidden="1" customHeight="1">
      <c r="A312" s="6" t="str">
        <f>TEXT(Transactions!$B$2:$B$1016, "yyyy-mm")</f>
        <v>2025-03</v>
      </c>
      <c r="B312" s="7">
        <v>45744.0</v>
      </c>
      <c r="C312" s="8" t="s">
        <v>28</v>
      </c>
      <c r="D312" s="8" t="s">
        <v>29</v>
      </c>
      <c r="E312" s="8"/>
      <c r="F312" s="8" t="s">
        <v>160</v>
      </c>
      <c r="G312" s="8" t="s">
        <v>514</v>
      </c>
      <c r="H312" s="9">
        <v>220000.0</v>
      </c>
      <c r="I312" s="8"/>
      <c r="J312" s="8" t="s">
        <v>32</v>
      </c>
      <c r="K312" s="8" t="s">
        <v>515</v>
      </c>
      <c r="L312" s="8"/>
      <c r="M312" s="8"/>
      <c r="N312" s="10" t="b">
        <f>AND(ISNUMBER(MATCH(Transactions!$F$2:$F$1016, '관리용품리스트'!$B$3:$B$48, 0)),
  ISNUMBER(MATCH(Transactions!$G$2:$G$1016, '관리용품리스트'!$C$3:$C$48, 0))
)
</f>
        <v>0</v>
      </c>
      <c r="O312" s="11">
        <f>IF(Transactions!$C$2:$C$1016=TRUE, 0, IF(Transactions!$C$2:$C$1016="지출", -ROUND(Transactions!$H$2:$H$1016/11, 0), ROUND(Transactions!$H$2:$H$1016/11, 0)))</f>
        <v>-20000</v>
      </c>
      <c r="P312" s="11">
        <f>IF(Transactions!$C$2:$C$1016="지출", -(Transactions!$H$2:$H$1016), Transactions!$H$2:$H$1016)</f>
        <v>-220000</v>
      </c>
      <c r="Q312" s="11">
        <f>Transactions!$P$2:$P$1016-Transactions!$O$2:$O$1016</f>
        <v>-200000</v>
      </c>
      <c r="R312" s="11">
        <f>IF('운영결산'!$C$2, Transactions!$Q$2:$Q$1016, Transactions!$P$2:$P$1016)</f>
        <v>-220000</v>
      </c>
      <c r="S312" s="11">
        <f>IF('초기비용'!$C$2, Transactions!$Q$2:$Q$1016, Transactions!$P$2:$P$1016)</f>
        <v>-220000</v>
      </c>
      <c r="T312" s="11">
        <f>IF('총결산'!$C$2, Transactions!$Q$2:$Q$1016, Transactions!$P$2:$P$1016)</f>
        <v>-200000</v>
      </c>
      <c r="U312" s="11">
        <f>IF(Transactions!$V$2:$V$1016=FALSE, Transactions!$O$2:$O$1016, 0)</f>
        <v>-20000</v>
      </c>
      <c r="V312" s="21"/>
      <c r="W312" s="8"/>
      <c r="X312" s="8"/>
      <c r="Y312" s="8"/>
      <c r="Z312" s="8"/>
      <c r="AA312" s="8"/>
      <c r="AB312" s="8"/>
      <c r="AC312" s="12"/>
    </row>
    <row r="313" ht="15.75" customHeight="1">
      <c r="A313" s="13" t="str">
        <f>TEXT(Transactions!$B$2:$B$1016, "yyyy-mm")</f>
        <v>2025-03</v>
      </c>
      <c r="B313" s="14">
        <v>45745.0</v>
      </c>
      <c r="C313" s="15" t="s">
        <v>28</v>
      </c>
      <c r="D313" s="15" t="s">
        <v>51</v>
      </c>
      <c r="E313" s="15"/>
      <c r="F313" s="15" t="s">
        <v>57</v>
      </c>
      <c r="G313" s="15" t="s">
        <v>324</v>
      </c>
      <c r="H313" s="16">
        <v>31960.0</v>
      </c>
      <c r="I313" s="15" t="s">
        <v>516</v>
      </c>
      <c r="J313" s="15"/>
      <c r="K313" s="15" t="s">
        <v>326</v>
      </c>
      <c r="L313" s="15"/>
      <c r="M313" s="15"/>
      <c r="N313" s="17" t="b">
        <f>AND(ISNUMBER(MATCH(Transactions!$F$2:$F$1016, '관리용품리스트'!$B$3:$B$48, 0)),
  ISNUMBER(MATCH(Transactions!$G$2:$G$1016, '관리용품리스트'!$C$3:$C$48, 0))
)
</f>
        <v>1</v>
      </c>
      <c r="O313" s="18">
        <f>IF(Transactions!$C$2:$C$1016=TRUE, 0, IF(Transactions!$C$2:$C$1016="지출", -ROUND(Transactions!$H$2:$H$1016/11, 0), ROUND(Transactions!$H$2:$H$1016/11, 0)))</f>
        <v>-2905</v>
      </c>
      <c r="P313" s="18">
        <f>IF(Transactions!$C$2:$C$1016="지출", -(Transactions!$H$2:$H$1016), Transactions!$H$2:$H$1016)</f>
        <v>-31960</v>
      </c>
      <c r="Q313" s="18">
        <f>Transactions!$P$2:$P$1016-Transactions!$O$2:$O$1016</f>
        <v>-29055</v>
      </c>
      <c r="R313" s="18">
        <f>IF('운영결산'!$C$2, Transactions!$Q$2:$Q$1016, Transactions!$P$2:$P$1016)</f>
        <v>-31960</v>
      </c>
      <c r="S313" s="18">
        <f>IF('초기비용'!$C$2, Transactions!$Q$2:$Q$1016, Transactions!$P$2:$P$1016)</f>
        <v>-31960</v>
      </c>
      <c r="T313" s="18">
        <f>IF('총결산'!$C$2, Transactions!$Q$2:$Q$1016, Transactions!$P$2:$P$1016)</f>
        <v>-29055</v>
      </c>
      <c r="U313" s="18">
        <f>IF(Transactions!$V$2:$V$1016=FALSE, Transactions!$O$2:$O$1016, 0)</f>
        <v>-2905</v>
      </c>
      <c r="V313" s="20"/>
      <c r="W313" s="15"/>
      <c r="X313" s="15" t="s">
        <v>517</v>
      </c>
      <c r="Y313" s="16">
        <v>15980.0</v>
      </c>
      <c r="Z313" s="15">
        <v>2.0</v>
      </c>
      <c r="AA313" s="15" t="s">
        <v>186</v>
      </c>
      <c r="AB313" s="15">
        <v>2.0</v>
      </c>
      <c r="AC313" s="19">
        <v>16.0</v>
      </c>
    </row>
    <row r="314" ht="15.75" customHeight="1">
      <c r="A314" s="6" t="str">
        <f>TEXT(Transactions!$B$2:$B$1016, "yyyy-mm")</f>
        <v>2025-03</v>
      </c>
      <c r="B314" s="7">
        <v>45745.0</v>
      </c>
      <c r="C314" s="8" t="s">
        <v>28</v>
      </c>
      <c r="D314" s="8" t="s">
        <v>51</v>
      </c>
      <c r="E314" s="8"/>
      <c r="F314" s="8" t="s">
        <v>52</v>
      </c>
      <c r="G314" s="8" t="s">
        <v>252</v>
      </c>
      <c r="H314" s="9">
        <v>31780.0</v>
      </c>
      <c r="I314" s="8" t="s">
        <v>518</v>
      </c>
      <c r="J314" s="8"/>
      <c r="K314" s="8" t="s">
        <v>74</v>
      </c>
      <c r="L314" s="8"/>
      <c r="M314" s="8"/>
      <c r="N314" s="10" t="b">
        <f>AND(ISNUMBER(MATCH(Transactions!$F$2:$F$1016, '관리용품리스트'!$B$3:$B$48, 0)),
  ISNUMBER(MATCH(Transactions!$G$2:$G$1016, '관리용품리스트'!$C$3:$C$48, 0))
)
</f>
        <v>1</v>
      </c>
      <c r="O314" s="11">
        <f>IF(Transactions!$C$2:$C$1016=TRUE, 0, IF(Transactions!$C$2:$C$1016="지출", -ROUND(Transactions!$H$2:$H$1016/11, 0), ROUND(Transactions!$H$2:$H$1016/11, 0)))</f>
        <v>-2889</v>
      </c>
      <c r="P314" s="11">
        <f>IF(Transactions!$C$2:$C$1016="지출", -(Transactions!$H$2:$H$1016), Transactions!$H$2:$H$1016)</f>
        <v>-31780</v>
      </c>
      <c r="Q314" s="11">
        <f>Transactions!$P$2:$P$1016-Transactions!$O$2:$O$1016</f>
        <v>-28891</v>
      </c>
      <c r="R314" s="11">
        <f>IF('운영결산'!$C$2, Transactions!$Q$2:$Q$1016, Transactions!$P$2:$P$1016)</f>
        <v>-31780</v>
      </c>
      <c r="S314" s="11">
        <f>IF('초기비용'!$C$2, Transactions!$Q$2:$Q$1016, Transactions!$P$2:$P$1016)</f>
        <v>-31780</v>
      </c>
      <c r="T314" s="11">
        <f>IF('총결산'!$C$2, Transactions!$Q$2:$Q$1016, Transactions!$P$2:$P$1016)</f>
        <v>-28891</v>
      </c>
      <c r="U314" s="11">
        <f>IF(Transactions!$V$2:$V$1016=FALSE, Transactions!$O$2:$O$1016, 0)</f>
        <v>-2889</v>
      </c>
      <c r="V314" s="21"/>
      <c r="W314" s="8"/>
      <c r="X314" s="8"/>
      <c r="Y314" s="9">
        <v>31780.0</v>
      </c>
      <c r="Z314" s="8">
        <v>1.0</v>
      </c>
      <c r="AA314" s="8" t="s">
        <v>254</v>
      </c>
      <c r="AB314" s="8">
        <v>16.0</v>
      </c>
      <c r="AC314" s="22">
        <v>1986.0</v>
      </c>
    </row>
    <row r="315" ht="15.75" customHeight="1">
      <c r="A315" s="13" t="str">
        <f>TEXT(Transactions!$B$2:$B$1016, "yyyy-mm")</f>
        <v>2025-03</v>
      </c>
      <c r="B315" s="14">
        <v>45745.0</v>
      </c>
      <c r="C315" s="15" t="s">
        <v>28</v>
      </c>
      <c r="D315" s="15" t="s">
        <v>51</v>
      </c>
      <c r="E315" s="15"/>
      <c r="F315" s="15" t="s">
        <v>52</v>
      </c>
      <c r="G315" s="15" t="s">
        <v>144</v>
      </c>
      <c r="H315" s="16">
        <v>7900.0</v>
      </c>
      <c r="I315" s="15" t="s">
        <v>519</v>
      </c>
      <c r="J315" s="15"/>
      <c r="K315" s="15" t="s">
        <v>520</v>
      </c>
      <c r="L315" s="15"/>
      <c r="M315" s="15"/>
      <c r="N315" s="17" t="b">
        <f>AND(ISNUMBER(MATCH(Transactions!$F$2:$F$1016, '관리용품리스트'!$B$3:$B$48, 0)),
  ISNUMBER(MATCH(Transactions!$G$2:$G$1016, '관리용품리스트'!$C$3:$C$48, 0))
)
</f>
        <v>1</v>
      </c>
      <c r="O315" s="18">
        <f>IF(Transactions!$C$2:$C$1016=TRUE, 0, IF(Transactions!$C$2:$C$1016="지출", -ROUND(Transactions!$H$2:$H$1016/11, 0), ROUND(Transactions!$H$2:$H$1016/11, 0)))</f>
        <v>-718</v>
      </c>
      <c r="P315" s="18">
        <f>IF(Transactions!$C$2:$C$1016="지출", -(Transactions!$H$2:$H$1016), Transactions!$H$2:$H$1016)</f>
        <v>-7900</v>
      </c>
      <c r="Q315" s="18">
        <f>Transactions!$P$2:$P$1016-Transactions!$O$2:$O$1016</f>
        <v>-7182</v>
      </c>
      <c r="R315" s="18">
        <f>IF('운영결산'!$C$2, Transactions!$Q$2:$Q$1016, Transactions!$P$2:$P$1016)</f>
        <v>-7900</v>
      </c>
      <c r="S315" s="18">
        <f>IF('초기비용'!$C$2, Transactions!$Q$2:$Q$1016, Transactions!$P$2:$P$1016)</f>
        <v>-7900</v>
      </c>
      <c r="T315" s="18">
        <f>IF('총결산'!$C$2, Transactions!$Q$2:$Q$1016, Transactions!$P$2:$P$1016)</f>
        <v>-7182</v>
      </c>
      <c r="U315" s="18">
        <f>IF(Transactions!$V$2:$V$1016=FALSE, Transactions!$O$2:$O$1016, 0)</f>
        <v>-718</v>
      </c>
      <c r="V315" s="20"/>
      <c r="W315" s="15"/>
      <c r="X315" s="15"/>
      <c r="Y315" s="16">
        <v>7900.0</v>
      </c>
      <c r="Z315" s="15">
        <v>1.0</v>
      </c>
      <c r="AA315" s="15" t="s">
        <v>66</v>
      </c>
      <c r="AB315" s="16">
        <v>1000.0</v>
      </c>
      <c r="AC315" s="19">
        <v>8.0</v>
      </c>
    </row>
    <row r="316" ht="15.75" customHeight="1">
      <c r="A316" s="6" t="str">
        <f>TEXT(Transactions!$B$2:$B$1016, "yyyy-mm")</f>
        <v>2025-03</v>
      </c>
      <c r="B316" s="7">
        <v>45746.0</v>
      </c>
      <c r="C316" s="8" t="s">
        <v>28</v>
      </c>
      <c r="D316" s="8" t="s">
        <v>51</v>
      </c>
      <c r="E316" s="8"/>
      <c r="F316" s="8" t="s">
        <v>52</v>
      </c>
      <c r="G316" s="8" t="s">
        <v>275</v>
      </c>
      <c r="H316" s="9">
        <v>11280.0</v>
      </c>
      <c r="I316" s="8" t="s">
        <v>276</v>
      </c>
      <c r="J316" s="8"/>
      <c r="K316" s="8" t="s">
        <v>277</v>
      </c>
      <c r="L316" s="8"/>
      <c r="M316" s="8"/>
      <c r="N316" s="10" t="b">
        <f>AND(ISNUMBER(MATCH(Transactions!$F$2:$F$1016, '관리용품리스트'!$B$3:$B$48, 0)),
  ISNUMBER(MATCH(Transactions!$G$2:$G$1016, '관리용품리스트'!$C$3:$C$48, 0))
)
</f>
        <v>1</v>
      </c>
      <c r="O316" s="11">
        <f>IF(Transactions!$C$2:$C$1016=TRUE, 0, IF(Transactions!$C$2:$C$1016="지출", -ROUND(Transactions!$H$2:$H$1016/11, 0), ROUND(Transactions!$H$2:$H$1016/11, 0)))</f>
        <v>-1025</v>
      </c>
      <c r="P316" s="11">
        <f>IF(Transactions!$C$2:$C$1016="지출", -(Transactions!$H$2:$H$1016), Transactions!$H$2:$H$1016)</f>
        <v>-11280</v>
      </c>
      <c r="Q316" s="11">
        <f>Transactions!$P$2:$P$1016-Transactions!$O$2:$O$1016</f>
        <v>-10255</v>
      </c>
      <c r="R316" s="11">
        <f>IF('운영결산'!$C$2, Transactions!$Q$2:$Q$1016, Transactions!$P$2:$P$1016)</f>
        <v>-11280</v>
      </c>
      <c r="S316" s="11">
        <f>IF('초기비용'!$C$2, Transactions!$Q$2:$Q$1016, Transactions!$P$2:$P$1016)</f>
        <v>-11280</v>
      </c>
      <c r="T316" s="11">
        <f>IF('총결산'!$C$2, Transactions!$Q$2:$Q$1016, Transactions!$P$2:$P$1016)</f>
        <v>-10255</v>
      </c>
      <c r="U316" s="11">
        <f>IF(Transactions!$V$2:$V$1016=FALSE, Transactions!$O$2:$O$1016, 0)</f>
        <v>-1025</v>
      </c>
      <c r="V316" s="21"/>
      <c r="W316" s="8"/>
      <c r="X316" s="8"/>
      <c r="Y316" s="9">
        <v>1880.0</v>
      </c>
      <c r="Z316" s="8">
        <v>6.0</v>
      </c>
      <c r="AA316" s="8" t="s">
        <v>278</v>
      </c>
      <c r="AB316" s="8">
        <v>6.0</v>
      </c>
      <c r="AC316" s="22">
        <v>1880.0</v>
      </c>
    </row>
    <row r="317" ht="15.75" hidden="1" customHeight="1">
      <c r="A317" s="13" t="str">
        <f>TEXT(Transactions!$B$2:$B$1016, "yyyy-mm")</f>
        <v>2025-03</v>
      </c>
      <c r="B317" s="14">
        <v>45747.0</v>
      </c>
      <c r="C317" s="15" t="s">
        <v>329</v>
      </c>
      <c r="D317" s="15" t="s">
        <v>330</v>
      </c>
      <c r="E317" s="15"/>
      <c r="F317" s="15" t="s">
        <v>368</v>
      </c>
      <c r="G317" s="15" t="s">
        <v>369</v>
      </c>
      <c r="H317" s="16">
        <v>4569000.0</v>
      </c>
      <c r="I317" s="15"/>
      <c r="J317" s="15"/>
      <c r="K317" s="15"/>
      <c r="L317" s="15"/>
      <c r="M317" s="15"/>
      <c r="N317" s="17" t="b">
        <f>AND(ISNUMBER(MATCH(Transactions!$F$2:$F$1016, '관리용품리스트'!$B$3:$B$48, 0)),
  ISNUMBER(MATCH(Transactions!$G$2:$G$1016, '관리용품리스트'!$C$3:$C$48, 0))
)
</f>
        <v>0</v>
      </c>
      <c r="O317" s="18">
        <f>IF(Transactions!$C$2:$C$1016=TRUE, 0, IF(Transactions!$C$2:$C$1016="지출", -ROUND(Transactions!$H$2:$H$1016/11, 0), ROUND(Transactions!$H$2:$H$1016/11, 0)))</f>
        <v>415364</v>
      </c>
      <c r="P317" s="18">
        <f>IF(Transactions!$C$2:$C$1016="지출", -(Transactions!$H$2:$H$1016), Transactions!$H$2:$H$1016)</f>
        <v>4569000</v>
      </c>
      <c r="Q317" s="18">
        <f>Transactions!$P$2:$P$1016-Transactions!$O$2:$O$1016</f>
        <v>4153636</v>
      </c>
      <c r="R317" s="18">
        <f>IF('운영결산'!$C$2, Transactions!$Q$2:$Q$1016, Transactions!$P$2:$P$1016)</f>
        <v>4569000</v>
      </c>
      <c r="S317" s="18">
        <f>IF('초기비용'!$C$2, Transactions!$Q$2:$Q$1016, Transactions!$P$2:$P$1016)</f>
        <v>4569000</v>
      </c>
      <c r="T317" s="18">
        <f>IF('총결산'!$C$2, Transactions!$Q$2:$Q$1016, Transactions!$P$2:$P$1016)</f>
        <v>4153636</v>
      </c>
      <c r="U317" s="18">
        <f>IF(Transactions!$V$2:$V$1016=FALSE, Transactions!$O$2:$O$1016, 0)</f>
        <v>415364</v>
      </c>
      <c r="V317" s="20"/>
      <c r="W317" s="15"/>
      <c r="X317" s="15"/>
      <c r="Y317" s="15"/>
      <c r="Z317" s="15"/>
      <c r="AA317" s="15"/>
      <c r="AB317" s="15"/>
      <c r="AC317" s="19"/>
    </row>
    <row r="318" ht="15.75" hidden="1" customHeight="1">
      <c r="A318" s="6" t="str">
        <f>TEXT(Transactions!$B$2:$B$1016, "yyyy-mm")</f>
        <v>2025-03</v>
      </c>
      <c r="B318" s="7">
        <v>45747.0</v>
      </c>
      <c r="C318" s="8" t="s">
        <v>329</v>
      </c>
      <c r="D318" s="8" t="s">
        <v>330</v>
      </c>
      <c r="E318" s="8"/>
      <c r="F318" s="8" t="s">
        <v>368</v>
      </c>
      <c r="G318" s="8" t="s">
        <v>370</v>
      </c>
      <c r="H318" s="9">
        <v>463500.0</v>
      </c>
      <c r="I318" s="8"/>
      <c r="J318" s="8"/>
      <c r="K318" s="8" t="s">
        <v>521</v>
      </c>
      <c r="L318" s="8"/>
      <c r="M318" s="8"/>
      <c r="N318" s="10" t="b">
        <f>AND(ISNUMBER(MATCH(Transactions!$F$2:$F$1016, '관리용품리스트'!$B$3:$B$48, 0)),
  ISNUMBER(MATCH(Transactions!$G$2:$G$1016, '관리용품리스트'!$C$3:$C$48, 0))
)
</f>
        <v>0</v>
      </c>
      <c r="O318" s="11">
        <f>IF(Transactions!$C$2:$C$1016=TRUE, 0, IF(Transactions!$C$2:$C$1016="지출", -ROUND(Transactions!$H$2:$H$1016/11, 0), ROUND(Transactions!$H$2:$H$1016/11, 0)))</f>
        <v>42136</v>
      </c>
      <c r="P318" s="11">
        <f>IF(Transactions!$C$2:$C$1016="지출", -(Transactions!$H$2:$H$1016), Transactions!$H$2:$H$1016)</f>
        <v>463500</v>
      </c>
      <c r="Q318" s="11">
        <f>Transactions!$P$2:$P$1016-Transactions!$O$2:$O$1016</f>
        <v>421364</v>
      </c>
      <c r="R318" s="11">
        <f>IF('운영결산'!$C$2, Transactions!$Q$2:$Q$1016, Transactions!$P$2:$P$1016)</f>
        <v>463500</v>
      </c>
      <c r="S318" s="11">
        <f>IF('초기비용'!$C$2, Transactions!$Q$2:$Q$1016, Transactions!$P$2:$P$1016)</f>
        <v>463500</v>
      </c>
      <c r="T318" s="11">
        <f>IF('총결산'!$C$2, Transactions!$Q$2:$Q$1016, Transactions!$P$2:$P$1016)</f>
        <v>421364</v>
      </c>
      <c r="U318" s="11">
        <f>IF(Transactions!$V$2:$V$1016=FALSE, Transactions!$O$2:$O$1016, 0)</f>
        <v>42136</v>
      </c>
      <c r="V318" s="21"/>
      <c r="W318" s="8"/>
      <c r="X318" s="8"/>
      <c r="Y318" s="8"/>
      <c r="Z318" s="8"/>
      <c r="AA318" s="8"/>
      <c r="AB318" s="8"/>
      <c r="AC318" s="12"/>
    </row>
    <row r="319" ht="15.75" hidden="1" customHeight="1">
      <c r="A319" s="13" t="str">
        <f>TEXT(Transactions!$B$2:$B$1016, "yyyy-mm")</f>
        <v>2025-03</v>
      </c>
      <c r="B319" s="14">
        <v>45747.0</v>
      </c>
      <c r="C319" s="15" t="s">
        <v>329</v>
      </c>
      <c r="D319" s="15" t="s">
        <v>330</v>
      </c>
      <c r="E319" s="15"/>
      <c r="F319" s="15" t="s">
        <v>368</v>
      </c>
      <c r="G319" s="15" t="s">
        <v>371</v>
      </c>
      <c r="H319" s="16">
        <v>3778500.0</v>
      </c>
      <c r="I319" s="15"/>
      <c r="J319" s="15"/>
      <c r="K319" s="15" t="s">
        <v>521</v>
      </c>
      <c r="L319" s="15"/>
      <c r="M319" s="15"/>
      <c r="N319" s="17" t="b">
        <f>AND(ISNUMBER(MATCH(Transactions!$F$2:$F$1016, '관리용품리스트'!$B$3:$B$48, 0)),
  ISNUMBER(MATCH(Transactions!$G$2:$G$1016, '관리용품리스트'!$C$3:$C$48, 0))
)
</f>
        <v>0</v>
      </c>
      <c r="O319" s="18">
        <f>IF(Transactions!$C$2:$C$1016=TRUE, 0, IF(Transactions!$C$2:$C$1016="지출", -ROUND(Transactions!$H$2:$H$1016/11, 0), ROUND(Transactions!$H$2:$H$1016/11, 0)))</f>
        <v>343500</v>
      </c>
      <c r="P319" s="18">
        <f>IF(Transactions!$C$2:$C$1016="지출", -(Transactions!$H$2:$H$1016), Transactions!$H$2:$H$1016)</f>
        <v>3778500</v>
      </c>
      <c r="Q319" s="18">
        <f>Transactions!$P$2:$P$1016-Transactions!$O$2:$O$1016</f>
        <v>3435000</v>
      </c>
      <c r="R319" s="18">
        <f>IF('운영결산'!$C$2, Transactions!$Q$2:$Q$1016, Transactions!$P$2:$P$1016)</f>
        <v>3778500</v>
      </c>
      <c r="S319" s="18">
        <f>IF('초기비용'!$C$2, Transactions!$Q$2:$Q$1016, Transactions!$P$2:$P$1016)</f>
        <v>3778500</v>
      </c>
      <c r="T319" s="18">
        <f>IF('총결산'!$C$2, Transactions!$Q$2:$Q$1016, Transactions!$P$2:$P$1016)</f>
        <v>3435000</v>
      </c>
      <c r="U319" s="18">
        <f>IF(Transactions!$V$2:$V$1016=FALSE, Transactions!$O$2:$O$1016, 0)</f>
        <v>343500</v>
      </c>
      <c r="V319" s="20"/>
      <c r="W319" s="15"/>
      <c r="X319" s="15"/>
      <c r="Y319" s="15"/>
      <c r="Z319" s="15"/>
      <c r="AA319" s="15"/>
      <c r="AB319" s="15"/>
      <c r="AC319" s="19"/>
    </row>
    <row r="320" ht="15.75" hidden="1" customHeight="1">
      <c r="A320" s="6" t="str">
        <f>TEXT(Transactions!$B$2:$B$1016, "yyyy-mm")</f>
        <v>2025-03</v>
      </c>
      <c r="B320" s="7">
        <v>45747.0</v>
      </c>
      <c r="C320" s="8" t="s">
        <v>28</v>
      </c>
      <c r="D320" s="8" t="s">
        <v>51</v>
      </c>
      <c r="E320" s="8"/>
      <c r="F320" s="8" t="s">
        <v>372</v>
      </c>
      <c r="G320" s="8" t="s">
        <v>373</v>
      </c>
      <c r="H320" s="9">
        <v>33105.0</v>
      </c>
      <c r="I320" s="8" t="s">
        <v>373</v>
      </c>
      <c r="J320" s="8"/>
      <c r="K320" s="8" t="s">
        <v>521</v>
      </c>
      <c r="L320" s="8"/>
      <c r="M320" s="8"/>
      <c r="N320" s="10" t="b">
        <f>AND(ISNUMBER(MATCH(Transactions!$F$2:$F$1016, '관리용품리스트'!$B$3:$B$48, 0)),
  ISNUMBER(MATCH(Transactions!$G$2:$G$1016, '관리용품리스트'!$C$3:$C$48, 0))
)
</f>
        <v>0</v>
      </c>
      <c r="O320" s="11">
        <f>IF(Transactions!$C$2:$C$1016=TRUE, 0, IF(Transactions!$C$2:$C$1016="지출", -ROUND(Transactions!$H$2:$H$1016/11, 0), ROUND(Transactions!$H$2:$H$1016/11, 0)))</f>
        <v>-3010</v>
      </c>
      <c r="P320" s="11">
        <f>IF(Transactions!$C$2:$C$1016="지출", -(Transactions!$H$2:$H$1016), Transactions!$H$2:$H$1016)</f>
        <v>-33105</v>
      </c>
      <c r="Q320" s="11">
        <f>Transactions!$P$2:$P$1016-Transactions!$O$2:$O$1016</f>
        <v>-30095</v>
      </c>
      <c r="R320" s="11">
        <f>IF('운영결산'!$C$2, Transactions!$Q$2:$Q$1016, Transactions!$P$2:$P$1016)</f>
        <v>-33105</v>
      </c>
      <c r="S320" s="11">
        <f>IF('초기비용'!$C$2, Transactions!$Q$2:$Q$1016, Transactions!$P$2:$P$1016)</f>
        <v>-33105</v>
      </c>
      <c r="T320" s="11">
        <f>IF('총결산'!$C$2, Transactions!$Q$2:$Q$1016, Transactions!$P$2:$P$1016)</f>
        <v>-30095</v>
      </c>
      <c r="U320" s="11">
        <f>IF(Transactions!$V$2:$V$1016=FALSE, Transactions!$O$2:$O$1016, 0)</f>
        <v>-3010</v>
      </c>
      <c r="V320" s="21"/>
      <c r="W320" s="8"/>
      <c r="X320" s="8"/>
      <c r="Y320" s="8"/>
      <c r="Z320" s="8"/>
      <c r="AA320" s="8"/>
      <c r="AB320" s="8"/>
      <c r="AC320" s="12"/>
    </row>
    <row r="321" ht="15.75" hidden="1" customHeight="1">
      <c r="A321" s="13" t="str">
        <f>TEXT(Transactions!$B$2:$B$1016, "yyyy-mm")</f>
        <v>2025-03</v>
      </c>
      <c r="B321" s="14">
        <v>45747.0</v>
      </c>
      <c r="C321" s="15" t="s">
        <v>28</v>
      </c>
      <c r="D321" s="15" t="s">
        <v>51</v>
      </c>
      <c r="E321" s="15"/>
      <c r="F321" s="15" t="s">
        <v>372</v>
      </c>
      <c r="G321" s="15" t="s">
        <v>373</v>
      </c>
      <c r="H321" s="16">
        <v>125566.0</v>
      </c>
      <c r="I321" s="15" t="s">
        <v>373</v>
      </c>
      <c r="J321" s="15"/>
      <c r="K321" s="15" t="s">
        <v>521</v>
      </c>
      <c r="L321" s="15"/>
      <c r="M321" s="15"/>
      <c r="N321" s="17" t="b">
        <f>AND(ISNUMBER(MATCH(Transactions!$F$2:$F$1016, '관리용품리스트'!$B$3:$B$48, 0)),
  ISNUMBER(MATCH(Transactions!$G$2:$G$1016, '관리용품리스트'!$C$3:$C$48, 0))
)
</f>
        <v>0</v>
      </c>
      <c r="O321" s="18">
        <f>IF(Transactions!$C$2:$C$1016=TRUE, 0, IF(Transactions!$C$2:$C$1016="지출", -ROUND(Transactions!$H$2:$H$1016/11, 0), ROUND(Transactions!$H$2:$H$1016/11, 0)))</f>
        <v>-11415</v>
      </c>
      <c r="P321" s="18">
        <f>IF(Transactions!$C$2:$C$1016="지출", -(Transactions!$H$2:$H$1016), Transactions!$H$2:$H$1016)</f>
        <v>-125566</v>
      </c>
      <c r="Q321" s="18">
        <f>Transactions!$P$2:$P$1016-Transactions!$O$2:$O$1016</f>
        <v>-114151</v>
      </c>
      <c r="R321" s="18">
        <f>IF('운영결산'!$C$2, Transactions!$Q$2:$Q$1016, Transactions!$P$2:$P$1016)</f>
        <v>-125566</v>
      </c>
      <c r="S321" s="18">
        <f>IF('초기비용'!$C$2, Transactions!$Q$2:$Q$1016, Transactions!$P$2:$P$1016)</f>
        <v>-125566</v>
      </c>
      <c r="T321" s="18">
        <f>IF('총결산'!$C$2, Transactions!$Q$2:$Q$1016, Transactions!$P$2:$P$1016)</f>
        <v>-114151</v>
      </c>
      <c r="U321" s="18">
        <f>IF(Transactions!$V$2:$V$1016=FALSE, Transactions!$O$2:$O$1016, 0)</f>
        <v>-11415</v>
      </c>
      <c r="V321" s="20"/>
      <c r="W321" s="15"/>
      <c r="X321" s="15"/>
      <c r="Y321" s="15"/>
      <c r="Z321" s="15"/>
      <c r="AA321" s="15"/>
      <c r="AB321" s="15"/>
      <c r="AC321" s="19"/>
    </row>
    <row r="322" ht="15.75" hidden="1" customHeight="1">
      <c r="A322" s="6" t="str">
        <f>TEXT(Transactions!$B$2:$B$1016, "yyyy-mm")</f>
        <v>2025-03</v>
      </c>
      <c r="B322" s="7">
        <v>45747.0</v>
      </c>
      <c r="C322" s="8" t="s">
        <v>28</v>
      </c>
      <c r="D322" s="8" t="s">
        <v>35</v>
      </c>
      <c r="E322" s="8"/>
      <c r="F322" s="8" t="s">
        <v>316</v>
      </c>
      <c r="G322" s="8" t="s">
        <v>317</v>
      </c>
      <c r="H322" s="9">
        <v>61140.0</v>
      </c>
      <c r="I322" s="8"/>
      <c r="J322" s="8" t="s">
        <v>376</v>
      </c>
      <c r="K322" s="8" t="s">
        <v>318</v>
      </c>
      <c r="L322" s="24">
        <v>45758.0</v>
      </c>
      <c r="M322" s="8"/>
      <c r="N322" s="10" t="b">
        <f>AND(ISNUMBER(MATCH(Transactions!$F$2:$F$1016, '관리용품리스트'!$B$3:$B$48, 0)),
  ISNUMBER(MATCH(Transactions!$G$2:$G$1016, '관리용품리스트'!$C$3:$C$48, 0))
)
</f>
        <v>0</v>
      </c>
      <c r="O322" s="11">
        <f>IF(Transactions!$C$2:$C$1016=TRUE, 0, IF(Transactions!$C$2:$C$1016="지출", -ROUND(Transactions!$H$2:$H$1016/11, 0), ROUND(Transactions!$H$2:$H$1016/11, 0)))</f>
        <v>-5558</v>
      </c>
      <c r="P322" s="11">
        <f>IF(Transactions!$C$2:$C$1016="지출", -(Transactions!$H$2:$H$1016), Transactions!$H$2:$H$1016)</f>
        <v>-61140</v>
      </c>
      <c r="Q322" s="11">
        <f>Transactions!$P$2:$P$1016-Transactions!$O$2:$O$1016</f>
        <v>-55582</v>
      </c>
      <c r="R322" s="11">
        <f>IF('운영결산'!$C$2, Transactions!$Q$2:$Q$1016, Transactions!$P$2:$P$1016)</f>
        <v>-61140</v>
      </c>
      <c r="S322" s="11">
        <f>IF('초기비용'!$C$2, Transactions!$Q$2:$Q$1016, Transactions!$P$2:$P$1016)</f>
        <v>-61140</v>
      </c>
      <c r="T322" s="11">
        <f>IF('총결산'!$C$2, Transactions!$Q$2:$Q$1016, Transactions!$P$2:$P$1016)</f>
        <v>-55582</v>
      </c>
      <c r="U322" s="11">
        <f>IF(Transactions!$V$2:$V$1016=FALSE, Transactions!$O$2:$O$1016, 0)</f>
        <v>-5558</v>
      </c>
      <c r="V322" s="21"/>
      <c r="W322" s="8"/>
      <c r="X322" s="8"/>
      <c r="Y322" s="8"/>
      <c r="Z322" s="8"/>
      <c r="AA322" s="8"/>
      <c r="AB322" s="8"/>
      <c r="AC322" s="12"/>
    </row>
    <row r="323" ht="15.75" hidden="1" customHeight="1">
      <c r="A323" s="13" t="str">
        <f>TEXT(Transactions!$B$2:$B$1016, "yyyy-mm")</f>
        <v>2025-03</v>
      </c>
      <c r="B323" s="14">
        <v>45747.0</v>
      </c>
      <c r="C323" s="15" t="s">
        <v>28</v>
      </c>
      <c r="D323" s="15" t="s">
        <v>35</v>
      </c>
      <c r="E323" s="15"/>
      <c r="F323" s="15" t="s">
        <v>316</v>
      </c>
      <c r="G323" s="15" t="s">
        <v>375</v>
      </c>
      <c r="H323" s="16">
        <v>99970.0</v>
      </c>
      <c r="I323" s="15"/>
      <c r="J323" s="15" t="s">
        <v>376</v>
      </c>
      <c r="K323" s="15" t="s">
        <v>318</v>
      </c>
      <c r="L323" s="25">
        <v>45758.0</v>
      </c>
      <c r="M323" s="15"/>
      <c r="N323" s="17" t="b">
        <f>AND(ISNUMBER(MATCH(Transactions!$F$2:$F$1016, '관리용품리스트'!$B$3:$B$48, 0)),
  ISNUMBER(MATCH(Transactions!$G$2:$G$1016, '관리용품리스트'!$C$3:$C$48, 0))
)
</f>
        <v>0</v>
      </c>
      <c r="O323" s="18">
        <f>IF(Transactions!$C$2:$C$1016=TRUE, 0, IF(Transactions!$C$2:$C$1016="지출", -ROUND(Transactions!$H$2:$H$1016/11, 0), ROUND(Transactions!$H$2:$H$1016/11, 0)))</f>
        <v>-9088</v>
      </c>
      <c r="P323" s="18">
        <f>IF(Transactions!$C$2:$C$1016="지출", -(Transactions!$H$2:$H$1016), Transactions!$H$2:$H$1016)</f>
        <v>-99970</v>
      </c>
      <c r="Q323" s="18">
        <f>Transactions!$P$2:$P$1016-Transactions!$O$2:$O$1016</f>
        <v>-90882</v>
      </c>
      <c r="R323" s="18">
        <f>IF('운영결산'!$C$2, Transactions!$Q$2:$Q$1016, Transactions!$P$2:$P$1016)</f>
        <v>-99970</v>
      </c>
      <c r="S323" s="18">
        <f>IF('초기비용'!$C$2, Transactions!$Q$2:$Q$1016, Transactions!$P$2:$P$1016)</f>
        <v>-99970</v>
      </c>
      <c r="T323" s="18">
        <f>IF('총결산'!$C$2, Transactions!$Q$2:$Q$1016, Transactions!$P$2:$P$1016)</f>
        <v>-90882</v>
      </c>
      <c r="U323" s="18">
        <f>IF(Transactions!$V$2:$V$1016=FALSE, Transactions!$O$2:$O$1016, 0)</f>
        <v>-9088</v>
      </c>
      <c r="V323" s="20"/>
      <c r="W323" s="15"/>
      <c r="X323" s="15"/>
      <c r="Y323" s="15"/>
      <c r="Z323" s="15"/>
      <c r="AA323" s="15"/>
      <c r="AB323" s="15"/>
      <c r="AC323" s="19"/>
    </row>
    <row r="324" ht="15.75" hidden="1" customHeight="1">
      <c r="A324" s="6" t="str">
        <f>TEXT(Transactions!$B$2:$B$1016, "yyyy-mm")</f>
        <v>2025-03</v>
      </c>
      <c r="B324" s="7">
        <v>45747.0</v>
      </c>
      <c r="C324" s="8" t="s">
        <v>28</v>
      </c>
      <c r="D324" s="8" t="s">
        <v>51</v>
      </c>
      <c r="E324" s="8"/>
      <c r="F324" s="8" t="s">
        <v>52</v>
      </c>
      <c r="G324" s="8" t="s">
        <v>485</v>
      </c>
      <c r="H324" s="9">
        <v>3070.0</v>
      </c>
      <c r="I324" s="8" t="s">
        <v>522</v>
      </c>
      <c r="J324" s="8"/>
      <c r="K324" s="8" t="s">
        <v>55</v>
      </c>
      <c r="L324" s="8"/>
      <c r="M324" s="8"/>
      <c r="N324" s="10" t="b">
        <f>AND(ISNUMBER(MATCH(Transactions!$F$2:$F$1016, '관리용품리스트'!$B$3:$B$48, 0)),
  ISNUMBER(MATCH(Transactions!$G$2:$G$1016, '관리용품리스트'!$C$3:$C$48, 0))
)
</f>
        <v>0</v>
      </c>
      <c r="O324" s="11">
        <f>IF(Transactions!$C$2:$C$1016=TRUE, 0, IF(Transactions!$C$2:$C$1016="지출", -ROUND(Transactions!$H$2:$H$1016/11, 0), ROUND(Transactions!$H$2:$H$1016/11, 0)))</f>
        <v>-279</v>
      </c>
      <c r="P324" s="11">
        <f>IF(Transactions!$C$2:$C$1016="지출", -(Transactions!$H$2:$H$1016), Transactions!$H$2:$H$1016)</f>
        <v>-3070</v>
      </c>
      <c r="Q324" s="11">
        <f>Transactions!$P$2:$P$1016-Transactions!$O$2:$O$1016</f>
        <v>-2791</v>
      </c>
      <c r="R324" s="11">
        <f>IF('운영결산'!$C$2, Transactions!$Q$2:$Q$1016, Transactions!$P$2:$P$1016)</f>
        <v>-3070</v>
      </c>
      <c r="S324" s="11">
        <f>IF('초기비용'!$C$2, Transactions!$Q$2:$Q$1016, Transactions!$P$2:$P$1016)</f>
        <v>-3070</v>
      </c>
      <c r="T324" s="11">
        <f>IF('총결산'!$C$2, Transactions!$Q$2:$Q$1016, Transactions!$P$2:$P$1016)</f>
        <v>-2791</v>
      </c>
      <c r="U324" s="11">
        <f>IF(Transactions!$V$2:$V$1016=FALSE, Transactions!$O$2:$O$1016, 0)</f>
        <v>-279</v>
      </c>
      <c r="V324" s="21"/>
      <c r="W324" s="8"/>
      <c r="X324" s="8"/>
      <c r="Y324" s="9">
        <v>3070.0</v>
      </c>
      <c r="Z324" s="8">
        <v>1.0</v>
      </c>
      <c r="AA324" s="8"/>
      <c r="AB324" s="8">
        <v>1.0</v>
      </c>
      <c r="AC324" s="12"/>
    </row>
    <row r="325" ht="15.75" hidden="1" customHeight="1">
      <c r="A325" s="13" t="str">
        <f>TEXT(Transactions!$B$2:$B$1016, "yyyy-mm")</f>
        <v>2025-04</v>
      </c>
      <c r="B325" s="14">
        <v>45748.0</v>
      </c>
      <c r="C325" s="15" t="s">
        <v>28</v>
      </c>
      <c r="D325" s="15" t="s">
        <v>51</v>
      </c>
      <c r="E325" s="15"/>
      <c r="F325" s="15" t="s">
        <v>52</v>
      </c>
      <c r="G325" s="15" t="s">
        <v>523</v>
      </c>
      <c r="H325" s="16">
        <v>6800.0</v>
      </c>
      <c r="I325" s="15" t="s">
        <v>523</v>
      </c>
      <c r="J325" s="15"/>
      <c r="K325" s="15" t="s">
        <v>55</v>
      </c>
      <c r="L325" s="15"/>
      <c r="M325" s="15"/>
      <c r="N325" s="17" t="b">
        <f>AND(ISNUMBER(MATCH(Transactions!$F$2:$F$1016, '관리용품리스트'!$B$3:$B$48, 0)),
  ISNUMBER(MATCH(Transactions!$G$2:$G$1016, '관리용품리스트'!$C$3:$C$48, 0))
)
</f>
        <v>0</v>
      </c>
      <c r="O325" s="18">
        <f>IF(Transactions!$C$2:$C$1016=TRUE, 0, IF(Transactions!$C$2:$C$1016="지출", -ROUND(Transactions!$H$2:$H$1016/11, 0), ROUND(Transactions!$H$2:$H$1016/11, 0)))</f>
        <v>-618</v>
      </c>
      <c r="P325" s="18">
        <f>IF(Transactions!$C$2:$C$1016="지출", -(Transactions!$H$2:$H$1016), Transactions!$H$2:$H$1016)</f>
        <v>-6800</v>
      </c>
      <c r="Q325" s="18">
        <f>Transactions!$P$2:$P$1016-Transactions!$O$2:$O$1016</f>
        <v>-6182</v>
      </c>
      <c r="R325" s="18">
        <f>IF('운영결산'!$C$2, Transactions!$Q$2:$Q$1016, Transactions!$P$2:$P$1016)</f>
        <v>-6800</v>
      </c>
      <c r="S325" s="18">
        <f>IF('초기비용'!$C$2, Transactions!$Q$2:$Q$1016, Transactions!$P$2:$P$1016)</f>
        <v>-6800</v>
      </c>
      <c r="T325" s="18">
        <f>IF('총결산'!$C$2, Transactions!$Q$2:$Q$1016, Transactions!$P$2:$P$1016)</f>
        <v>-6182</v>
      </c>
      <c r="U325" s="18">
        <f>IF(Transactions!$V$2:$V$1016=FALSE, Transactions!$O$2:$O$1016, 0)</f>
        <v>-618</v>
      </c>
      <c r="V325" s="20"/>
      <c r="W325" s="15"/>
      <c r="X325" s="15"/>
      <c r="Y325" s="16">
        <v>6800.0</v>
      </c>
      <c r="Z325" s="15">
        <v>1.0</v>
      </c>
      <c r="AA325" s="15"/>
      <c r="AB325" s="15">
        <v>1.0</v>
      </c>
      <c r="AC325" s="19"/>
    </row>
    <row r="326" ht="15.75" customHeight="1">
      <c r="A326" s="6" t="str">
        <f>TEXT(Transactions!$B$2:$B$1016, "yyyy-mm")</f>
        <v>2025-04</v>
      </c>
      <c r="B326" s="7">
        <v>45748.0</v>
      </c>
      <c r="C326" s="8" t="s">
        <v>28</v>
      </c>
      <c r="D326" s="8" t="s">
        <v>51</v>
      </c>
      <c r="E326" s="8"/>
      <c r="F326" s="8" t="s">
        <v>57</v>
      </c>
      <c r="G326" s="8" t="s">
        <v>81</v>
      </c>
      <c r="H326" s="9">
        <v>4490.0</v>
      </c>
      <c r="I326" s="8" t="s">
        <v>524</v>
      </c>
      <c r="J326" s="8"/>
      <c r="K326" s="8" t="s">
        <v>55</v>
      </c>
      <c r="L326" s="8"/>
      <c r="M326" s="8"/>
      <c r="N326" s="10" t="b">
        <f>AND(ISNUMBER(MATCH(Transactions!$F$2:$F$1016, '관리용품리스트'!$B$3:$B$48, 0)),
  ISNUMBER(MATCH(Transactions!$G$2:$G$1016, '관리용품리스트'!$C$3:$C$48, 0))
)
</f>
        <v>1</v>
      </c>
      <c r="O326" s="11">
        <f>IF(Transactions!$C$2:$C$1016=TRUE, 0, IF(Transactions!$C$2:$C$1016="지출", -ROUND(Transactions!$H$2:$H$1016/11, 0), ROUND(Transactions!$H$2:$H$1016/11, 0)))</f>
        <v>-408</v>
      </c>
      <c r="P326" s="11">
        <f>IF(Transactions!$C$2:$C$1016="지출", -(Transactions!$H$2:$H$1016), Transactions!$H$2:$H$1016)</f>
        <v>-4490</v>
      </c>
      <c r="Q326" s="11">
        <f>Transactions!$P$2:$P$1016-Transactions!$O$2:$O$1016</f>
        <v>-4082</v>
      </c>
      <c r="R326" s="11">
        <f>IF('운영결산'!$C$2, Transactions!$Q$2:$Q$1016, Transactions!$P$2:$P$1016)</f>
        <v>-4490</v>
      </c>
      <c r="S326" s="11">
        <f>IF('초기비용'!$C$2, Transactions!$Q$2:$Q$1016, Transactions!$P$2:$P$1016)</f>
        <v>-4490</v>
      </c>
      <c r="T326" s="11">
        <f>IF('총결산'!$C$2, Transactions!$Q$2:$Q$1016, Transactions!$P$2:$P$1016)</f>
        <v>-4082</v>
      </c>
      <c r="U326" s="11">
        <f>IF(Transactions!$V$2:$V$1016=FALSE, Transactions!$O$2:$O$1016, 0)</f>
        <v>-408</v>
      </c>
      <c r="V326" s="21"/>
      <c r="W326" s="8"/>
      <c r="X326" s="8"/>
      <c r="Y326" s="9">
        <v>4490.0</v>
      </c>
      <c r="Z326" s="8">
        <v>1.0</v>
      </c>
      <c r="AA326" s="8" t="s">
        <v>61</v>
      </c>
      <c r="AB326" s="8">
        <v>90.0</v>
      </c>
      <c r="AC326" s="12">
        <v>50.0</v>
      </c>
    </row>
    <row r="327" ht="15.75" customHeight="1">
      <c r="A327" s="13" t="str">
        <f>TEXT(Transactions!$B$2:$B$1016, "yyyy-mm")</f>
        <v>2025-04</v>
      </c>
      <c r="B327" s="14">
        <v>45748.0</v>
      </c>
      <c r="C327" s="15" t="s">
        <v>28</v>
      </c>
      <c r="D327" s="15" t="s">
        <v>51</v>
      </c>
      <c r="E327" s="15"/>
      <c r="F327" s="15" t="s">
        <v>57</v>
      </c>
      <c r="G327" s="15" t="s">
        <v>525</v>
      </c>
      <c r="H327" s="16">
        <v>2980.0</v>
      </c>
      <c r="I327" s="15" t="s">
        <v>526</v>
      </c>
      <c r="J327" s="15"/>
      <c r="K327" s="15" t="s">
        <v>152</v>
      </c>
      <c r="L327" s="15"/>
      <c r="M327" s="15"/>
      <c r="N327" s="17" t="b">
        <f>AND(ISNUMBER(MATCH(Transactions!$F$2:$F$1016, '관리용품리스트'!$B$3:$B$48, 0)),
  ISNUMBER(MATCH(Transactions!$G$2:$G$1016, '관리용품리스트'!$C$3:$C$48, 0))
)
</f>
        <v>1</v>
      </c>
      <c r="O327" s="18">
        <f>IF(Transactions!$C$2:$C$1016=TRUE, 0, IF(Transactions!$C$2:$C$1016="지출", -ROUND(Transactions!$H$2:$H$1016/11, 0), ROUND(Transactions!$H$2:$H$1016/11, 0)))</f>
        <v>-271</v>
      </c>
      <c r="P327" s="18">
        <f>IF(Transactions!$C$2:$C$1016="지출", -(Transactions!$H$2:$H$1016), Transactions!$H$2:$H$1016)</f>
        <v>-2980</v>
      </c>
      <c r="Q327" s="18">
        <f>Transactions!$P$2:$P$1016-Transactions!$O$2:$O$1016</f>
        <v>-2709</v>
      </c>
      <c r="R327" s="18">
        <f>IF('운영결산'!$C$2, Transactions!$Q$2:$Q$1016, Transactions!$P$2:$P$1016)</f>
        <v>-2980</v>
      </c>
      <c r="S327" s="18">
        <f>IF('초기비용'!$C$2, Transactions!$Q$2:$Q$1016, Transactions!$P$2:$P$1016)</f>
        <v>-2980</v>
      </c>
      <c r="T327" s="18">
        <f>IF('총결산'!$C$2, Transactions!$Q$2:$Q$1016, Transactions!$P$2:$P$1016)</f>
        <v>-2709</v>
      </c>
      <c r="U327" s="18">
        <f>IF(Transactions!$V$2:$V$1016=FALSE, Transactions!$O$2:$O$1016, 0)</f>
        <v>-271</v>
      </c>
      <c r="V327" s="20"/>
      <c r="W327" s="15"/>
      <c r="X327" s="15" t="s">
        <v>437</v>
      </c>
      <c r="Y327" s="16">
        <v>2980.0</v>
      </c>
      <c r="Z327" s="15">
        <v>1.0</v>
      </c>
      <c r="AA327" s="15" t="s">
        <v>527</v>
      </c>
      <c r="AB327" s="15">
        <v>270.0</v>
      </c>
      <c r="AC327" s="19">
        <v>11.0</v>
      </c>
    </row>
    <row r="328" ht="15.75" customHeight="1">
      <c r="A328" s="6" t="str">
        <f>TEXT(Transactions!$B$2:$B$1016, "yyyy-mm")</f>
        <v>2025-04</v>
      </c>
      <c r="B328" s="7">
        <v>45748.0</v>
      </c>
      <c r="C328" s="8" t="s">
        <v>28</v>
      </c>
      <c r="D328" s="8" t="s">
        <v>51</v>
      </c>
      <c r="E328" s="8"/>
      <c r="F328" s="8" t="s">
        <v>57</v>
      </c>
      <c r="G328" s="8" t="s">
        <v>72</v>
      </c>
      <c r="H328" s="9">
        <v>29100.0</v>
      </c>
      <c r="I328" s="8" t="s">
        <v>528</v>
      </c>
      <c r="J328" s="8"/>
      <c r="K328" s="8" t="s">
        <v>152</v>
      </c>
      <c r="L328" s="8"/>
      <c r="M328" s="8"/>
      <c r="N328" s="10" t="b">
        <f>AND(ISNUMBER(MATCH(Transactions!$F$2:$F$1016, '관리용품리스트'!$B$3:$B$48, 0)),
  ISNUMBER(MATCH(Transactions!$G$2:$G$1016, '관리용품리스트'!$C$3:$C$48, 0))
)
</f>
        <v>1</v>
      </c>
      <c r="O328" s="11">
        <f>IF(Transactions!$C$2:$C$1016=TRUE, 0, IF(Transactions!$C$2:$C$1016="지출", -ROUND(Transactions!$H$2:$H$1016/11, 0), ROUND(Transactions!$H$2:$H$1016/11, 0)))</f>
        <v>-2645</v>
      </c>
      <c r="P328" s="11">
        <f>IF(Transactions!$C$2:$C$1016="지출", -(Transactions!$H$2:$H$1016), Transactions!$H$2:$H$1016)</f>
        <v>-29100</v>
      </c>
      <c r="Q328" s="11">
        <f>Transactions!$P$2:$P$1016-Transactions!$O$2:$O$1016</f>
        <v>-26455</v>
      </c>
      <c r="R328" s="11">
        <f>IF('운영결산'!$C$2, Transactions!$Q$2:$Q$1016, Transactions!$P$2:$P$1016)</f>
        <v>-29100</v>
      </c>
      <c r="S328" s="11">
        <f>IF('초기비용'!$C$2, Transactions!$Q$2:$Q$1016, Transactions!$P$2:$P$1016)</f>
        <v>-29100</v>
      </c>
      <c r="T328" s="11">
        <f>IF('총결산'!$C$2, Transactions!$Q$2:$Q$1016, Transactions!$P$2:$P$1016)</f>
        <v>-26455</v>
      </c>
      <c r="U328" s="11">
        <f>IF(Transactions!$V$2:$V$1016=FALSE, Transactions!$O$2:$O$1016, 0)</f>
        <v>-2645</v>
      </c>
      <c r="V328" s="21"/>
      <c r="W328" s="8"/>
      <c r="X328" s="8" t="s">
        <v>437</v>
      </c>
      <c r="Y328" s="9">
        <v>29100.0</v>
      </c>
      <c r="Z328" s="8">
        <v>1.0</v>
      </c>
      <c r="AA328" s="8" t="s">
        <v>61</v>
      </c>
      <c r="AB328" s="8">
        <v>250.0</v>
      </c>
      <c r="AC328" s="12">
        <v>116.0</v>
      </c>
    </row>
    <row r="329" ht="15.75" customHeight="1">
      <c r="A329" s="13" t="str">
        <f>TEXT(Transactions!$B$2:$B$1016, "yyyy-mm")</f>
        <v>2025-04</v>
      </c>
      <c r="B329" s="14">
        <v>45748.0</v>
      </c>
      <c r="C329" s="15" t="s">
        <v>28</v>
      </c>
      <c r="D329" s="15" t="s">
        <v>51</v>
      </c>
      <c r="E329" s="15"/>
      <c r="F329" s="15" t="s">
        <v>57</v>
      </c>
      <c r="G329" s="15" t="s">
        <v>72</v>
      </c>
      <c r="H329" s="16">
        <v>23800.0</v>
      </c>
      <c r="I329" s="15" t="s">
        <v>529</v>
      </c>
      <c r="J329" s="15"/>
      <c r="K329" s="15" t="s">
        <v>152</v>
      </c>
      <c r="L329" s="15"/>
      <c r="M329" s="15"/>
      <c r="N329" s="17" t="b">
        <f>AND(ISNUMBER(MATCH(Transactions!$F$2:$F$1016, '관리용품리스트'!$B$3:$B$48, 0)),
  ISNUMBER(MATCH(Transactions!$G$2:$G$1016, '관리용품리스트'!$C$3:$C$48, 0))
)
</f>
        <v>1</v>
      </c>
      <c r="O329" s="18">
        <f>IF(Transactions!$C$2:$C$1016=TRUE, 0, IF(Transactions!$C$2:$C$1016="지출", -ROUND(Transactions!$H$2:$H$1016/11, 0), ROUND(Transactions!$H$2:$H$1016/11, 0)))</f>
        <v>-2164</v>
      </c>
      <c r="P329" s="18">
        <f>IF(Transactions!$C$2:$C$1016="지출", -(Transactions!$H$2:$H$1016), Transactions!$H$2:$H$1016)</f>
        <v>-23800</v>
      </c>
      <c r="Q329" s="18">
        <f>Transactions!$P$2:$P$1016-Transactions!$O$2:$O$1016</f>
        <v>-21636</v>
      </c>
      <c r="R329" s="18">
        <f>IF('운영결산'!$C$2, Transactions!$Q$2:$Q$1016, Transactions!$P$2:$P$1016)</f>
        <v>-23800</v>
      </c>
      <c r="S329" s="18">
        <f>IF('초기비용'!$C$2, Transactions!$Q$2:$Q$1016, Transactions!$P$2:$P$1016)</f>
        <v>-23800</v>
      </c>
      <c r="T329" s="18">
        <f>IF('총결산'!$C$2, Transactions!$Q$2:$Q$1016, Transactions!$P$2:$P$1016)</f>
        <v>-21636</v>
      </c>
      <c r="U329" s="18">
        <f>IF(Transactions!$V$2:$V$1016=FALSE, Transactions!$O$2:$O$1016, 0)</f>
        <v>-2164</v>
      </c>
      <c r="V329" s="20"/>
      <c r="W329" s="15"/>
      <c r="X329" s="15" t="s">
        <v>437</v>
      </c>
      <c r="Y329" s="16">
        <v>23800.0</v>
      </c>
      <c r="Z329" s="15">
        <v>1.0</v>
      </c>
      <c r="AA329" s="15" t="s">
        <v>61</v>
      </c>
      <c r="AB329" s="15">
        <v>250.0</v>
      </c>
      <c r="AC329" s="19">
        <v>95.0</v>
      </c>
    </row>
    <row r="330" ht="15.75" hidden="1" customHeight="1">
      <c r="A330" s="6" t="str">
        <f>TEXT(Transactions!$B$2:$B$1016, "yyyy-mm")</f>
        <v>2025-04</v>
      </c>
      <c r="B330" s="7">
        <v>45750.0</v>
      </c>
      <c r="C330" s="8" t="s">
        <v>28</v>
      </c>
      <c r="D330" s="8" t="s">
        <v>29</v>
      </c>
      <c r="E330" s="8"/>
      <c r="F330" s="8" t="s">
        <v>160</v>
      </c>
      <c r="G330" s="8" t="s">
        <v>530</v>
      </c>
      <c r="H330" s="9">
        <v>31800.0</v>
      </c>
      <c r="I330" s="8" t="s">
        <v>531</v>
      </c>
      <c r="J330" s="8"/>
      <c r="K330" s="8" t="s">
        <v>152</v>
      </c>
      <c r="L330" s="8"/>
      <c r="M330" s="8"/>
      <c r="N330" s="10" t="b">
        <f>AND(ISNUMBER(MATCH(Transactions!$F$2:$F$1016, '관리용품리스트'!$B$3:$B$48, 0)),
  ISNUMBER(MATCH(Transactions!$G$2:$G$1016, '관리용품리스트'!$C$3:$C$48, 0))
)
</f>
        <v>0</v>
      </c>
      <c r="O330" s="11">
        <f>IF(Transactions!$C$2:$C$1016=TRUE, 0, IF(Transactions!$C$2:$C$1016="지출", -ROUND(Transactions!$H$2:$H$1016/11, 0), ROUND(Transactions!$H$2:$H$1016/11, 0)))</f>
        <v>-2891</v>
      </c>
      <c r="P330" s="11">
        <f>IF(Transactions!$C$2:$C$1016="지출", -(Transactions!$H$2:$H$1016), Transactions!$H$2:$H$1016)</f>
        <v>-31800</v>
      </c>
      <c r="Q330" s="11">
        <f>Transactions!$P$2:$P$1016-Transactions!$O$2:$O$1016</f>
        <v>-28909</v>
      </c>
      <c r="R330" s="11">
        <f>IF('운영결산'!$C$2, Transactions!$Q$2:$Q$1016, Transactions!$P$2:$P$1016)</f>
        <v>-31800</v>
      </c>
      <c r="S330" s="11">
        <f>IF('초기비용'!$C$2, Transactions!$Q$2:$Q$1016, Transactions!$P$2:$P$1016)</f>
        <v>-31800</v>
      </c>
      <c r="T330" s="11">
        <f>IF('총결산'!$C$2, Transactions!$Q$2:$Q$1016, Transactions!$P$2:$P$1016)</f>
        <v>-28909</v>
      </c>
      <c r="U330" s="11">
        <f>IF(Transactions!$V$2:$V$1016=FALSE, Transactions!$O$2:$O$1016, 0)</f>
        <v>-2891</v>
      </c>
      <c r="V330" s="21"/>
      <c r="W330" s="8"/>
      <c r="X330" s="8"/>
      <c r="Y330" s="9">
        <v>15900.0</v>
      </c>
      <c r="Z330" s="8">
        <v>2.0</v>
      </c>
      <c r="AA330" s="8"/>
      <c r="AB330" s="8">
        <v>2.0</v>
      </c>
      <c r="AC330" s="12"/>
    </row>
    <row r="331" ht="15.75" hidden="1" customHeight="1">
      <c r="A331" s="13" t="str">
        <f>TEXT(Transactions!$B$2:$B$1016, "yyyy-mm")</f>
        <v>2025-04</v>
      </c>
      <c r="B331" s="14">
        <v>45750.0</v>
      </c>
      <c r="C331" s="15" t="s">
        <v>28</v>
      </c>
      <c r="D331" s="15" t="s">
        <v>51</v>
      </c>
      <c r="E331" s="15"/>
      <c r="F331" s="15" t="s">
        <v>52</v>
      </c>
      <c r="G331" s="15" t="s">
        <v>532</v>
      </c>
      <c r="H331" s="16">
        <v>10500.0</v>
      </c>
      <c r="I331" s="15" t="s">
        <v>533</v>
      </c>
      <c r="J331" s="15"/>
      <c r="K331" s="15" t="s">
        <v>152</v>
      </c>
      <c r="L331" s="15"/>
      <c r="M331" s="15"/>
      <c r="N331" s="17" t="b">
        <f>AND(ISNUMBER(MATCH(Transactions!$F$2:$F$1016, '관리용품리스트'!$B$3:$B$48, 0)),
  ISNUMBER(MATCH(Transactions!$G$2:$G$1016, '관리용품리스트'!$C$3:$C$48, 0))
)
</f>
        <v>0</v>
      </c>
      <c r="O331" s="18">
        <f>IF(Transactions!$C$2:$C$1016=TRUE, 0, IF(Transactions!$C$2:$C$1016="지출", -ROUND(Transactions!$H$2:$H$1016/11, 0), ROUND(Transactions!$H$2:$H$1016/11, 0)))</f>
        <v>-955</v>
      </c>
      <c r="P331" s="18">
        <f>IF(Transactions!$C$2:$C$1016="지출", -(Transactions!$H$2:$H$1016), Transactions!$H$2:$H$1016)</f>
        <v>-10500</v>
      </c>
      <c r="Q331" s="18">
        <f>Transactions!$P$2:$P$1016-Transactions!$O$2:$O$1016</f>
        <v>-9545</v>
      </c>
      <c r="R331" s="18">
        <f>IF('운영결산'!$C$2, Transactions!$Q$2:$Q$1016, Transactions!$P$2:$P$1016)</f>
        <v>-10500</v>
      </c>
      <c r="S331" s="18">
        <f>IF('초기비용'!$C$2, Transactions!$Q$2:$Q$1016, Transactions!$P$2:$P$1016)</f>
        <v>-10500</v>
      </c>
      <c r="T331" s="18">
        <f>IF('총결산'!$C$2, Transactions!$Q$2:$Q$1016, Transactions!$P$2:$P$1016)</f>
        <v>-9545</v>
      </c>
      <c r="U331" s="18">
        <f>IF(Transactions!$V$2:$V$1016=FALSE, Transactions!$O$2:$O$1016, 0)</f>
        <v>-955</v>
      </c>
      <c r="V331" s="20"/>
      <c r="W331" s="15"/>
      <c r="X331" s="15"/>
      <c r="Y331" s="16">
        <v>10500.0</v>
      </c>
      <c r="Z331" s="15">
        <v>1.0</v>
      </c>
      <c r="AA331" s="15" t="s">
        <v>534</v>
      </c>
      <c r="AB331" s="15">
        <v>4.0</v>
      </c>
      <c r="AC331" s="23">
        <v>2625.0</v>
      </c>
    </row>
    <row r="332" ht="15.75" customHeight="1">
      <c r="A332" s="6" t="str">
        <f>TEXT(Transactions!$B$2:$B$1016, "yyyy-mm")</f>
        <v>2025-04</v>
      </c>
      <c r="B332" s="7">
        <v>45751.0</v>
      </c>
      <c r="C332" s="8" t="s">
        <v>28</v>
      </c>
      <c r="D332" s="8" t="s">
        <v>51</v>
      </c>
      <c r="E332" s="8"/>
      <c r="F332" s="8" t="s">
        <v>57</v>
      </c>
      <c r="G332" s="8" t="s">
        <v>249</v>
      </c>
      <c r="H332" s="9">
        <v>11200.0</v>
      </c>
      <c r="I332" s="8" t="s">
        <v>353</v>
      </c>
      <c r="J332" s="8"/>
      <c r="K332" s="8" t="s">
        <v>55</v>
      </c>
      <c r="L332" s="8"/>
      <c r="M332" s="8"/>
      <c r="N332" s="10" t="b">
        <f>AND(ISNUMBER(MATCH(Transactions!$F$2:$F$1016, '관리용품리스트'!$B$3:$B$48, 0)),
  ISNUMBER(MATCH(Transactions!$G$2:$G$1016, '관리용품리스트'!$C$3:$C$48, 0))
)
</f>
        <v>1</v>
      </c>
      <c r="O332" s="11">
        <f>IF(Transactions!$C$2:$C$1016=TRUE, 0, IF(Transactions!$C$2:$C$1016="지출", -ROUND(Transactions!$H$2:$H$1016/11, 0), ROUND(Transactions!$H$2:$H$1016/11, 0)))</f>
        <v>-1018</v>
      </c>
      <c r="P332" s="11">
        <f>IF(Transactions!$C$2:$C$1016="지출", -(Transactions!$H$2:$H$1016), Transactions!$H$2:$H$1016)</f>
        <v>-11200</v>
      </c>
      <c r="Q332" s="11">
        <f>Transactions!$P$2:$P$1016-Transactions!$O$2:$O$1016</f>
        <v>-10182</v>
      </c>
      <c r="R332" s="11">
        <f>IF('운영결산'!$C$2, Transactions!$Q$2:$Q$1016, Transactions!$P$2:$P$1016)</f>
        <v>-11200</v>
      </c>
      <c r="S332" s="11">
        <f>IF('초기비용'!$C$2, Transactions!$Q$2:$Q$1016, Transactions!$P$2:$P$1016)</f>
        <v>-11200</v>
      </c>
      <c r="T332" s="11">
        <f>IF('총결산'!$C$2, Transactions!$Q$2:$Q$1016, Transactions!$P$2:$P$1016)</f>
        <v>-10182</v>
      </c>
      <c r="U332" s="11">
        <f>IF(Transactions!$V$2:$V$1016=FALSE, Transactions!$O$2:$O$1016, 0)</f>
        <v>-1018</v>
      </c>
      <c r="V332" s="21"/>
      <c r="W332" s="8"/>
      <c r="X332" s="8"/>
      <c r="Y332" s="9">
        <v>5600.0</v>
      </c>
      <c r="Z332" s="8">
        <v>2.0</v>
      </c>
      <c r="AA332" s="8" t="s">
        <v>61</v>
      </c>
      <c r="AB332" s="8">
        <v>200.0</v>
      </c>
      <c r="AC332" s="12">
        <v>56.0</v>
      </c>
    </row>
    <row r="333" ht="15.75" customHeight="1">
      <c r="A333" s="13" t="str">
        <f>TEXT(Transactions!$B$2:$B$1016, "yyyy-mm")</f>
        <v>2025-04</v>
      </c>
      <c r="B333" s="14">
        <v>45751.0</v>
      </c>
      <c r="C333" s="15" t="s">
        <v>28</v>
      </c>
      <c r="D333" s="15" t="s">
        <v>51</v>
      </c>
      <c r="E333" s="15"/>
      <c r="F333" s="15" t="s">
        <v>57</v>
      </c>
      <c r="G333" s="15" t="s">
        <v>58</v>
      </c>
      <c r="H333" s="16">
        <v>23750.0</v>
      </c>
      <c r="I333" s="15" t="s">
        <v>535</v>
      </c>
      <c r="J333" s="15"/>
      <c r="K333" s="15" t="s">
        <v>152</v>
      </c>
      <c r="L333" s="15"/>
      <c r="M333" s="15"/>
      <c r="N333" s="17" t="b">
        <f>AND(ISNUMBER(MATCH(Transactions!$F$2:$F$1016, '관리용품리스트'!$B$3:$B$48, 0)),
  ISNUMBER(MATCH(Transactions!$G$2:$G$1016, '관리용품리스트'!$C$3:$C$48, 0))
)
</f>
        <v>1</v>
      </c>
      <c r="O333" s="18">
        <f>IF(Transactions!$C$2:$C$1016=TRUE, 0, IF(Transactions!$C$2:$C$1016="지출", -ROUND(Transactions!$H$2:$H$1016/11, 0), ROUND(Transactions!$H$2:$H$1016/11, 0)))</f>
        <v>-2159</v>
      </c>
      <c r="P333" s="18">
        <f>IF(Transactions!$C$2:$C$1016="지출", -(Transactions!$H$2:$H$1016), Transactions!$H$2:$H$1016)</f>
        <v>-23750</v>
      </c>
      <c r="Q333" s="18">
        <f>Transactions!$P$2:$P$1016-Transactions!$O$2:$O$1016</f>
        <v>-21591</v>
      </c>
      <c r="R333" s="18">
        <f>IF('운영결산'!$C$2, Transactions!$Q$2:$Q$1016, Transactions!$P$2:$P$1016)</f>
        <v>-23750</v>
      </c>
      <c r="S333" s="18">
        <f>IF('초기비용'!$C$2, Transactions!$Q$2:$Q$1016, Transactions!$P$2:$P$1016)</f>
        <v>-23750</v>
      </c>
      <c r="T333" s="18">
        <f>IF('총결산'!$C$2, Transactions!$Q$2:$Q$1016, Transactions!$P$2:$P$1016)</f>
        <v>-21591</v>
      </c>
      <c r="U333" s="18">
        <f>IF(Transactions!$V$2:$V$1016=FALSE, Transactions!$O$2:$O$1016, 0)</f>
        <v>-2159</v>
      </c>
      <c r="V333" s="20"/>
      <c r="W333" s="15"/>
      <c r="X333" s="15"/>
      <c r="Y333" s="16">
        <v>23750.0</v>
      </c>
      <c r="Z333" s="15">
        <v>1.0</v>
      </c>
      <c r="AA333" s="15" t="s">
        <v>61</v>
      </c>
      <c r="AB333" s="16">
        <v>1000.0</v>
      </c>
      <c r="AC333" s="19">
        <v>24.0</v>
      </c>
    </row>
    <row r="334" ht="15.75" customHeight="1">
      <c r="A334" s="6" t="str">
        <f>TEXT(Transactions!$B$2:$B$1016, "yyyy-mm")</f>
        <v>2025-04</v>
      </c>
      <c r="B334" s="7">
        <v>45752.0</v>
      </c>
      <c r="C334" s="8" t="s">
        <v>28</v>
      </c>
      <c r="D334" s="8" t="s">
        <v>51</v>
      </c>
      <c r="E334" s="8"/>
      <c r="F334" s="8" t="s">
        <v>57</v>
      </c>
      <c r="G334" s="8" t="s">
        <v>257</v>
      </c>
      <c r="H334" s="9">
        <v>14990.0</v>
      </c>
      <c r="I334" s="8" t="s">
        <v>258</v>
      </c>
      <c r="J334" s="8"/>
      <c r="K334" s="8" t="s">
        <v>152</v>
      </c>
      <c r="L334" s="8"/>
      <c r="M334" s="8"/>
      <c r="N334" s="10" t="b">
        <f>AND(ISNUMBER(MATCH(Transactions!$F$2:$F$1016, '관리용품리스트'!$B$3:$B$48, 0)),
  ISNUMBER(MATCH(Transactions!$G$2:$G$1016, '관리용품리스트'!$C$3:$C$48, 0))
)
</f>
        <v>1</v>
      </c>
      <c r="O334" s="11">
        <f>IF(Transactions!$C$2:$C$1016=TRUE, 0, IF(Transactions!$C$2:$C$1016="지출", -ROUND(Transactions!$H$2:$H$1016/11, 0), ROUND(Transactions!$H$2:$H$1016/11, 0)))</f>
        <v>-1363</v>
      </c>
      <c r="P334" s="11">
        <f>IF(Transactions!$C$2:$C$1016="지출", -(Transactions!$H$2:$H$1016), Transactions!$H$2:$H$1016)</f>
        <v>-14990</v>
      </c>
      <c r="Q334" s="11">
        <f>Transactions!$P$2:$P$1016-Transactions!$O$2:$O$1016</f>
        <v>-13627</v>
      </c>
      <c r="R334" s="11">
        <f>IF('운영결산'!$C$2, Transactions!$Q$2:$Q$1016, Transactions!$P$2:$P$1016)</f>
        <v>-14990</v>
      </c>
      <c r="S334" s="11">
        <f>IF('초기비용'!$C$2, Transactions!$Q$2:$Q$1016, Transactions!$P$2:$P$1016)</f>
        <v>-14990</v>
      </c>
      <c r="T334" s="11">
        <f>IF('총결산'!$C$2, Transactions!$Q$2:$Q$1016, Transactions!$P$2:$P$1016)</f>
        <v>-13627</v>
      </c>
      <c r="U334" s="11">
        <f>IF(Transactions!$V$2:$V$1016=FALSE, Transactions!$O$2:$O$1016, 0)</f>
        <v>-1363</v>
      </c>
      <c r="V334" s="21"/>
      <c r="W334" s="8"/>
      <c r="X334" s="8"/>
      <c r="Y334" s="9">
        <v>14990.0</v>
      </c>
      <c r="Z334" s="8">
        <v>1.0</v>
      </c>
      <c r="AA334" s="8" t="s">
        <v>186</v>
      </c>
      <c r="AB334" s="8">
        <v>2.0</v>
      </c>
      <c r="AC334" s="12">
        <v>7.0</v>
      </c>
    </row>
    <row r="335" ht="15.75" customHeight="1">
      <c r="A335" s="13" t="str">
        <f>TEXT(Transactions!$B$2:$B$1016, "yyyy-mm")</f>
        <v>2025-04</v>
      </c>
      <c r="B335" s="14">
        <v>45752.0</v>
      </c>
      <c r="C335" s="15" t="s">
        <v>28</v>
      </c>
      <c r="D335" s="15" t="s">
        <v>51</v>
      </c>
      <c r="E335" s="15"/>
      <c r="F335" s="15" t="s">
        <v>57</v>
      </c>
      <c r="G335" s="15" t="s">
        <v>324</v>
      </c>
      <c r="H335" s="16">
        <v>58920.0</v>
      </c>
      <c r="I335" s="15" t="s">
        <v>444</v>
      </c>
      <c r="J335" s="15"/>
      <c r="K335" s="15" t="s">
        <v>152</v>
      </c>
      <c r="L335" s="15"/>
      <c r="M335" s="15"/>
      <c r="N335" s="17" t="b">
        <f>AND(ISNUMBER(MATCH(Transactions!$F$2:$F$1016, '관리용품리스트'!$B$3:$B$48, 0)),
  ISNUMBER(MATCH(Transactions!$G$2:$G$1016, '관리용품리스트'!$C$3:$C$48, 0))
)
</f>
        <v>1</v>
      </c>
      <c r="O335" s="18">
        <f>IF(Transactions!$C$2:$C$1016=TRUE, 0, IF(Transactions!$C$2:$C$1016="지출", -ROUND(Transactions!$H$2:$H$1016/11, 0), ROUND(Transactions!$H$2:$H$1016/11, 0)))</f>
        <v>-5356</v>
      </c>
      <c r="P335" s="18">
        <f>IF(Transactions!$C$2:$C$1016="지출", -(Transactions!$H$2:$H$1016), Transactions!$H$2:$H$1016)</f>
        <v>-58920</v>
      </c>
      <c r="Q335" s="18">
        <f>Transactions!$P$2:$P$1016-Transactions!$O$2:$O$1016</f>
        <v>-53564</v>
      </c>
      <c r="R335" s="18">
        <f>IF('운영결산'!$C$2, Transactions!$Q$2:$Q$1016, Transactions!$P$2:$P$1016)</f>
        <v>-58920</v>
      </c>
      <c r="S335" s="18">
        <f>IF('초기비용'!$C$2, Transactions!$Q$2:$Q$1016, Transactions!$P$2:$P$1016)</f>
        <v>-58920</v>
      </c>
      <c r="T335" s="18">
        <f>IF('총결산'!$C$2, Transactions!$Q$2:$Q$1016, Transactions!$P$2:$P$1016)</f>
        <v>-53564</v>
      </c>
      <c r="U335" s="18">
        <f>IF(Transactions!$V$2:$V$1016=FALSE, Transactions!$O$2:$O$1016, 0)</f>
        <v>-5356</v>
      </c>
      <c r="V335" s="20"/>
      <c r="W335" s="15"/>
      <c r="X335" s="15" t="s">
        <v>437</v>
      </c>
      <c r="Y335" s="16">
        <v>15980.0</v>
      </c>
      <c r="Z335" s="15">
        <v>4.0</v>
      </c>
      <c r="AA335" s="15" t="s">
        <v>186</v>
      </c>
      <c r="AB335" s="15">
        <v>4.0</v>
      </c>
      <c r="AC335" s="19">
        <v>15.0</v>
      </c>
    </row>
    <row r="336" ht="15.75" customHeight="1">
      <c r="A336" s="6" t="str">
        <f>TEXT(Transactions!$B$2:$B$1016, "yyyy-mm")</f>
        <v>2025-04</v>
      </c>
      <c r="B336" s="7">
        <v>45752.0</v>
      </c>
      <c r="C336" s="8" t="s">
        <v>28</v>
      </c>
      <c r="D336" s="8" t="s">
        <v>51</v>
      </c>
      <c r="E336" s="8"/>
      <c r="F336" s="8" t="s">
        <v>57</v>
      </c>
      <c r="G336" s="8" t="s">
        <v>140</v>
      </c>
      <c r="H336" s="9">
        <v>16866.0</v>
      </c>
      <c r="I336" s="8" t="s">
        <v>536</v>
      </c>
      <c r="J336" s="8"/>
      <c r="K336" s="8" t="s">
        <v>60</v>
      </c>
      <c r="L336" s="8" t="b">
        <v>1</v>
      </c>
      <c r="M336" s="8"/>
      <c r="N336" s="10" t="b">
        <f>AND(ISNUMBER(MATCH(Transactions!$F$2:$F$1016, '관리용품리스트'!$B$3:$B$48, 0)),
  ISNUMBER(MATCH(Transactions!$G$2:$G$1016, '관리용품리스트'!$C$3:$C$48, 0))
)
</f>
        <v>1</v>
      </c>
      <c r="O336" s="11">
        <f>IF(Transactions!$L$2:$L$1016=TRUE, 0, IF(Transactions!$C$2:$C$1016="지출", -ROUND(Transactions!$H$2:$H$1016/11, 0), ROUND(Transactions!$H$2:$H$1016/11, 0)))</f>
        <v>0</v>
      </c>
      <c r="P336" s="11">
        <f>IF(Transactions!$C$2:$C$1016="지출", -(Transactions!$H$2:$H$1016), Transactions!$H$2:$H$1016)</f>
        <v>-16866</v>
      </c>
      <c r="Q336" s="11">
        <f>Transactions!$P$2:$P$1016-Transactions!$O$2:$O$1016</f>
        <v>-16866</v>
      </c>
      <c r="R336" s="11">
        <f>IF('운영결산'!$C$2, Transactions!$Q$2:$Q$1016, Transactions!$P$2:$P$1016)</f>
        <v>-16866</v>
      </c>
      <c r="S336" s="11">
        <f>IF('초기비용'!$C$2, Transactions!$Q$2:$Q$1016, Transactions!$P$2:$P$1016)</f>
        <v>-16866</v>
      </c>
      <c r="T336" s="11">
        <f>IF('총결산'!$C$2, Transactions!$Q$2:$Q$1016, Transactions!$P$2:$P$1016)</f>
        <v>-16866</v>
      </c>
      <c r="U336" s="11">
        <f>IF(Transactions!$V$2:$V$1016&lt;&gt;"", 0, Transactions!$O$2:$O$1016)</f>
        <v>0</v>
      </c>
      <c r="V336" s="21"/>
      <c r="W336" s="8"/>
      <c r="X336" s="8"/>
      <c r="Y336" s="9">
        <v>16866.0</v>
      </c>
      <c r="Z336" s="8">
        <v>1.0</v>
      </c>
      <c r="AA336" s="8" t="s">
        <v>61</v>
      </c>
      <c r="AB336" s="8">
        <v>200.0</v>
      </c>
      <c r="AC336" s="12">
        <v>84.0</v>
      </c>
    </row>
    <row r="337" ht="15.75" hidden="1" customHeight="1">
      <c r="A337" s="13" t="str">
        <f>TEXT(Transactions!$B$2:$B$1016, "yyyy-mm")</f>
        <v>2025-04</v>
      </c>
      <c r="B337" s="14">
        <v>45754.0</v>
      </c>
      <c r="C337" s="15" t="s">
        <v>28</v>
      </c>
      <c r="D337" s="15" t="s">
        <v>35</v>
      </c>
      <c r="E337" s="15"/>
      <c r="F337" s="15" t="s">
        <v>41</v>
      </c>
      <c r="G337" s="15" t="s">
        <v>418</v>
      </c>
      <c r="H337" s="16">
        <v>129525.0</v>
      </c>
      <c r="I337" s="15"/>
      <c r="J337" s="15" t="s">
        <v>32</v>
      </c>
      <c r="K337" s="15" t="s">
        <v>418</v>
      </c>
      <c r="L337" s="15"/>
      <c r="M337" s="15"/>
      <c r="N337" s="17" t="b">
        <f>AND(ISNUMBER(MATCH(Transactions!$F$2:$F$1016, '관리용품리스트'!$B$3:$B$48, 0)),
  ISNUMBER(MATCH(Transactions!$G$2:$G$1016, '관리용품리스트'!$C$3:$C$48, 0))
)
</f>
        <v>0</v>
      </c>
      <c r="O337" s="18">
        <f>IF(Transactions!$C$2:$C$1016=TRUE, 0, IF(Transactions!$C$2:$C$1016="지출", -ROUND(Transactions!$H$2:$H$1016/11, 0), ROUND(Transactions!$H$2:$H$1016/11, 0)))</f>
        <v>-11775</v>
      </c>
      <c r="P337" s="18">
        <f>IF(Transactions!$C$2:$C$1016="지출", -(Transactions!$H$2:$H$1016), Transactions!$H$2:$H$1016)</f>
        <v>-129525</v>
      </c>
      <c r="Q337" s="18">
        <f>Transactions!$P$2:$P$1016-Transactions!$O$2:$O$1016</f>
        <v>-117750</v>
      </c>
      <c r="R337" s="18">
        <f>IF('운영결산'!$C$2, Transactions!$Q$2:$Q$1016, Transactions!$P$2:$P$1016)</f>
        <v>-129525</v>
      </c>
      <c r="S337" s="18">
        <f>IF('초기비용'!$C$2, Transactions!$Q$2:$Q$1016, Transactions!$P$2:$P$1016)</f>
        <v>-129525</v>
      </c>
      <c r="T337" s="18">
        <f>IF('총결산'!$C$2, Transactions!$Q$2:$Q$1016, Transactions!$P$2:$P$1016)</f>
        <v>-117750</v>
      </c>
      <c r="U337" s="18">
        <f>IF(Transactions!$V$2:$V$1016=FALSE, Transactions!$O$2:$O$1016, 0)</f>
        <v>-11775</v>
      </c>
      <c r="V337" s="20"/>
      <c r="W337" s="15"/>
      <c r="X337" s="15"/>
      <c r="Y337" s="15"/>
      <c r="Z337" s="15"/>
      <c r="AA337" s="15"/>
      <c r="AB337" s="15"/>
      <c r="AC337" s="19"/>
    </row>
    <row r="338" ht="15.75" hidden="1" customHeight="1">
      <c r="A338" s="6" t="str">
        <f>TEXT(Transactions!$B$2:$B$1016, "yyyy-mm")</f>
        <v>2025-04</v>
      </c>
      <c r="B338" s="7">
        <v>45754.0</v>
      </c>
      <c r="C338" s="8" t="s">
        <v>28</v>
      </c>
      <c r="D338" s="8" t="s">
        <v>35</v>
      </c>
      <c r="E338" s="8"/>
      <c r="F338" s="8" t="s">
        <v>41</v>
      </c>
      <c r="G338" s="8" t="s">
        <v>394</v>
      </c>
      <c r="H338" s="9">
        <v>184756.0</v>
      </c>
      <c r="I338" s="8" t="s">
        <v>395</v>
      </c>
      <c r="J338" s="8" t="s">
        <v>32</v>
      </c>
      <c r="K338" s="8" t="s">
        <v>396</v>
      </c>
      <c r="L338" s="8"/>
      <c r="M338" s="8"/>
      <c r="N338" s="10" t="b">
        <f>AND(ISNUMBER(MATCH(Transactions!$F$2:$F$1016, '관리용품리스트'!$B$3:$B$48, 0)),
  ISNUMBER(MATCH(Transactions!$G$2:$G$1016, '관리용품리스트'!$C$3:$C$48, 0))
)
</f>
        <v>0</v>
      </c>
      <c r="O338" s="11">
        <f>IF(Transactions!$C$2:$C$1016=TRUE, 0, IF(Transactions!$C$2:$C$1016="지출", -ROUND(Transactions!$H$2:$H$1016/11, 0), ROUND(Transactions!$H$2:$H$1016/11, 0)))</f>
        <v>-16796</v>
      </c>
      <c r="P338" s="11">
        <f>IF(Transactions!$C$2:$C$1016="지출", -(Transactions!$H$2:$H$1016), Transactions!$H$2:$H$1016)</f>
        <v>-184756</v>
      </c>
      <c r="Q338" s="11">
        <f>Transactions!$P$2:$P$1016-Transactions!$O$2:$O$1016</f>
        <v>-167960</v>
      </c>
      <c r="R338" s="11">
        <f>IF('운영결산'!$C$2, Transactions!$Q$2:$Q$1016, Transactions!$P$2:$P$1016)</f>
        <v>-184756</v>
      </c>
      <c r="S338" s="11">
        <f>IF('초기비용'!$C$2, Transactions!$Q$2:$Q$1016, Transactions!$P$2:$P$1016)</f>
        <v>-184756</v>
      </c>
      <c r="T338" s="11">
        <f>IF('총결산'!$C$2, Transactions!$Q$2:$Q$1016, Transactions!$P$2:$P$1016)</f>
        <v>-167960</v>
      </c>
      <c r="U338" s="11">
        <f>IF(Transactions!$V$2:$V$1016=FALSE, Transactions!$O$2:$O$1016, 0)</f>
        <v>-16796</v>
      </c>
      <c r="V338" s="21"/>
      <c r="W338" s="8"/>
      <c r="X338" s="8"/>
      <c r="Y338" s="8"/>
      <c r="Z338" s="8"/>
      <c r="AA338" s="8"/>
      <c r="AB338" s="8"/>
      <c r="AC338" s="12"/>
    </row>
    <row r="339" ht="15.75" customHeight="1">
      <c r="A339" s="13" t="str">
        <f>TEXT(Transactions!$B$2:$B$1016, "yyyy-mm")</f>
        <v>2025-04</v>
      </c>
      <c r="B339" s="14">
        <v>45754.0</v>
      </c>
      <c r="C339" s="15" t="s">
        <v>28</v>
      </c>
      <c r="D339" s="15" t="s">
        <v>51</v>
      </c>
      <c r="E339" s="15"/>
      <c r="F339" s="15" t="s">
        <v>57</v>
      </c>
      <c r="G339" s="15" t="s">
        <v>525</v>
      </c>
      <c r="H339" s="16">
        <v>11020.0</v>
      </c>
      <c r="I339" s="15" t="s">
        <v>537</v>
      </c>
      <c r="J339" s="15"/>
      <c r="K339" s="15" t="s">
        <v>55</v>
      </c>
      <c r="L339" s="15"/>
      <c r="M339" s="15"/>
      <c r="N339" s="17" t="b">
        <f>AND(ISNUMBER(MATCH(Transactions!$F$2:$F$1016, '관리용품리스트'!$B$3:$B$48, 0)),
  ISNUMBER(MATCH(Transactions!$G$2:$G$1016, '관리용품리스트'!$C$3:$C$48, 0))
)
</f>
        <v>1</v>
      </c>
      <c r="O339" s="18">
        <f>IF(Transactions!$C$2:$C$1016=TRUE, 0, IF(Transactions!$C$2:$C$1016="지출", -ROUND(Transactions!$H$2:$H$1016/11, 0), ROUND(Transactions!$H$2:$H$1016/11, 0)))</f>
        <v>-1002</v>
      </c>
      <c r="P339" s="18">
        <f>IF(Transactions!$C$2:$C$1016="지출", -(Transactions!$H$2:$H$1016), Transactions!$H$2:$H$1016)</f>
        <v>-11020</v>
      </c>
      <c r="Q339" s="18">
        <f>Transactions!$P$2:$P$1016-Transactions!$O$2:$O$1016</f>
        <v>-10018</v>
      </c>
      <c r="R339" s="18">
        <f>IF('운영결산'!$C$2, Transactions!$Q$2:$Q$1016, Transactions!$P$2:$P$1016)</f>
        <v>-11020</v>
      </c>
      <c r="S339" s="18">
        <f>IF('초기비용'!$C$2, Transactions!$Q$2:$Q$1016, Transactions!$P$2:$P$1016)</f>
        <v>-11020</v>
      </c>
      <c r="T339" s="18">
        <f>IF('총결산'!$C$2, Transactions!$Q$2:$Q$1016, Transactions!$P$2:$P$1016)</f>
        <v>-10018</v>
      </c>
      <c r="U339" s="18">
        <f>IF(Transactions!$V$2:$V$1016=FALSE, Transactions!$O$2:$O$1016, 0)</f>
        <v>-1002</v>
      </c>
      <c r="V339" s="20"/>
      <c r="W339" s="15"/>
      <c r="X339" s="15"/>
      <c r="Y339" s="16">
        <v>11020.0</v>
      </c>
      <c r="Z339" s="15">
        <v>1.0</v>
      </c>
      <c r="AA339" s="15" t="s">
        <v>527</v>
      </c>
      <c r="AB339" s="16">
        <v>1188.0</v>
      </c>
      <c r="AC339" s="19">
        <v>9.0</v>
      </c>
    </row>
    <row r="340" ht="15.75" hidden="1" customHeight="1">
      <c r="A340" s="6" t="str">
        <f>TEXT(Transactions!$B$2:$B$1016, "yyyy-mm")</f>
        <v>2025-04</v>
      </c>
      <c r="B340" s="7">
        <v>45755.0</v>
      </c>
      <c r="C340" s="8" t="s">
        <v>28</v>
      </c>
      <c r="D340" s="8" t="s">
        <v>29</v>
      </c>
      <c r="E340" s="8"/>
      <c r="F340" s="8" t="s">
        <v>78</v>
      </c>
      <c r="G340" s="8" t="s">
        <v>538</v>
      </c>
      <c r="H340" s="9">
        <v>9070.0</v>
      </c>
      <c r="I340" s="8" t="s">
        <v>539</v>
      </c>
      <c r="J340" s="8"/>
      <c r="K340" s="8" t="s">
        <v>55</v>
      </c>
      <c r="L340" s="8"/>
      <c r="M340" s="8"/>
      <c r="N340" s="10" t="b">
        <f>AND(ISNUMBER(MATCH(Transactions!$F$2:$F$1016, '관리용품리스트'!$B$3:$B$48, 0)),
  ISNUMBER(MATCH(Transactions!$G$2:$G$1016, '관리용품리스트'!$C$3:$C$48, 0))
)
</f>
        <v>0</v>
      </c>
      <c r="O340" s="11">
        <f>IF(Transactions!$C$2:$C$1016=TRUE, 0, IF(Transactions!$C$2:$C$1016="지출", -ROUND(Transactions!$H$2:$H$1016/11, 0), ROUND(Transactions!$H$2:$H$1016/11, 0)))</f>
        <v>-825</v>
      </c>
      <c r="P340" s="11">
        <f>IF(Transactions!$C$2:$C$1016="지출", -(Transactions!$H$2:$H$1016), Transactions!$H$2:$H$1016)</f>
        <v>-9070</v>
      </c>
      <c r="Q340" s="11">
        <f>Transactions!$P$2:$P$1016-Transactions!$O$2:$O$1016</f>
        <v>-8245</v>
      </c>
      <c r="R340" s="11">
        <f>IF('운영결산'!$C$2, Transactions!$Q$2:$Q$1016, Transactions!$P$2:$P$1016)</f>
        <v>-9070</v>
      </c>
      <c r="S340" s="11">
        <f>IF('초기비용'!$C$2, Transactions!$Q$2:$Q$1016, Transactions!$P$2:$P$1016)</f>
        <v>-9070</v>
      </c>
      <c r="T340" s="11">
        <f>IF('총결산'!$C$2, Transactions!$Q$2:$Q$1016, Transactions!$P$2:$P$1016)</f>
        <v>-8245</v>
      </c>
      <c r="U340" s="11">
        <f>IF(Transactions!$V$2:$V$1016=FALSE, Transactions!$O$2:$O$1016, 0)</f>
        <v>-825</v>
      </c>
      <c r="V340" s="21"/>
      <c r="W340" s="8"/>
      <c r="X340" s="8"/>
      <c r="Y340" s="9">
        <v>9070.0</v>
      </c>
      <c r="Z340" s="8">
        <v>1.0</v>
      </c>
      <c r="AA340" s="8"/>
      <c r="AB340" s="8">
        <v>1.0</v>
      </c>
      <c r="AC340" s="12"/>
    </row>
    <row r="341" ht="15.75" customHeight="1">
      <c r="A341" s="13" t="str">
        <f>TEXT(Transactions!$B$2:$B$1016, "yyyy-mm")</f>
        <v>2025-04</v>
      </c>
      <c r="B341" s="14">
        <v>45755.0</v>
      </c>
      <c r="C341" s="15" t="s">
        <v>28</v>
      </c>
      <c r="D341" s="15" t="s">
        <v>51</v>
      </c>
      <c r="E341" s="15"/>
      <c r="F341" s="15" t="s">
        <v>63</v>
      </c>
      <c r="G341" s="15" t="s">
        <v>67</v>
      </c>
      <c r="H341" s="16">
        <v>15888.0</v>
      </c>
      <c r="I341" s="15" t="s">
        <v>540</v>
      </c>
      <c r="J341" s="15"/>
      <c r="K341" s="15" t="s">
        <v>55</v>
      </c>
      <c r="L341" s="15"/>
      <c r="M341" s="15"/>
      <c r="N341" s="17" t="b">
        <f>AND(ISNUMBER(MATCH(Transactions!$F$2:$F$1016, '관리용품리스트'!$B$3:$B$48, 0)),
  ISNUMBER(MATCH(Transactions!$G$2:$G$1016, '관리용품리스트'!$C$3:$C$48, 0))
)
</f>
        <v>1</v>
      </c>
      <c r="O341" s="18">
        <f>IF(Transactions!$C$2:$C$1016=TRUE, 0, IF(Transactions!$C$2:$C$1016="지출", -ROUND(Transactions!$H$2:$H$1016/11, 0), ROUND(Transactions!$H$2:$H$1016/11, 0)))</f>
        <v>-1444</v>
      </c>
      <c r="P341" s="18">
        <f>IF(Transactions!$C$2:$C$1016="지출", -(Transactions!$H$2:$H$1016), Transactions!$H$2:$H$1016)</f>
        <v>-15888</v>
      </c>
      <c r="Q341" s="18">
        <f>Transactions!$P$2:$P$1016-Transactions!$O$2:$O$1016</f>
        <v>-14444</v>
      </c>
      <c r="R341" s="18">
        <f>IF('운영결산'!$C$2, Transactions!$Q$2:$Q$1016, Transactions!$P$2:$P$1016)</f>
        <v>-15888</v>
      </c>
      <c r="S341" s="18">
        <f>IF('초기비용'!$C$2, Transactions!$Q$2:$Q$1016, Transactions!$P$2:$P$1016)</f>
        <v>-15888</v>
      </c>
      <c r="T341" s="18">
        <f>IF('총결산'!$C$2, Transactions!$Q$2:$Q$1016, Transactions!$P$2:$P$1016)</f>
        <v>-14444</v>
      </c>
      <c r="U341" s="18">
        <f>IF(Transactions!$V$2:$V$1016=FALSE, Transactions!$O$2:$O$1016, 0)</f>
        <v>-1444</v>
      </c>
      <c r="V341" s="20"/>
      <c r="W341" s="15"/>
      <c r="X341" s="15"/>
      <c r="Y341" s="16">
        <v>15888.0</v>
      </c>
      <c r="Z341" s="15">
        <v>1.0</v>
      </c>
      <c r="AA341" s="15" t="s">
        <v>61</v>
      </c>
      <c r="AB341" s="16">
        <v>2500.0</v>
      </c>
      <c r="AC341" s="19">
        <v>6.0</v>
      </c>
    </row>
    <row r="342" ht="15.75" hidden="1" customHeight="1">
      <c r="A342" s="6" t="str">
        <f>TEXT(Transactions!$B$2:$B$1016, "yyyy-mm")</f>
        <v>2025-04</v>
      </c>
      <c r="B342" s="7">
        <v>45756.0</v>
      </c>
      <c r="C342" s="8" t="s">
        <v>28</v>
      </c>
      <c r="D342" s="8" t="s">
        <v>35</v>
      </c>
      <c r="E342" s="8"/>
      <c r="F342" s="8" t="s">
        <v>49</v>
      </c>
      <c r="G342" s="8" t="s">
        <v>430</v>
      </c>
      <c r="H342" s="9">
        <v>414140.0</v>
      </c>
      <c r="I342" s="8"/>
      <c r="J342" s="8" t="s">
        <v>46</v>
      </c>
      <c r="K342" s="8" t="s">
        <v>431</v>
      </c>
      <c r="L342" s="8"/>
      <c r="M342" s="8"/>
      <c r="N342" s="10" t="b">
        <f>AND(ISNUMBER(MATCH(Transactions!$F$2:$F$1016, '관리용품리스트'!$B$3:$B$48, 0)),
  ISNUMBER(MATCH(Transactions!$G$2:$G$1016, '관리용품리스트'!$C$3:$C$48, 0))
)
</f>
        <v>0</v>
      </c>
      <c r="O342" s="11">
        <f>IF(Transactions!$C$2:$C$1016=TRUE, 0, IF(Transactions!$C$2:$C$1016="지출", -ROUND(Transactions!$H$2:$H$1016/11, 0), ROUND(Transactions!$H$2:$H$1016/11, 0)))</f>
        <v>-37649</v>
      </c>
      <c r="P342" s="11">
        <f>IF(Transactions!$C$2:$C$1016="지출", -(Transactions!$H$2:$H$1016), Transactions!$H$2:$H$1016)</f>
        <v>-414140</v>
      </c>
      <c r="Q342" s="11">
        <f>Transactions!$P$2:$P$1016-Transactions!$O$2:$O$1016</f>
        <v>-376491</v>
      </c>
      <c r="R342" s="11">
        <f>IF('운영결산'!$C$2, Transactions!$Q$2:$Q$1016, Transactions!$P$2:$P$1016)</f>
        <v>-414140</v>
      </c>
      <c r="S342" s="11">
        <f>IF('초기비용'!$C$2, Transactions!$Q$2:$Q$1016, Transactions!$P$2:$P$1016)</f>
        <v>-414140</v>
      </c>
      <c r="T342" s="11">
        <f>IF('총결산'!$C$2, Transactions!$Q$2:$Q$1016, Transactions!$P$2:$P$1016)</f>
        <v>-376491</v>
      </c>
      <c r="U342" s="11">
        <f>IF(Transactions!$V$2:$V$1016=FALSE, Transactions!$O$2:$O$1016, 0)</f>
        <v>-37649</v>
      </c>
      <c r="V342" s="21"/>
      <c r="W342" s="8"/>
      <c r="X342" s="8"/>
      <c r="Y342" s="8"/>
      <c r="Z342" s="8"/>
      <c r="AA342" s="8"/>
      <c r="AB342" s="8"/>
      <c r="AC342" s="12"/>
    </row>
    <row r="343" ht="15.75" hidden="1" customHeight="1">
      <c r="A343" s="13" t="str">
        <f>TEXT(Transactions!$B$2:$B$1016, "yyyy-mm")</f>
        <v>2025-04</v>
      </c>
      <c r="B343" s="14">
        <v>45756.0</v>
      </c>
      <c r="C343" s="15" t="s">
        <v>28</v>
      </c>
      <c r="D343" s="15" t="s">
        <v>35</v>
      </c>
      <c r="E343" s="15"/>
      <c r="F343" s="15" t="s">
        <v>541</v>
      </c>
      <c r="G343" s="15" t="s">
        <v>542</v>
      </c>
      <c r="H343" s="16">
        <v>200600.0</v>
      </c>
      <c r="I343" s="15"/>
      <c r="J343" s="15" t="s">
        <v>32</v>
      </c>
      <c r="K343" s="15" t="s">
        <v>543</v>
      </c>
      <c r="L343" s="15"/>
      <c r="M343" s="15" t="s">
        <v>544</v>
      </c>
      <c r="N343" s="17" t="b">
        <f>AND(ISNUMBER(MATCH(Transactions!$F$2:$F$1016, '관리용품리스트'!$B$3:$B$48, 0)),
  ISNUMBER(MATCH(Transactions!$G$2:$G$1016, '관리용품리스트'!$C$3:$C$48, 0))
)
</f>
        <v>0</v>
      </c>
      <c r="O343" s="18">
        <f>IF(Transactions!$C$2:$C$1016=TRUE, 0, IF(Transactions!$C$2:$C$1016="지출", -ROUND(Transactions!$H$2:$H$1016/11, 0), ROUND(Transactions!$H$2:$H$1016/11, 0)))</f>
        <v>-18236</v>
      </c>
      <c r="P343" s="18">
        <f>IF(Transactions!$C$2:$C$1016="지출", -(Transactions!$H$2:$H$1016), Transactions!$H$2:$H$1016)</f>
        <v>-200600</v>
      </c>
      <c r="Q343" s="18">
        <f>Transactions!$P$2:$P$1016-Transactions!$O$2:$O$1016</f>
        <v>-182364</v>
      </c>
      <c r="R343" s="18">
        <f>IF('운영결산'!$C$2, Transactions!$Q$2:$Q$1016, Transactions!$P$2:$P$1016)</f>
        <v>-200600</v>
      </c>
      <c r="S343" s="18">
        <f>IF('초기비용'!$C$2, Transactions!$Q$2:$Q$1016, Transactions!$P$2:$P$1016)</f>
        <v>-200600</v>
      </c>
      <c r="T343" s="18">
        <f>IF('총결산'!$C$2, Transactions!$Q$2:$Q$1016, Transactions!$P$2:$P$1016)</f>
        <v>-182364</v>
      </c>
      <c r="U343" s="18">
        <f>IF(Transactions!$V$2:$V$1016=FALSE, Transactions!$O$2:$O$1016, 0)</f>
        <v>-18236</v>
      </c>
      <c r="V343" s="20"/>
      <c r="W343" s="15"/>
      <c r="X343" s="15"/>
      <c r="Y343" s="15"/>
      <c r="Z343" s="15"/>
      <c r="AA343" s="15"/>
      <c r="AB343" s="15"/>
      <c r="AC343" s="19"/>
    </row>
    <row r="344" ht="15.75" hidden="1" customHeight="1">
      <c r="A344" s="6" t="str">
        <f>TEXT(Transactions!$B$2:$B$1016, "yyyy-mm")</f>
        <v>2025-04</v>
      </c>
      <c r="B344" s="7">
        <v>45756.0</v>
      </c>
      <c r="C344" s="8" t="s">
        <v>329</v>
      </c>
      <c r="D344" s="8" t="s">
        <v>330</v>
      </c>
      <c r="E344" s="8"/>
      <c r="F344" s="8" t="s">
        <v>383</v>
      </c>
      <c r="G344" s="8" t="s">
        <v>545</v>
      </c>
      <c r="H344" s="9">
        <v>1500.0</v>
      </c>
      <c r="I344" s="8"/>
      <c r="J344" s="8" t="s">
        <v>32</v>
      </c>
      <c r="K344" s="8" t="s">
        <v>333</v>
      </c>
      <c r="L344" s="8"/>
      <c r="M344" s="8" t="s">
        <v>546</v>
      </c>
      <c r="N344" s="10" t="b">
        <f>AND(ISNUMBER(MATCH(Transactions!$F$2:$F$1016, '관리용품리스트'!$B$3:$B$48, 0)),
  ISNUMBER(MATCH(Transactions!$G$2:$G$1016, '관리용품리스트'!$C$3:$C$48, 0))
)
</f>
        <v>0</v>
      </c>
      <c r="O344" s="11">
        <f>IF(Transactions!$C$2:$C$1016=TRUE, 0, IF(Transactions!$C$2:$C$1016="지출", -ROUND(Transactions!$H$2:$H$1016/11, 0), ROUND(Transactions!$H$2:$H$1016/11, 0)))</f>
        <v>136</v>
      </c>
      <c r="P344" s="11">
        <f>IF(Transactions!$C$2:$C$1016="지출", -(Transactions!$H$2:$H$1016), Transactions!$H$2:$H$1016)</f>
        <v>1500</v>
      </c>
      <c r="Q344" s="11">
        <f>Transactions!$P$2:$P$1016-Transactions!$O$2:$O$1016</f>
        <v>1364</v>
      </c>
      <c r="R344" s="11">
        <f>IF('운영결산'!$C$2, Transactions!$Q$2:$Q$1016, Transactions!$P$2:$P$1016)</f>
        <v>1500</v>
      </c>
      <c r="S344" s="11">
        <f>IF('초기비용'!$C$2, Transactions!$Q$2:$Q$1016, Transactions!$P$2:$P$1016)</f>
        <v>1500</v>
      </c>
      <c r="T344" s="11">
        <f>IF('총결산'!$C$2, Transactions!$Q$2:$Q$1016, Transactions!$P$2:$P$1016)</f>
        <v>1364</v>
      </c>
      <c r="U344" s="11">
        <f>IF(Transactions!$V$2:$V$1016=FALSE, Transactions!$O$2:$O$1016, 0)</f>
        <v>136</v>
      </c>
      <c r="V344" s="21"/>
      <c r="W344" s="8"/>
      <c r="X344" s="8"/>
      <c r="Y344" s="8"/>
      <c r="Z344" s="8"/>
      <c r="AA344" s="8"/>
      <c r="AB344" s="8"/>
      <c r="AC344" s="12"/>
    </row>
    <row r="345" ht="15.75" hidden="1" customHeight="1">
      <c r="A345" s="13" t="str">
        <f>TEXT(Transactions!$B$2:$B$1016, "yyyy-mm")</f>
        <v>2025-04</v>
      </c>
      <c r="B345" s="14">
        <v>45757.0</v>
      </c>
      <c r="C345" s="15" t="s">
        <v>28</v>
      </c>
      <c r="D345" s="15" t="s">
        <v>51</v>
      </c>
      <c r="E345" s="15"/>
      <c r="F345" s="15" t="s">
        <v>52</v>
      </c>
      <c r="G345" s="15" t="s">
        <v>547</v>
      </c>
      <c r="H345" s="16">
        <v>14370.0</v>
      </c>
      <c r="I345" s="15" t="s">
        <v>548</v>
      </c>
      <c r="J345" s="15"/>
      <c r="K345" s="15" t="s">
        <v>55</v>
      </c>
      <c r="L345" s="15"/>
      <c r="M345" s="15"/>
      <c r="N345" s="17" t="b">
        <f>AND(ISNUMBER(MATCH(Transactions!$F$2:$F$1016, '관리용품리스트'!$B$3:$B$48, 0)),
  ISNUMBER(MATCH(Transactions!$G$2:$G$1016, '관리용품리스트'!$C$3:$C$48, 0))
)
</f>
        <v>0</v>
      </c>
      <c r="O345" s="18">
        <f>IF(Transactions!$C$2:$C$1016=TRUE, 0, IF(Transactions!$C$2:$C$1016="지출", -ROUND(Transactions!$H$2:$H$1016/11, 0), ROUND(Transactions!$H$2:$H$1016/11, 0)))</f>
        <v>-1306</v>
      </c>
      <c r="P345" s="18">
        <f>IF(Transactions!$C$2:$C$1016="지출", -(Transactions!$H$2:$H$1016), Transactions!$H$2:$H$1016)</f>
        <v>-14370</v>
      </c>
      <c r="Q345" s="18">
        <f>Transactions!$P$2:$P$1016-Transactions!$O$2:$O$1016</f>
        <v>-13064</v>
      </c>
      <c r="R345" s="18">
        <f>IF('운영결산'!$C$2, Transactions!$Q$2:$Q$1016, Transactions!$P$2:$P$1016)</f>
        <v>-14370</v>
      </c>
      <c r="S345" s="18">
        <f>IF('초기비용'!$C$2, Transactions!$Q$2:$Q$1016, Transactions!$P$2:$P$1016)</f>
        <v>-14370</v>
      </c>
      <c r="T345" s="18">
        <f>IF('총결산'!$C$2, Transactions!$Q$2:$Q$1016, Transactions!$P$2:$P$1016)</f>
        <v>-13064</v>
      </c>
      <c r="U345" s="18">
        <f>IF(Transactions!$V$2:$V$1016=FALSE, Transactions!$O$2:$O$1016, 0)</f>
        <v>-1306</v>
      </c>
      <c r="V345" s="20"/>
      <c r="W345" s="15"/>
      <c r="X345" s="15"/>
      <c r="Y345" s="16">
        <v>14370.0</v>
      </c>
      <c r="Z345" s="15">
        <v>1.0</v>
      </c>
      <c r="AA345" s="15"/>
      <c r="AB345" s="15">
        <v>1.0</v>
      </c>
      <c r="AC345" s="19"/>
    </row>
    <row r="346" ht="15.75" customHeight="1">
      <c r="A346" s="6" t="str">
        <f>TEXT(Transactions!$B$2:$B$1016, "yyyy-mm")</f>
        <v>2025-04</v>
      </c>
      <c r="B346" s="7">
        <v>45757.0</v>
      </c>
      <c r="C346" s="8" t="s">
        <v>28</v>
      </c>
      <c r="D346" s="8" t="s">
        <v>51</v>
      </c>
      <c r="E346" s="8"/>
      <c r="F346" s="8" t="s">
        <v>57</v>
      </c>
      <c r="G346" s="8" t="s">
        <v>324</v>
      </c>
      <c r="H346" s="9">
        <v>42804.0</v>
      </c>
      <c r="I346" s="8" t="s">
        <v>444</v>
      </c>
      <c r="J346" s="8"/>
      <c r="K346" s="8" t="s">
        <v>549</v>
      </c>
      <c r="L346" s="8"/>
      <c r="M346" s="8"/>
      <c r="N346" s="10" t="b">
        <f>AND(ISNUMBER(MATCH(Transactions!$F$2:$F$1016, '관리용품리스트'!$B$3:$B$48, 0)),
  ISNUMBER(MATCH(Transactions!$G$2:$G$1016, '관리용품리스트'!$C$3:$C$48, 0))
)
</f>
        <v>1</v>
      </c>
      <c r="O346" s="11">
        <f>IF(Transactions!$C$2:$C$1016=TRUE, 0, IF(Transactions!$C$2:$C$1016="지출", -ROUND(Transactions!$H$2:$H$1016/11, 0), ROUND(Transactions!$H$2:$H$1016/11, 0)))</f>
        <v>-3891</v>
      </c>
      <c r="P346" s="11">
        <f>IF(Transactions!$C$2:$C$1016="지출", -(Transactions!$H$2:$H$1016), Transactions!$H$2:$H$1016)</f>
        <v>-42804</v>
      </c>
      <c r="Q346" s="11">
        <f>Transactions!$P$2:$P$1016-Transactions!$O$2:$O$1016</f>
        <v>-38913</v>
      </c>
      <c r="R346" s="11">
        <f>IF('운영결산'!$C$2, Transactions!$Q$2:$Q$1016, Transactions!$P$2:$P$1016)</f>
        <v>-42804</v>
      </c>
      <c r="S346" s="11">
        <f>IF('초기비용'!$C$2, Transactions!$Q$2:$Q$1016, Transactions!$P$2:$P$1016)</f>
        <v>-42804</v>
      </c>
      <c r="T346" s="11">
        <f>IF('총결산'!$C$2, Transactions!$Q$2:$Q$1016, Transactions!$P$2:$P$1016)</f>
        <v>-38913</v>
      </c>
      <c r="U346" s="11">
        <f>IF(Transactions!$V$2:$V$1016=FALSE, Transactions!$O$2:$O$1016, 0)</f>
        <v>-3891</v>
      </c>
      <c r="V346" s="21"/>
      <c r="W346" s="8"/>
      <c r="X346" s="8" t="s">
        <v>438</v>
      </c>
      <c r="Y346" s="9">
        <v>14268.0</v>
      </c>
      <c r="Z346" s="8">
        <v>3.0</v>
      </c>
      <c r="AA346" s="8" t="s">
        <v>186</v>
      </c>
      <c r="AB346" s="8">
        <v>3.0</v>
      </c>
      <c r="AC346" s="12">
        <v>14.0</v>
      </c>
    </row>
    <row r="347" ht="15.75" hidden="1" customHeight="1">
      <c r="A347" s="13" t="str">
        <f>TEXT(Transactions!$B$2:$B$1016, "yyyy-mm")</f>
        <v>2025-04</v>
      </c>
      <c r="B347" s="14">
        <v>45759.0</v>
      </c>
      <c r="C347" s="15" t="s">
        <v>28</v>
      </c>
      <c r="D347" s="15" t="s">
        <v>29</v>
      </c>
      <c r="E347" s="15"/>
      <c r="F347" s="15" t="s">
        <v>78</v>
      </c>
      <c r="G347" s="15" t="s">
        <v>550</v>
      </c>
      <c r="H347" s="16">
        <v>8400.0</v>
      </c>
      <c r="I347" s="15" t="s">
        <v>550</v>
      </c>
      <c r="J347" s="15"/>
      <c r="K347" s="15" t="s">
        <v>55</v>
      </c>
      <c r="L347" s="15"/>
      <c r="M347" s="15"/>
      <c r="N347" s="17" t="b">
        <f>AND(ISNUMBER(MATCH(Transactions!$F$2:$F$1016, '관리용품리스트'!$B$3:$B$48, 0)),
  ISNUMBER(MATCH(Transactions!$G$2:$G$1016, '관리용품리스트'!$C$3:$C$48, 0))
)
</f>
        <v>0</v>
      </c>
      <c r="O347" s="18">
        <f>IF(Transactions!$C$2:$C$1016=TRUE, 0, IF(Transactions!$C$2:$C$1016="지출", -ROUND(Transactions!$H$2:$H$1016/11, 0), ROUND(Transactions!$H$2:$H$1016/11, 0)))</f>
        <v>-764</v>
      </c>
      <c r="P347" s="18">
        <f>IF(Transactions!$C$2:$C$1016="지출", -(Transactions!$H$2:$H$1016), Transactions!$H$2:$H$1016)</f>
        <v>-8400</v>
      </c>
      <c r="Q347" s="18">
        <f>Transactions!$P$2:$P$1016-Transactions!$O$2:$O$1016</f>
        <v>-7636</v>
      </c>
      <c r="R347" s="18">
        <f>IF('운영결산'!$C$2, Transactions!$Q$2:$Q$1016, Transactions!$P$2:$P$1016)</f>
        <v>-8400</v>
      </c>
      <c r="S347" s="18">
        <f>IF('초기비용'!$C$2, Transactions!$Q$2:$Q$1016, Transactions!$P$2:$P$1016)</f>
        <v>-8400</v>
      </c>
      <c r="T347" s="18">
        <f>IF('총결산'!$C$2, Transactions!$Q$2:$Q$1016, Transactions!$P$2:$P$1016)</f>
        <v>-7636</v>
      </c>
      <c r="U347" s="18">
        <f>IF(Transactions!$V$2:$V$1016=FALSE, Transactions!$O$2:$O$1016, 0)</f>
        <v>-764</v>
      </c>
      <c r="V347" s="20"/>
      <c r="W347" s="15"/>
      <c r="X347" s="15"/>
      <c r="Y347" s="16">
        <v>8400.0</v>
      </c>
      <c r="Z347" s="15">
        <v>1.0</v>
      </c>
      <c r="AA347" s="15"/>
      <c r="AB347" s="15"/>
      <c r="AC347" s="19"/>
    </row>
    <row r="348" ht="15.75" hidden="1" customHeight="1">
      <c r="A348" s="6" t="str">
        <f>TEXT(Transactions!$B$2:$B$1016, "yyyy-mm")</f>
        <v>2025-04</v>
      </c>
      <c r="B348" s="7">
        <v>45762.0</v>
      </c>
      <c r="C348" s="8" t="s">
        <v>28</v>
      </c>
      <c r="D348" s="8" t="s">
        <v>35</v>
      </c>
      <c r="E348" s="8"/>
      <c r="F348" s="8" t="s">
        <v>36</v>
      </c>
      <c r="G348" s="8" t="s">
        <v>37</v>
      </c>
      <c r="H348" s="9">
        <v>1760000.0</v>
      </c>
      <c r="I348" s="8" t="s">
        <v>37</v>
      </c>
      <c r="J348" s="8" t="s">
        <v>32</v>
      </c>
      <c r="K348" s="8" t="s">
        <v>38</v>
      </c>
      <c r="L348" s="8"/>
      <c r="M348" s="8"/>
      <c r="N348" s="10" t="b">
        <f>AND(ISNUMBER(MATCH(Transactions!$F$2:$F$1016, '관리용품리스트'!$B$3:$B$48, 0)),
  ISNUMBER(MATCH(Transactions!$G$2:$G$1016, '관리용품리스트'!$C$3:$C$48, 0))
)
</f>
        <v>0</v>
      </c>
      <c r="O348" s="11">
        <f>IF(Transactions!$C$2:$C$1016=TRUE, 0, IF(Transactions!$C$2:$C$1016="지출", -ROUND(Transactions!$H$2:$H$1016/11, 0), ROUND(Transactions!$H$2:$H$1016/11, 0)))</f>
        <v>-160000</v>
      </c>
      <c r="P348" s="11">
        <f>IF(Transactions!$C$2:$C$1016="지출", -(Transactions!$H$2:$H$1016), Transactions!$H$2:$H$1016)</f>
        <v>-1760000</v>
      </c>
      <c r="Q348" s="11">
        <f>Transactions!$P$2:$P$1016-Transactions!$O$2:$O$1016</f>
        <v>-1600000</v>
      </c>
      <c r="R348" s="11">
        <f>IF('운영결산'!$C$2, Transactions!$Q$2:$Q$1016, Transactions!$P$2:$P$1016)</f>
        <v>-1760000</v>
      </c>
      <c r="S348" s="11">
        <f>IF('초기비용'!$C$2, Transactions!$Q$2:$Q$1016, Transactions!$P$2:$P$1016)</f>
        <v>-1760000</v>
      </c>
      <c r="T348" s="11">
        <f>IF('총결산'!$C$2, Transactions!$Q$2:$Q$1016, Transactions!$P$2:$P$1016)</f>
        <v>-1600000</v>
      </c>
      <c r="U348" s="11">
        <f>IF(Transactions!$V$2:$V$1016=FALSE, Transactions!$O$2:$O$1016, 0)</f>
        <v>-160000</v>
      </c>
      <c r="V348" s="21"/>
      <c r="W348" s="8"/>
      <c r="X348" s="8"/>
      <c r="Y348" s="8"/>
      <c r="Z348" s="8"/>
      <c r="AA348" s="8"/>
      <c r="AB348" s="8"/>
      <c r="AC348" s="12"/>
    </row>
    <row r="349" ht="15.75" hidden="1" customHeight="1">
      <c r="A349" s="13" t="str">
        <f>TEXT(Transactions!$B$2:$B$1016, "yyyy-mm")</f>
        <v>2025-04</v>
      </c>
      <c r="B349" s="14">
        <v>45762.0</v>
      </c>
      <c r="C349" s="15" t="s">
        <v>28</v>
      </c>
      <c r="D349" s="15" t="s">
        <v>35</v>
      </c>
      <c r="E349" s="15"/>
      <c r="F349" s="15" t="s">
        <v>36</v>
      </c>
      <c r="G349" s="15" t="s">
        <v>40</v>
      </c>
      <c r="H349" s="16">
        <v>50000.0</v>
      </c>
      <c r="I349" s="15" t="s">
        <v>40</v>
      </c>
      <c r="J349" s="15" t="s">
        <v>32</v>
      </c>
      <c r="K349" s="15" t="s">
        <v>38</v>
      </c>
      <c r="L349" s="15" t="b">
        <v>1</v>
      </c>
      <c r="M349" s="15"/>
      <c r="N349" s="17" t="b">
        <f>AND(ISNUMBER(MATCH(Transactions!$F$2:$F$1016, '관리용품리스트'!$B$3:$B$48, 0)),
  ISNUMBER(MATCH(Transactions!$G$2:$G$1016, '관리용품리스트'!$C$3:$C$48, 0))
)
</f>
        <v>0</v>
      </c>
      <c r="O349" s="18">
        <f>IF(Transactions!$C$2:$C$1016=TRUE, 0, IF(Transactions!$C$2:$C$1016="지출", -ROUND(Transactions!$H$2:$H$1016/11, 0), ROUND(Transactions!$H$2:$H$1016/11, 0)))</f>
        <v>-4545</v>
      </c>
      <c r="P349" s="18">
        <f>IF(Transactions!$C$2:$C$1016="지출", -(Transactions!$H$2:$H$1016), Transactions!$H$2:$H$1016)</f>
        <v>-50000</v>
      </c>
      <c r="Q349" s="18">
        <f>Transactions!$P$2:$P$1016-Transactions!$O$2:$O$1016</f>
        <v>-45455</v>
      </c>
      <c r="R349" s="18">
        <f>IF('운영결산'!$C$2, Transactions!$Q$2:$Q$1016, Transactions!$P$2:$P$1016)</f>
        <v>-50000</v>
      </c>
      <c r="S349" s="18">
        <f>IF('초기비용'!$C$2, Transactions!$Q$2:$Q$1016, Transactions!$P$2:$P$1016)</f>
        <v>-50000</v>
      </c>
      <c r="T349" s="18">
        <f>IF('총결산'!$C$2, Transactions!$Q$2:$Q$1016, Transactions!$P$2:$P$1016)</f>
        <v>-45455</v>
      </c>
      <c r="U349" s="18">
        <f>IF(Transactions!$V$2:$V$1016=FALSE, Transactions!$O$2:$O$1016, 0)</f>
        <v>-4545</v>
      </c>
      <c r="V349" s="20"/>
      <c r="W349" s="15"/>
      <c r="X349" s="15"/>
      <c r="Y349" s="15"/>
      <c r="Z349" s="15"/>
      <c r="AA349" s="15"/>
      <c r="AB349" s="15"/>
      <c r="AC349" s="19"/>
    </row>
    <row r="350" ht="15.75" hidden="1" customHeight="1">
      <c r="A350" s="6" t="str">
        <f>TEXT(Transactions!$B$2:$B$1016, "yyyy-mm")</f>
        <v>2025-04</v>
      </c>
      <c r="B350" s="7">
        <v>45762.0</v>
      </c>
      <c r="C350" s="8" t="s">
        <v>28</v>
      </c>
      <c r="D350" s="8" t="s">
        <v>35</v>
      </c>
      <c r="E350" s="8"/>
      <c r="F350" s="8" t="s">
        <v>458</v>
      </c>
      <c r="G350" s="8" t="s">
        <v>459</v>
      </c>
      <c r="H350" s="9">
        <v>22900.0</v>
      </c>
      <c r="I350" s="8" t="s">
        <v>551</v>
      </c>
      <c r="J350" s="8" t="s">
        <v>46</v>
      </c>
      <c r="K350" s="8" t="s">
        <v>460</v>
      </c>
      <c r="L350" s="8"/>
      <c r="M350" s="8"/>
      <c r="N350" s="10" t="b">
        <f>AND(ISNUMBER(MATCH(Transactions!$F$2:$F$1016, '관리용품리스트'!$B$3:$B$48, 0)),
  ISNUMBER(MATCH(Transactions!$G$2:$G$1016, '관리용품리스트'!$C$3:$C$48, 0))
)
</f>
        <v>0</v>
      </c>
      <c r="O350" s="11">
        <f>IF(Transactions!$C$2:$C$1016=TRUE, 0, IF(Transactions!$C$2:$C$1016="지출", -ROUND(Transactions!$H$2:$H$1016/11, 0), ROUND(Transactions!$H$2:$H$1016/11, 0)))</f>
        <v>-2082</v>
      </c>
      <c r="P350" s="11">
        <f>IF(Transactions!$C$2:$C$1016="지출", -(Transactions!$H$2:$H$1016), Transactions!$H$2:$H$1016)</f>
        <v>-22900</v>
      </c>
      <c r="Q350" s="11">
        <f>Transactions!$P$2:$P$1016-Transactions!$O$2:$O$1016</f>
        <v>-20818</v>
      </c>
      <c r="R350" s="11">
        <f>IF('운영결산'!$C$2, Transactions!$Q$2:$Q$1016, Transactions!$P$2:$P$1016)</f>
        <v>-22900</v>
      </c>
      <c r="S350" s="11">
        <f>IF('초기비용'!$C$2, Transactions!$Q$2:$Q$1016, Transactions!$P$2:$P$1016)</f>
        <v>-22900</v>
      </c>
      <c r="T350" s="11">
        <f>IF('총결산'!$C$2, Transactions!$Q$2:$Q$1016, Transactions!$P$2:$P$1016)</f>
        <v>-20818</v>
      </c>
      <c r="U350" s="11">
        <f>IF(Transactions!$V$2:$V$1016=FALSE, Transactions!$O$2:$O$1016, 0)</f>
        <v>-2082</v>
      </c>
      <c r="V350" s="21"/>
      <c r="W350" s="8"/>
      <c r="X350" s="8"/>
      <c r="Y350" s="8"/>
      <c r="Z350" s="8"/>
      <c r="AA350" s="8"/>
      <c r="AB350" s="8"/>
      <c r="AC350" s="12"/>
    </row>
    <row r="351" ht="15.75" hidden="1" customHeight="1">
      <c r="A351" s="13" t="str">
        <f>TEXT(Transactions!$B$2:$B$1016, "yyyy-mm")</f>
        <v>2025-04</v>
      </c>
      <c r="B351" s="14">
        <v>45762.0</v>
      </c>
      <c r="C351" s="15" t="s">
        <v>28</v>
      </c>
      <c r="D351" s="15" t="s">
        <v>35</v>
      </c>
      <c r="E351" s="15"/>
      <c r="F351" s="15" t="s">
        <v>461</v>
      </c>
      <c r="G351" s="15" t="s">
        <v>463</v>
      </c>
      <c r="H351" s="16">
        <v>407000.0</v>
      </c>
      <c r="I351" s="15" t="s">
        <v>463</v>
      </c>
      <c r="J351" s="15" t="s">
        <v>32</v>
      </c>
      <c r="K351" s="15" t="s">
        <v>33</v>
      </c>
      <c r="L351" s="15"/>
      <c r="M351" s="15"/>
      <c r="N351" s="17" t="b">
        <f>AND(ISNUMBER(MATCH(Transactions!$F$2:$F$1016, '관리용품리스트'!$B$3:$B$48, 0)),
  ISNUMBER(MATCH(Transactions!$G$2:$G$1016, '관리용품리스트'!$C$3:$C$48, 0))
)
</f>
        <v>0</v>
      </c>
      <c r="O351" s="18">
        <f>IF(Transactions!$C$2:$C$1016=TRUE, 0, IF(Transactions!$C$2:$C$1016="지출", -ROUND(Transactions!$H$2:$H$1016/11, 0), ROUND(Transactions!$H$2:$H$1016/11, 0)))</f>
        <v>-37000</v>
      </c>
      <c r="P351" s="18">
        <f>IF(Transactions!$C$2:$C$1016="지출", -(Transactions!$H$2:$H$1016), Transactions!$H$2:$H$1016)</f>
        <v>-407000</v>
      </c>
      <c r="Q351" s="18">
        <f>Transactions!$P$2:$P$1016-Transactions!$O$2:$O$1016</f>
        <v>-370000</v>
      </c>
      <c r="R351" s="18">
        <f>IF('운영결산'!$C$2, Transactions!$Q$2:$Q$1016, Transactions!$P$2:$P$1016)</f>
        <v>-407000</v>
      </c>
      <c r="S351" s="18">
        <f>IF('초기비용'!$C$2, Transactions!$Q$2:$Q$1016, Transactions!$P$2:$P$1016)</f>
        <v>-407000</v>
      </c>
      <c r="T351" s="18">
        <f>IF('총결산'!$C$2, Transactions!$Q$2:$Q$1016, Transactions!$P$2:$P$1016)</f>
        <v>-370000</v>
      </c>
      <c r="U351" s="18">
        <f>IF(Transactions!$V$2:$V$1016=FALSE, Transactions!$O$2:$O$1016, 0)</f>
        <v>-37000</v>
      </c>
      <c r="V351" s="20"/>
      <c r="W351" s="15"/>
      <c r="X351" s="15"/>
      <c r="Y351" s="15"/>
      <c r="Z351" s="15"/>
      <c r="AA351" s="15"/>
      <c r="AB351" s="15"/>
      <c r="AC351" s="19"/>
    </row>
    <row r="352" ht="15.75" hidden="1" customHeight="1">
      <c r="A352" s="6" t="str">
        <f>TEXT(Transactions!$B$2:$B$1016, "yyyy-mm")</f>
        <v>2025-04</v>
      </c>
      <c r="B352" s="7">
        <v>45762.0</v>
      </c>
      <c r="C352" s="8" t="s">
        <v>28</v>
      </c>
      <c r="D352" s="8" t="s">
        <v>29</v>
      </c>
      <c r="E352" s="8"/>
      <c r="F352" s="8" t="s">
        <v>30</v>
      </c>
      <c r="G352" s="8" t="s">
        <v>360</v>
      </c>
      <c r="H352" s="9">
        <v>1295100.0</v>
      </c>
      <c r="I352" s="8" t="s">
        <v>552</v>
      </c>
      <c r="J352" s="8"/>
      <c r="K352" s="8" t="s">
        <v>360</v>
      </c>
      <c r="L352" s="8"/>
      <c r="M352" s="8"/>
      <c r="N352" s="10" t="b">
        <f>AND(ISNUMBER(MATCH(Transactions!$F$2:$F$1016, '관리용품리스트'!$B$3:$B$48, 0)),
  ISNUMBER(MATCH(Transactions!$G$2:$G$1016, '관리용품리스트'!$C$3:$C$48, 0))
)
</f>
        <v>0</v>
      </c>
      <c r="O352" s="11">
        <f>IF(Transactions!$C$2:$C$1016=TRUE, 0, IF(Transactions!$C$2:$C$1016="지출", -ROUND(Transactions!$H$2:$H$1016/11, 0), ROUND(Transactions!$H$2:$H$1016/11, 0)))</f>
        <v>-117736</v>
      </c>
      <c r="P352" s="11">
        <f>IF(Transactions!$C$2:$C$1016="지출", -(Transactions!$H$2:$H$1016), Transactions!$H$2:$H$1016)</f>
        <v>-1295100</v>
      </c>
      <c r="Q352" s="11">
        <f>Transactions!$P$2:$P$1016-Transactions!$O$2:$O$1016</f>
        <v>-1177364</v>
      </c>
      <c r="R352" s="11">
        <f>IF('운영결산'!$C$2, Transactions!$Q$2:$Q$1016, Transactions!$P$2:$P$1016)</f>
        <v>-1295100</v>
      </c>
      <c r="S352" s="11">
        <f>IF('초기비용'!$C$2, Transactions!$Q$2:$Q$1016, Transactions!$P$2:$P$1016)</f>
        <v>-1295100</v>
      </c>
      <c r="T352" s="11">
        <f>IF('총결산'!$C$2, Transactions!$Q$2:$Q$1016, Transactions!$P$2:$P$1016)</f>
        <v>-1177364</v>
      </c>
      <c r="U352" s="11">
        <f>IF(Transactions!$V$2:$V$1016=FALSE, Transactions!$O$2:$O$1016, 0)</f>
        <v>-117736</v>
      </c>
      <c r="V352" s="21"/>
      <c r="W352" s="8"/>
      <c r="X352" s="8"/>
      <c r="Y352" s="8"/>
      <c r="Z352" s="8"/>
      <c r="AA352" s="8"/>
      <c r="AB352" s="8"/>
      <c r="AC352" s="12"/>
    </row>
    <row r="353" ht="15.75" hidden="1" customHeight="1">
      <c r="A353" s="13" t="str">
        <f>TEXT(Transactions!$B$2:$B$1016, "yyyy-mm")</f>
        <v>2025-04</v>
      </c>
      <c r="B353" s="14">
        <v>45762.0</v>
      </c>
      <c r="C353" s="15" t="s">
        <v>28</v>
      </c>
      <c r="D353" s="15" t="s">
        <v>35</v>
      </c>
      <c r="E353" s="15"/>
      <c r="F353" s="15" t="s">
        <v>268</v>
      </c>
      <c r="G353" s="15" t="s">
        <v>269</v>
      </c>
      <c r="H353" s="16">
        <v>28430.0</v>
      </c>
      <c r="I353" s="15"/>
      <c r="J353" s="15" t="s">
        <v>464</v>
      </c>
      <c r="K353" s="15" t="s">
        <v>270</v>
      </c>
      <c r="L353" s="15"/>
      <c r="M353" s="15"/>
      <c r="N353" s="17" t="b">
        <f>AND(ISNUMBER(MATCH(Transactions!$F$2:$F$1016, '관리용품리스트'!$B$3:$B$48, 0)),
  ISNUMBER(MATCH(Transactions!$G$2:$G$1016, '관리용품리스트'!$C$3:$C$48, 0))
)
</f>
        <v>0</v>
      </c>
      <c r="O353" s="18">
        <f>IF(Transactions!$C$2:$C$1016=TRUE, 0, IF(Transactions!$C$2:$C$1016="지출", -ROUND(Transactions!$H$2:$H$1016/11, 0), ROUND(Transactions!$H$2:$H$1016/11, 0)))</f>
        <v>-2585</v>
      </c>
      <c r="P353" s="18">
        <f>IF(Transactions!$C$2:$C$1016="지출", -(Transactions!$H$2:$H$1016), Transactions!$H$2:$H$1016)</f>
        <v>-28430</v>
      </c>
      <c r="Q353" s="18">
        <f>Transactions!$P$2:$P$1016-Transactions!$O$2:$O$1016</f>
        <v>-25845</v>
      </c>
      <c r="R353" s="18">
        <f>IF('운영결산'!$C$2, Transactions!$Q$2:$Q$1016, Transactions!$P$2:$P$1016)</f>
        <v>-28430</v>
      </c>
      <c r="S353" s="18">
        <f>IF('초기비용'!$C$2, Transactions!$Q$2:$Q$1016, Transactions!$P$2:$P$1016)</f>
        <v>-28430</v>
      </c>
      <c r="T353" s="18">
        <f>IF('총결산'!$C$2, Transactions!$Q$2:$Q$1016, Transactions!$P$2:$P$1016)</f>
        <v>-25845</v>
      </c>
      <c r="U353" s="18">
        <f>IF(Transactions!$V$2:$V$1016=FALSE, Transactions!$O$2:$O$1016, 0)</f>
        <v>-2585</v>
      </c>
      <c r="V353" s="20"/>
      <c r="W353" s="15"/>
      <c r="X353" s="15"/>
      <c r="Y353" s="15"/>
      <c r="Z353" s="15"/>
      <c r="AA353" s="15"/>
      <c r="AB353" s="15"/>
      <c r="AC353" s="19"/>
    </row>
    <row r="354" ht="15.75" hidden="1" customHeight="1">
      <c r="A354" s="6" t="str">
        <f>TEXT(Transactions!$B$2:$B$1016, "yyyy-mm")</f>
        <v>2025-04</v>
      </c>
      <c r="B354" s="7">
        <v>45763.0</v>
      </c>
      <c r="C354" s="8" t="s">
        <v>28</v>
      </c>
      <c r="D354" s="8" t="s">
        <v>51</v>
      </c>
      <c r="E354" s="8"/>
      <c r="F354" s="8" t="s">
        <v>52</v>
      </c>
      <c r="G354" s="8" t="s">
        <v>553</v>
      </c>
      <c r="H354" s="9">
        <v>8810.0</v>
      </c>
      <c r="I354" s="8" t="s">
        <v>554</v>
      </c>
      <c r="J354" s="8"/>
      <c r="K354" s="8" t="s">
        <v>55</v>
      </c>
      <c r="L354" s="8"/>
      <c r="M354" s="8"/>
      <c r="N354" s="10" t="b">
        <f>AND(ISNUMBER(MATCH(Transactions!$F$2:$F$1016, '관리용품리스트'!$B$3:$B$48, 0)),
  ISNUMBER(MATCH(Transactions!$G$2:$G$1016, '관리용품리스트'!$C$3:$C$48, 0))
)
</f>
        <v>0</v>
      </c>
      <c r="O354" s="11">
        <f>IF(Transactions!$C$2:$C$1016=TRUE, 0, IF(Transactions!$C$2:$C$1016="지출", -ROUND(Transactions!$H$2:$H$1016/11, 0), ROUND(Transactions!$H$2:$H$1016/11, 0)))</f>
        <v>-801</v>
      </c>
      <c r="P354" s="11">
        <f>IF(Transactions!$C$2:$C$1016="지출", -(Transactions!$H$2:$H$1016), Transactions!$H$2:$H$1016)</f>
        <v>-8810</v>
      </c>
      <c r="Q354" s="11">
        <f>Transactions!$P$2:$P$1016-Transactions!$O$2:$O$1016</f>
        <v>-8009</v>
      </c>
      <c r="R354" s="11">
        <f>IF('운영결산'!$C$2, Transactions!$Q$2:$Q$1016, Transactions!$P$2:$P$1016)</f>
        <v>-8810</v>
      </c>
      <c r="S354" s="11">
        <f>IF('초기비용'!$C$2, Transactions!$Q$2:$Q$1016, Transactions!$P$2:$P$1016)</f>
        <v>-8810</v>
      </c>
      <c r="T354" s="11">
        <f>IF('총결산'!$C$2, Transactions!$Q$2:$Q$1016, Transactions!$P$2:$P$1016)</f>
        <v>-8009</v>
      </c>
      <c r="U354" s="11">
        <f>IF(Transactions!$V$2:$V$1016=FALSE, Transactions!$O$2:$O$1016, 0)</f>
        <v>-801</v>
      </c>
      <c r="V354" s="21"/>
      <c r="W354" s="8"/>
      <c r="X354" s="8"/>
      <c r="Y354" s="9">
        <v>8810.0</v>
      </c>
      <c r="Z354" s="8">
        <v>1.0</v>
      </c>
      <c r="AA354" s="8"/>
      <c r="AB354" s="8"/>
      <c r="AC354" s="12"/>
    </row>
    <row r="355" ht="15.75" hidden="1" customHeight="1">
      <c r="A355" s="13" t="str">
        <f>TEXT(Transactions!$B$2:$B$1016, "yyyy-mm")</f>
        <v>2025-04</v>
      </c>
      <c r="B355" s="14">
        <v>45763.0</v>
      </c>
      <c r="C355" s="15" t="s">
        <v>329</v>
      </c>
      <c r="D355" s="15" t="s">
        <v>330</v>
      </c>
      <c r="E355" s="15"/>
      <c r="F355" s="15" t="s">
        <v>383</v>
      </c>
      <c r="G355" s="15" t="s">
        <v>494</v>
      </c>
      <c r="H355" s="16">
        <v>9000.0</v>
      </c>
      <c r="I355" s="15"/>
      <c r="J355" s="15" t="s">
        <v>32</v>
      </c>
      <c r="K355" s="15" t="s">
        <v>333</v>
      </c>
      <c r="L355" s="15"/>
      <c r="M355" s="15" t="s">
        <v>555</v>
      </c>
      <c r="N355" s="17" t="b">
        <f>AND(ISNUMBER(MATCH(Transactions!$F$2:$F$1016, '관리용품리스트'!$B$3:$B$48, 0)),
  ISNUMBER(MATCH(Transactions!$G$2:$G$1016, '관리용품리스트'!$C$3:$C$48, 0))
)
</f>
        <v>0</v>
      </c>
      <c r="O355" s="18">
        <f>IF(Transactions!$C$2:$C$1016=TRUE, 0, IF(Transactions!$C$2:$C$1016="지출", -ROUND(Transactions!$H$2:$H$1016/11, 0), ROUND(Transactions!$H$2:$H$1016/11, 0)))</f>
        <v>818</v>
      </c>
      <c r="P355" s="18">
        <f>IF(Transactions!$C$2:$C$1016="지출", -(Transactions!$H$2:$H$1016), Transactions!$H$2:$H$1016)</f>
        <v>9000</v>
      </c>
      <c r="Q355" s="18">
        <f>Transactions!$P$2:$P$1016-Transactions!$O$2:$O$1016</f>
        <v>8182</v>
      </c>
      <c r="R355" s="18">
        <f>IF('운영결산'!$C$2, Transactions!$Q$2:$Q$1016, Transactions!$P$2:$P$1016)</f>
        <v>9000</v>
      </c>
      <c r="S355" s="18">
        <f>IF('초기비용'!$C$2, Transactions!$Q$2:$Q$1016, Transactions!$P$2:$P$1016)</f>
        <v>9000</v>
      </c>
      <c r="T355" s="18">
        <f>IF('총결산'!$C$2, Transactions!$Q$2:$Q$1016, Transactions!$P$2:$P$1016)</f>
        <v>8182</v>
      </c>
      <c r="U355" s="18">
        <f>IF(Transactions!$V$2:$V$1016=FALSE, Transactions!$O$2:$O$1016, 0)</f>
        <v>818</v>
      </c>
      <c r="V355" s="20"/>
      <c r="W355" s="15"/>
      <c r="X355" s="15"/>
      <c r="Y355" s="15"/>
      <c r="Z355" s="15"/>
      <c r="AA355" s="15"/>
      <c r="AB355" s="15"/>
      <c r="AC355" s="19"/>
    </row>
    <row r="356" ht="15.75" hidden="1" customHeight="1">
      <c r="A356" s="6" t="str">
        <f>TEXT(Transactions!$B$2:$B$1016, "yyyy-mm")</f>
        <v>2025-04</v>
      </c>
      <c r="B356" s="7">
        <v>45763.0</v>
      </c>
      <c r="C356" s="8" t="s">
        <v>329</v>
      </c>
      <c r="D356" s="8" t="s">
        <v>330</v>
      </c>
      <c r="E356" s="8"/>
      <c r="F356" s="8" t="s">
        <v>383</v>
      </c>
      <c r="G356" s="8" t="s">
        <v>545</v>
      </c>
      <c r="H356" s="9">
        <v>3000.0</v>
      </c>
      <c r="I356" s="8"/>
      <c r="J356" s="8" t="s">
        <v>32</v>
      </c>
      <c r="K356" s="8" t="s">
        <v>333</v>
      </c>
      <c r="L356" s="8"/>
      <c r="M356" s="8" t="s">
        <v>556</v>
      </c>
      <c r="N356" s="10" t="b">
        <f>AND(ISNUMBER(MATCH(Transactions!$F$2:$F$1016, '관리용품리스트'!$B$3:$B$48, 0)),
  ISNUMBER(MATCH(Transactions!$G$2:$G$1016, '관리용품리스트'!$C$3:$C$48, 0))
)
</f>
        <v>0</v>
      </c>
      <c r="O356" s="11">
        <f>IF(Transactions!$C$2:$C$1016=TRUE, 0, IF(Transactions!$C$2:$C$1016="지출", -ROUND(Transactions!$H$2:$H$1016/11, 0), ROUND(Transactions!$H$2:$H$1016/11, 0)))</f>
        <v>273</v>
      </c>
      <c r="P356" s="11">
        <f>IF(Transactions!$C$2:$C$1016="지출", -(Transactions!$H$2:$H$1016), Transactions!$H$2:$H$1016)</f>
        <v>3000</v>
      </c>
      <c r="Q356" s="11">
        <f>Transactions!$P$2:$P$1016-Transactions!$O$2:$O$1016</f>
        <v>2727</v>
      </c>
      <c r="R356" s="11">
        <f>IF('운영결산'!$C$2, Transactions!$Q$2:$Q$1016, Transactions!$P$2:$P$1016)</f>
        <v>3000</v>
      </c>
      <c r="S356" s="11">
        <f>IF('초기비용'!$C$2, Transactions!$Q$2:$Q$1016, Transactions!$P$2:$P$1016)</f>
        <v>3000</v>
      </c>
      <c r="T356" s="11">
        <f>IF('총결산'!$C$2, Transactions!$Q$2:$Q$1016, Transactions!$P$2:$P$1016)</f>
        <v>2727</v>
      </c>
      <c r="U356" s="11">
        <f>IF(Transactions!$V$2:$V$1016=FALSE, Transactions!$O$2:$O$1016, 0)</f>
        <v>273</v>
      </c>
      <c r="V356" s="21"/>
      <c r="W356" s="8"/>
      <c r="X356" s="8"/>
      <c r="Y356" s="8"/>
      <c r="Z356" s="8"/>
      <c r="AA356" s="8"/>
      <c r="AB356" s="8"/>
      <c r="AC356" s="12"/>
    </row>
    <row r="357" ht="15.75" customHeight="1">
      <c r="A357" s="13" t="str">
        <f>TEXT(Transactions!$B$2:$B$1016, "yyyy-mm")</f>
        <v>2025-04</v>
      </c>
      <c r="B357" s="14">
        <v>45765.0</v>
      </c>
      <c r="C357" s="15" t="s">
        <v>28</v>
      </c>
      <c r="D357" s="15" t="s">
        <v>51</v>
      </c>
      <c r="E357" s="15"/>
      <c r="F357" s="15" t="s">
        <v>57</v>
      </c>
      <c r="G357" s="15" t="s">
        <v>320</v>
      </c>
      <c r="H357" s="16">
        <v>25850.0</v>
      </c>
      <c r="I357" s="15" t="s">
        <v>557</v>
      </c>
      <c r="J357" s="15"/>
      <c r="K357" s="15" t="s">
        <v>55</v>
      </c>
      <c r="L357" s="15"/>
      <c r="M357" s="15"/>
      <c r="N357" s="17" t="b">
        <f>AND(ISNUMBER(MATCH(Transactions!$F$2:$F$1016, '관리용품리스트'!$B$3:$B$48, 0)),
  ISNUMBER(MATCH(Transactions!$G$2:$G$1016, '관리용품리스트'!$C$3:$C$48, 0))
)
</f>
        <v>1</v>
      </c>
      <c r="O357" s="18">
        <f>IF(Transactions!$C$2:$C$1016=TRUE, 0, IF(Transactions!$C$2:$C$1016="지출", -ROUND(Transactions!$H$2:$H$1016/11, 0), ROUND(Transactions!$H$2:$H$1016/11, 0)))</f>
        <v>-2350</v>
      </c>
      <c r="P357" s="18">
        <f>IF(Transactions!$C$2:$C$1016="지출", -(Transactions!$H$2:$H$1016), Transactions!$H$2:$H$1016)</f>
        <v>-25850</v>
      </c>
      <c r="Q357" s="18">
        <f>Transactions!$P$2:$P$1016-Transactions!$O$2:$O$1016</f>
        <v>-23500</v>
      </c>
      <c r="R357" s="18">
        <f>IF('운영결산'!$C$2, Transactions!$Q$2:$Q$1016, Transactions!$P$2:$P$1016)</f>
        <v>-25850</v>
      </c>
      <c r="S357" s="18">
        <f>IF('초기비용'!$C$2, Transactions!$Q$2:$Q$1016, Transactions!$P$2:$P$1016)</f>
        <v>-25850</v>
      </c>
      <c r="T357" s="18">
        <f>IF('총결산'!$C$2, Transactions!$Q$2:$Q$1016, Transactions!$P$2:$P$1016)</f>
        <v>-23500</v>
      </c>
      <c r="U357" s="18">
        <f>IF(Transactions!$V$2:$V$1016=FALSE, Transactions!$O$2:$O$1016, 0)</f>
        <v>-2350</v>
      </c>
      <c r="V357" s="20"/>
      <c r="W357" s="15"/>
      <c r="X357" s="15"/>
      <c r="Y357" s="16">
        <v>25850.0</v>
      </c>
      <c r="Z357" s="15">
        <v>1.0</v>
      </c>
      <c r="AA357" s="15" t="s">
        <v>61</v>
      </c>
      <c r="AB357" s="15">
        <v>500.0</v>
      </c>
      <c r="AC357" s="19">
        <v>52.0</v>
      </c>
    </row>
    <row r="358" ht="15.75" hidden="1" customHeight="1">
      <c r="A358" s="6" t="str">
        <f>TEXT(Transactions!$B$2:$B$1016, "yyyy-mm")</f>
        <v>2025-04</v>
      </c>
      <c r="B358" s="7">
        <v>45765.0</v>
      </c>
      <c r="C358" s="8" t="s">
        <v>329</v>
      </c>
      <c r="D358" s="8" t="s">
        <v>330</v>
      </c>
      <c r="E358" s="8"/>
      <c r="F358" s="8" t="s">
        <v>383</v>
      </c>
      <c r="G358" s="8" t="s">
        <v>558</v>
      </c>
      <c r="H358" s="9">
        <v>4000.0</v>
      </c>
      <c r="I358" s="8"/>
      <c r="J358" s="8" t="s">
        <v>32</v>
      </c>
      <c r="K358" s="8" t="s">
        <v>333</v>
      </c>
      <c r="L358" s="8"/>
      <c r="M358" s="8" t="s">
        <v>559</v>
      </c>
      <c r="N358" s="10" t="b">
        <f>AND(ISNUMBER(MATCH(Transactions!$F$2:$F$1016, '관리용품리스트'!$B$3:$B$48, 0)),
  ISNUMBER(MATCH(Transactions!$G$2:$G$1016, '관리용품리스트'!$C$3:$C$48, 0))
)
</f>
        <v>0</v>
      </c>
      <c r="O358" s="11">
        <f>IF(Transactions!$C$2:$C$1016=TRUE, 0, IF(Transactions!$C$2:$C$1016="지출", -ROUND(Transactions!$H$2:$H$1016/11, 0), ROUND(Transactions!$H$2:$H$1016/11, 0)))</f>
        <v>364</v>
      </c>
      <c r="P358" s="11">
        <f>IF(Transactions!$C$2:$C$1016="지출", -(Transactions!$H$2:$H$1016), Transactions!$H$2:$H$1016)</f>
        <v>4000</v>
      </c>
      <c r="Q358" s="11">
        <f>Transactions!$P$2:$P$1016-Transactions!$O$2:$O$1016</f>
        <v>3636</v>
      </c>
      <c r="R358" s="11">
        <f>IF('운영결산'!$C$2, Transactions!$Q$2:$Q$1016, Transactions!$P$2:$P$1016)</f>
        <v>4000</v>
      </c>
      <c r="S358" s="11">
        <f>IF('초기비용'!$C$2, Transactions!$Q$2:$Q$1016, Transactions!$P$2:$P$1016)</f>
        <v>4000</v>
      </c>
      <c r="T358" s="11">
        <f>IF('총결산'!$C$2, Transactions!$Q$2:$Q$1016, Transactions!$P$2:$P$1016)</f>
        <v>3636</v>
      </c>
      <c r="U358" s="11">
        <f>IF(Transactions!$V$2:$V$1016=FALSE, Transactions!$O$2:$O$1016, 0)</f>
        <v>364</v>
      </c>
      <c r="V358" s="21"/>
      <c r="W358" s="8"/>
      <c r="X358" s="8"/>
      <c r="Y358" s="8"/>
      <c r="Z358" s="8"/>
      <c r="AA358" s="8"/>
      <c r="AB358" s="8"/>
      <c r="AC358" s="12"/>
    </row>
    <row r="359" ht="15.75" hidden="1" customHeight="1">
      <c r="A359" s="13" t="str">
        <f>TEXT(Transactions!$B$2:$B$1016, "yyyy-mm")</f>
        <v>2025-04</v>
      </c>
      <c r="B359" s="14">
        <v>45765.0</v>
      </c>
      <c r="C359" s="15" t="s">
        <v>329</v>
      </c>
      <c r="D359" s="15" t="s">
        <v>330</v>
      </c>
      <c r="E359" s="15"/>
      <c r="F359" s="15" t="s">
        <v>383</v>
      </c>
      <c r="G359" s="15" t="s">
        <v>560</v>
      </c>
      <c r="H359" s="16">
        <v>4000.0</v>
      </c>
      <c r="I359" s="15"/>
      <c r="J359" s="15" t="s">
        <v>32</v>
      </c>
      <c r="K359" s="15" t="s">
        <v>333</v>
      </c>
      <c r="L359" s="15"/>
      <c r="M359" s="15" t="s">
        <v>559</v>
      </c>
      <c r="N359" s="17" t="b">
        <f>AND(ISNUMBER(MATCH(Transactions!$F$2:$F$1016, '관리용품리스트'!$B$3:$B$48, 0)),
  ISNUMBER(MATCH(Transactions!$G$2:$G$1016, '관리용품리스트'!$C$3:$C$48, 0))
)
</f>
        <v>0</v>
      </c>
      <c r="O359" s="18">
        <f>IF(Transactions!$C$2:$C$1016=TRUE, 0, IF(Transactions!$C$2:$C$1016="지출", -ROUND(Transactions!$H$2:$H$1016/11, 0), ROUND(Transactions!$H$2:$H$1016/11, 0)))</f>
        <v>364</v>
      </c>
      <c r="P359" s="18">
        <f>IF(Transactions!$C$2:$C$1016="지출", -(Transactions!$H$2:$H$1016), Transactions!$H$2:$H$1016)</f>
        <v>4000</v>
      </c>
      <c r="Q359" s="18">
        <f>Transactions!$P$2:$P$1016-Transactions!$O$2:$O$1016</f>
        <v>3636</v>
      </c>
      <c r="R359" s="18">
        <f>IF('운영결산'!$C$2, Transactions!$Q$2:$Q$1016, Transactions!$P$2:$P$1016)</f>
        <v>4000</v>
      </c>
      <c r="S359" s="18">
        <f>IF('초기비용'!$C$2, Transactions!$Q$2:$Q$1016, Transactions!$P$2:$P$1016)</f>
        <v>4000</v>
      </c>
      <c r="T359" s="18">
        <f>IF('총결산'!$C$2, Transactions!$Q$2:$Q$1016, Transactions!$P$2:$P$1016)</f>
        <v>3636</v>
      </c>
      <c r="U359" s="18">
        <f>IF(Transactions!$V$2:$V$1016=FALSE, Transactions!$O$2:$O$1016, 0)</f>
        <v>364</v>
      </c>
      <c r="V359" s="20"/>
      <c r="W359" s="15"/>
      <c r="X359" s="15"/>
      <c r="Y359" s="15"/>
      <c r="Z359" s="15"/>
      <c r="AA359" s="15"/>
      <c r="AB359" s="15"/>
      <c r="AC359" s="19"/>
    </row>
    <row r="360" ht="15.75" customHeight="1">
      <c r="A360" s="6" t="str">
        <f>TEXT(Transactions!$B$2:$B$1016, "yyyy-mm")</f>
        <v>2025-04</v>
      </c>
      <c r="B360" s="7">
        <v>45766.0</v>
      </c>
      <c r="C360" s="8" t="s">
        <v>28</v>
      </c>
      <c r="D360" s="8" t="s">
        <v>51</v>
      </c>
      <c r="E360" s="8"/>
      <c r="F360" s="8" t="s">
        <v>57</v>
      </c>
      <c r="G360" s="8" t="s">
        <v>140</v>
      </c>
      <c r="H360" s="9">
        <v>33732.0</v>
      </c>
      <c r="I360" s="8" t="s">
        <v>141</v>
      </c>
      <c r="J360" s="8"/>
      <c r="K360" s="8" t="s">
        <v>60</v>
      </c>
      <c r="L360" s="8" t="b">
        <v>1</v>
      </c>
      <c r="M360" s="8"/>
      <c r="N360" s="10" t="b">
        <f>AND(ISNUMBER(MATCH(Transactions!$F$2:$F$1016, '관리용품리스트'!$B$3:$B$48, 0)),
  ISNUMBER(MATCH(Transactions!$G$2:$G$1016, '관리용품리스트'!$C$3:$C$48, 0))
)
</f>
        <v>1</v>
      </c>
      <c r="O360" s="11">
        <f>IF(Transactions!$L$2:$L$1016=TRUE, 0, IF(Transactions!$C$2:$C$1016="지출", -ROUND(Transactions!$H$2:$H$1016/11, 0), ROUND(Transactions!$H$2:$H$1016/11, 0)))</f>
        <v>0</v>
      </c>
      <c r="P360" s="11">
        <f>IF(Transactions!$C$2:$C$1016="지출", -(Transactions!$H$2:$H$1016), Transactions!$H$2:$H$1016)</f>
        <v>-33732</v>
      </c>
      <c r="Q360" s="11">
        <f>Transactions!$P$2:$P$1016-Transactions!$O$2:$O$1016</f>
        <v>-33732</v>
      </c>
      <c r="R360" s="11">
        <f>IF('운영결산'!$C$2, Transactions!$Q$2:$Q$1016, Transactions!$P$2:$P$1016)</f>
        <v>-33732</v>
      </c>
      <c r="S360" s="11">
        <f>IF('초기비용'!$C$2, Transactions!$Q$2:$Q$1016, Transactions!$P$2:$P$1016)</f>
        <v>-33732</v>
      </c>
      <c r="T360" s="11">
        <f>IF('총결산'!$C$2, Transactions!$Q$2:$Q$1016, Transactions!$P$2:$P$1016)</f>
        <v>-33732</v>
      </c>
      <c r="U360" s="11">
        <f>IF(Transactions!$V$2:$V$1016&lt;&gt;"", 0, Transactions!$O$2:$O$1016)</f>
        <v>0</v>
      </c>
      <c r="V360" s="21"/>
      <c r="W360" s="8"/>
      <c r="X360" s="8"/>
      <c r="Y360" s="9">
        <v>16866.0</v>
      </c>
      <c r="Z360" s="8">
        <v>2.0</v>
      </c>
      <c r="AA360" s="8" t="s">
        <v>61</v>
      </c>
      <c r="AB360" s="8">
        <v>400.0</v>
      </c>
      <c r="AC360" s="12">
        <v>84.0</v>
      </c>
    </row>
    <row r="361" ht="15.75" hidden="1" customHeight="1">
      <c r="A361" s="13" t="str">
        <f>TEXT(Transactions!$B$2:$B$1016, "yyyy-mm")</f>
        <v>2025-04</v>
      </c>
      <c r="B361" s="14">
        <v>45768.0</v>
      </c>
      <c r="C361" s="15" t="s">
        <v>28</v>
      </c>
      <c r="D361" s="15" t="s">
        <v>51</v>
      </c>
      <c r="E361" s="15"/>
      <c r="F361" s="15" t="s">
        <v>52</v>
      </c>
      <c r="G361" s="15" t="s">
        <v>166</v>
      </c>
      <c r="H361" s="16">
        <v>4950.0</v>
      </c>
      <c r="I361" s="15" t="s">
        <v>167</v>
      </c>
      <c r="J361" s="15"/>
      <c r="K361" s="15" t="s">
        <v>55</v>
      </c>
      <c r="L361" s="15"/>
      <c r="M361" s="15"/>
      <c r="N361" s="17" t="b">
        <f>AND(ISNUMBER(MATCH(Transactions!$F$2:$F$1016, '관리용품리스트'!$B$3:$B$48, 0)),
  ISNUMBER(MATCH(Transactions!$G$2:$G$1016, '관리용품리스트'!$C$3:$C$48, 0))
)
</f>
        <v>0</v>
      </c>
      <c r="O361" s="18">
        <f>IF(Transactions!$C$2:$C$1016=TRUE, 0, IF(Transactions!$C$2:$C$1016="지출", -ROUND(Transactions!$H$2:$H$1016/11, 0), ROUND(Transactions!$H$2:$H$1016/11, 0)))</f>
        <v>-450</v>
      </c>
      <c r="P361" s="18">
        <f>IF(Transactions!$C$2:$C$1016="지출", -(Transactions!$H$2:$H$1016), Transactions!$H$2:$H$1016)</f>
        <v>-4950</v>
      </c>
      <c r="Q361" s="18">
        <f>Transactions!$P$2:$P$1016-Transactions!$O$2:$O$1016</f>
        <v>-4500</v>
      </c>
      <c r="R361" s="18">
        <f>IF('운영결산'!$C$2, Transactions!$Q$2:$Q$1016, Transactions!$P$2:$P$1016)</f>
        <v>-4950</v>
      </c>
      <c r="S361" s="18">
        <f>IF('초기비용'!$C$2, Transactions!$Q$2:$Q$1016, Transactions!$P$2:$P$1016)</f>
        <v>-4950</v>
      </c>
      <c r="T361" s="18">
        <f>IF('총결산'!$C$2, Transactions!$Q$2:$Q$1016, Transactions!$P$2:$P$1016)</f>
        <v>-4500</v>
      </c>
      <c r="U361" s="18">
        <f>IF(Transactions!$V$2:$V$1016=FALSE, Transactions!$O$2:$O$1016, 0)</f>
        <v>-450</v>
      </c>
      <c r="V361" s="20"/>
      <c r="W361" s="15"/>
      <c r="X361" s="15"/>
      <c r="Y361" s="16">
        <v>4470.0</v>
      </c>
      <c r="Z361" s="15">
        <v>1.0</v>
      </c>
      <c r="AA361" s="15" t="s">
        <v>61</v>
      </c>
      <c r="AB361" s="15">
        <v>8.0</v>
      </c>
      <c r="AC361" s="19">
        <v>619.0</v>
      </c>
    </row>
    <row r="362" ht="15.75" customHeight="1">
      <c r="A362" s="6" t="str">
        <f>TEXT(Transactions!$B$2:$B$1016, "yyyy-mm")</f>
        <v>2025-04</v>
      </c>
      <c r="B362" s="7">
        <v>45768.0</v>
      </c>
      <c r="C362" s="8" t="s">
        <v>28</v>
      </c>
      <c r="D362" s="8" t="s">
        <v>51</v>
      </c>
      <c r="E362" s="8"/>
      <c r="F362" s="8" t="s">
        <v>57</v>
      </c>
      <c r="G362" s="8" t="s">
        <v>358</v>
      </c>
      <c r="H362" s="9">
        <v>27910.0</v>
      </c>
      <c r="I362" s="8" t="s">
        <v>561</v>
      </c>
      <c r="J362" s="8"/>
      <c r="K362" s="8" t="s">
        <v>55</v>
      </c>
      <c r="L362" s="8"/>
      <c r="M362" s="8"/>
      <c r="N362" s="10" t="b">
        <f>AND(ISNUMBER(MATCH(Transactions!$F$2:$F$1016, '관리용품리스트'!$B$3:$B$48, 0)),
  ISNUMBER(MATCH(Transactions!$G$2:$G$1016, '관리용품리스트'!$C$3:$C$48, 0))
)
</f>
        <v>1</v>
      </c>
      <c r="O362" s="11">
        <f>IF(Transactions!$C$2:$C$1016=TRUE, 0, IF(Transactions!$C$2:$C$1016="지출", -ROUND(Transactions!$H$2:$H$1016/11, 0), ROUND(Transactions!$H$2:$H$1016/11, 0)))</f>
        <v>-2537</v>
      </c>
      <c r="P362" s="11">
        <f>IF(Transactions!$C$2:$C$1016="지출", -(Transactions!$H$2:$H$1016), Transactions!$H$2:$H$1016)</f>
        <v>-27910</v>
      </c>
      <c r="Q362" s="11">
        <f>Transactions!$P$2:$P$1016-Transactions!$O$2:$O$1016</f>
        <v>-25373</v>
      </c>
      <c r="R362" s="11">
        <f>IF('운영결산'!$C$2, Transactions!$Q$2:$Q$1016, Transactions!$P$2:$P$1016)</f>
        <v>-27910</v>
      </c>
      <c r="S362" s="11">
        <f>IF('초기비용'!$C$2, Transactions!$Q$2:$Q$1016, Transactions!$P$2:$P$1016)</f>
        <v>-27910</v>
      </c>
      <c r="T362" s="11">
        <f>IF('총결산'!$C$2, Transactions!$Q$2:$Q$1016, Transactions!$P$2:$P$1016)</f>
        <v>-25373</v>
      </c>
      <c r="U362" s="11">
        <f>IF(Transactions!$V$2:$V$1016=FALSE, Transactions!$O$2:$O$1016, 0)</f>
        <v>-2537</v>
      </c>
      <c r="V362" s="21"/>
      <c r="W362" s="8"/>
      <c r="X362" s="8"/>
      <c r="Y362" s="9">
        <v>27910.0</v>
      </c>
      <c r="Z362" s="8">
        <v>1.0</v>
      </c>
      <c r="AA362" s="8" t="s">
        <v>186</v>
      </c>
      <c r="AB362" s="8">
        <v>6.0</v>
      </c>
      <c r="AC362" s="22">
        <v>4652.0</v>
      </c>
    </row>
    <row r="363" ht="15.75" customHeight="1">
      <c r="A363" s="13" t="str">
        <f>TEXT(Transactions!$B$2:$B$1016, "yyyy-mm")</f>
        <v>2025-04</v>
      </c>
      <c r="B363" s="14">
        <v>45768.0</v>
      </c>
      <c r="C363" s="15" t="s">
        <v>28</v>
      </c>
      <c r="D363" s="15" t="s">
        <v>51</v>
      </c>
      <c r="E363" s="15"/>
      <c r="F363" s="15" t="s">
        <v>57</v>
      </c>
      <c r="G363" s="15" t="s">
        <v>525</v>
      </c>
      <c r="H363" s="16">
        <v>18920.0</v>
      </c>
      <c r="I363" s="15" t="s">
        <v>562</v>
      </c>
      <c r="J363" s="15"/>
      <c r="K363" s="15" t="s">
        <v>55</v>
      </c>
      <c r="L363" s="15"/>
      <c r="M363" s="15"/>
      <c r="N363" s="17" t="b">
        <f>AND(ISNUMBER(MATCH(Transactions!$F$2:$F$1016, '관리용품리스트'!$B$3:$B$48, 0)),
  ISNUMBER(MATCH(Transactions!$G$2:$G$1016, '관리용품리스트'!$C$3:$C$48, 0))
)
</f>
        <v>1</v>
      </c>
      <c r="O363" s="18">
        <f>IF(Transactions!$C$2:$C$1016=TRUE, 0, IF(Transactions!$C$2:$C$1016="지출", -ROUND(Transactions!$H$2:$H$1016/11, 0), ROUND(Transactions!$H$2:$H$1016/11, 0)))</f>
        <v>-1720</v>
      </c>
      <c r="P363" s="18">
        <f>IF(Transactions!$C$2:$C$1016="지출", -(Transactions!$H$2:$H$1016), Transactions!$H$2:$H$1016)</f>
        <v>-18920</v>
      </c>
      <c r="Q363" s="18">
        <f>Transactions!$P$2:$P$1016-Transactions!$O$2:$O$1016</f>
        <v>-17200</v>
      </c>
      <c r="R363" s="18">
        <f>IF('운영결산'!$C$2, Transactions!$Q$2:$Q$1016, Transactions!$P$2:$P$1016)</f>
        <v>-18920</v>
      </c>
      <c r="S363" s="18">
        <f>IF('초기비용'!$C$2, Transactions!$Q$2:$Q$1016, Transactions!$P$2:$P$1016)</f>
        <v>-18920</v>
      </c>
      <c r="T363" s="18">
        <f>IF('총결산'!$C$2, Transactions!$Q$2:$Q$1016, Transactions!$P$2:$P$1016)</f>
        <v>-17200</v>
      </c>
      <c r="U363" s="18">
        <f>IF(Transactions!$V$2:$V$1016=FALSE, Transactions!$O$2:$O$1016, 0)</f>
        <v>-1720</v>
      </c>
      <c r="V363" s="20"/>
      <c r="W363" s="15"/>
      <c r="X363" s="15"/>
      <c r="Y363" s="16">
        <v>18920.0</v>
      </c>
      <c r="Z363" s="15">
        <v>1.0</v>
      </c>
      <c r="AA363" s="15" t="s">
        <v>61</v>
      </c>
      <c r="AB363" s="15">
        <v>294.0</v>
      </c>
      <c r="AC363" s="19">
        <v>64.0</v>
      </c>
    </row>
    <row r="364" ht="15.75" hidden="1" customHeight="1">
      <c r="A364" s="6" t="str">
        <f>TEXT(Transactions!$B$2:$B$1016, "yyyy-mm")</f>
        <v>2025-04</v>
      </c>
      <c r="B364" s="7">
        <v>45768.0</v>
      </c>
      <c r="C364" s="8" t="s">
        <v>329</v>
      </c>
      <c r="D364" s="8" t="s">
        <v>330</v>
      </c>
      <c r="E364" s="8"/>
      <c r="F364" s="8" t="s">
        <v>331</v>
      </c>
      <c r="G364" s="8" t="s">
        <v>332</v>
      </c>
      <c r="H364" s="11">
        <v>-51600.0</v>
      </c>
      <c r="I364" s="8"/>
      <c r="J364" s="8" t="s">
        <v>32</v>
      </c>
      <c r="K364" s="8" t="s">
        <v>333</v>
      </c>
      <c r="L364" s="8" t="b">
        <v>1</v>
      </c>
      <c r="M364" s="8" t="s">
        <v>563</v>
      </c>
      <c r="N364" s="10" t="b">
        <f>AND(ISNUMBER(MATCH(Transactions!$F$2:$F$1016, '관리용품리스트'!$B$3:$B$48, 0)),
  ISNUMBER(MATCH(Transactions!$G$2:$G$1016, '관리용품리스트'!$C$3:$C$48, 0))
)
</f>
        <v>0</v>
      </c>
      <c r="O364" s="11">
        <f>IF(Transactions!$L$2:$L$1016=TRUE, 0, IF(Transactions!$C$2:$C$1016="지출", -ROUND(Transactions!$H$2:$H$1016/11, 0), ROUND(Transactions!$H$2:$H$1016/11, 0)))</f>
        <v>0</v>
      </c>
      <c r="P364" s="11">
        <f>IF(Transactions!$C$2:$C$1016="지출", -(Transactions!$H$2:$H$1016), Transactions!$H$2:$H$1016)</f>
        <v>-51600</v>
      </c>
      <c r="Q364" s="11">
        <f>Transactions!$P$2:$P$1016-Transactions!$O$2:$O$1016</f>
        <v>-51600</v>
      </c>
      <c r="R364" s="11">
        <f>IF('운영결산'!$C$2, Transactions!$Q$2:$Q$1016, Transactions!$P$2:$P$1016)</f>
        <v>-51600</v>
      </c>
      <c r="S364" s="11">
        <f>IF('초기비용'!$C$2, Transactions!$Q$2:$Q$1016, Transactions!$P$2:$P$1016)</f>
        <v>-51600</v>
      </c>
      <c r="T364" s="11">
        <f>IF('총결산'!$C$2, Transactions!$Q$2:$Q$1016, Transactions!$P$2:$P$1016)</f>
        <v>-51600</v>
      </c>
      <c r="U364" s="11">
        <f>IF(Transactions!$V$2:$V$1016&lt;&gt;"", 0, Transactions!$O$2:$O$1016)</f>
        <v>0</v>
      </c>
      <c r="V364" s="21"/>
      <c r="W364" s="8"/>
      <c r="X364" s="8"/>
      <c r="Y364" s="8"/>
      <c r="Z364" s="8"/>
      <c r="AA364" s="8"/>
      <c r="AB364" s="8"/>
      <c r="AC364" s="12"/>
    </row>
    <row r="365" ht="15.75" hidden="1" customHeight="1">
      <c r="A365" s="13" t="str">
        <f>TEXT(Transactions!$B$2:$B$1016, "yyyy-mm")</f>
        <v>2025-04</v>
      </c>
      <c r="B365" s="14">
        <v>45768.0</v>
      </c>
      <c r="C365" s="15" t="s">
        <v>329</v>
      </c>
      <c r="D365" s="15" t="s">
        <v>330</v>
      </c>
      <c r="E365" s="15"/>
      <c r="F365" s="15" t="s">
        <v>383</v>
      </c>
      <c r="G365" s="15" t="s">
        <v>564</v>
      </c>
      <c r="H365" s="16">
        <v>6000.0</v>
      </c>
      <c r="I365" s="15"/>
      <c r="J365" s="15" t="s">
        <v>32</v>
      </c>
      <c r="K365" s="15" t="s">
        <v>333</v>
      </c>
      <c r="L365" s="15"/>
      <c r="M365" s="15" t="s">
        <v>565</v>
      </c>
      <c r="N365" s="17" t="b">
        <f>AND(ISNUMBER(MATCH(Transactions!$F$2:$F$1016, '관리용품리스트'!$B$3:$B$48, 0)),
  ISNUMBER(MATCH(Transactions!$G$2:$G$1016, '관리용품리스트'!$C$3:$C$48, 0))
)
</f>
        <v>0</v>
      </c>
      <c r="O365" s="18">
        <f>IF(Transactions!$C$2:$C$1016=TRUE, 0, IF(Transactions!$C$2:$C$1016="지출", -ROUND(Transactions!$H$2:$H$1016/11, 0), ROUND(Transactions!$H$2:$H$1016/11, 0)))</f>
        <v>545</v>
      </c>
      <c r="P365" s="18">
        <f>IF(Transactions!$C$2:$C$1016="지출", -(Transactions!$H$2:$H$1016), Transactions!$H$2:$H$1016)</f>
        <v>6000</v>
      </c>
      <c r="Q365" s="18">
        <f>Transactions!$P$2:$P$1016-Transactions!$O$2:$O$1016</f>
        <v>5455</v>
      </c>
      <c r="R365" s="18">
        <f>IF('운영결산'!$C$2, Transactions!$Q$2:$Q$1016, Transactions!$P$2:$P$1016)</f>
        <v>6000</v>
      </c>
      <c r="S365" s="18">
        <f>IF('초기비용'!$C$2, Transactions!$Q$2:$Q$1016, Transactions!$P$2:$P$1016)</f>
        <v>6000</v>
      </c>
      <c r="T365" s="18">
        <f>IF('총결산'!$C$2, Transactions!$Q$2:$Q$1016, Transactions!$P$2:$P$1016)</f>
        <v>5455</v>
      </c>
      <c r="U365" s="18">
        <f>IF(Transactions!$V$2:$V$1016=FALSE, Transactions!$O$2:$O$1016, 0)</f>
        <v>545</v>
      </c>
      <c r="V365" s="20"/>
      <c r="W365" s="15"/>
      <c r="X365" s="15"/>
      <c r="Y365" s="15"/>
      <c r="Z365" s="15"/>
      <c r="AA365" s="15"/>
      <c r="AB365" s="15"/>
      <c r="AC365" s="19"/>
    </row>
    <row r="366" ht="15.75" hidden="1" customHeight="1">
      <c r="A366" s="6" t="str">
        <f>TEXT(Transactions!$B$2:$B$1016, "yyyy-mm")</f>
        <v>2025-04</v>
      </c>
      <c r="B366" s="7">
        <v>45768.0</v>
      </c>
      <c r="C366" s="8" t="s">
        <v>28</v>
      </c>
      <c r="D366" s="8" t="s">
        <v>51</v>
      </c>
      <c r="E366" s="8"/>
      <c r="F366" s="8" t="s">
        <v>566</v>
      </c>
      <c r="G366" s="8" t="s">
        <v>567</v>
      </c>
      <c r="H366" s="9">
        <v>11331.0</v>
      </c>
      <c r="I366" s="8" t="s">
        <v>567</v>
      </c>
      <c r="J366" s="8" t="s">
        <v>242</v>
      </c>
      <c r="K366" s="8" t="s">
        <v>568</v>
      </c>
      <c r="L366" s="8"/>
      <c r="M366" s="8"/>
      <c r="N366" s="10" t="b">
        <f>AND(ISNUMBER(MATCH(Transactions!$F$2:$F$1016, '관리용품리스트'!$B$3:$B$48, 0)),
  ISNUMBER(MATCH(Transactions!$G$2:$G$1016, '관리용품리스트'!$C$3:$C$48, 0))
)
</f>
        <v>0</v>
      </c>
      <c r="O366" s="11">
        <f>IF(Transactions!$C$2:$C$1016=TRUE, 0, IF(Transactions!$C$2:$C$1016="지출", -ROUND(Transactions!$H$2:$H$1016/11, 0), ROUND(Transactions!$H$2:$H$1016/11, 0)))</f>
        <v>-1030</v>
      </c>
      <c r="P366" s="11">
        <f>IF(Transactions!$C$2:$C$1016="지출", -(Transactions!$H$2:$H$1016), Transactions!$H$2:$H$1016)</f>
        <v>-11331</v>
      </c>
      <c r="Q366" s="11">
        <f>Transactions!$P$2:$P$1016-Transactions!$O$2:$O$1016</f>
        <v>-10301</v>
      </c>
      <c r="R366" s="11">
        <f>IF('운영결산'!$C$2, Transactions!$Q$2:$Q$1016, Transactions!$P$2:$P$1016)</f>
        <v>-11331</v>
      </c>
      <c r="S366" s="11">
        <f>IF('초기비용'!$C$2, Transactions!$Q$2:$Q$1016, Transactions!$P$2:$P$1016)</f>
        <v>-11331</v>
      </c>
      <c r="T366" s="11">
        <f>IF('총결산'!$C$2, Transactions!$Q$2:$Q$1016, Transactions!$P$2:$P$1016)</f>
        <v>-10301</v>
      </c>
      <c r="U366" s="11">
        <f>IF(Transactions!$V$2:$V$1016=FALSE, Transactions!$O$2:$O$1016, 0)</f>
        <v>-1030</v>
      </c>
      <c r="V366" s="21"/>
      <c r="W366" s="8"/>
      <c r="X366" s="8"/>
      <c r="Y366" s="8"/>
      <c r="Z366" s="8"/>
      <c r="AA366" s="8"/>
      <c r="AB366" s="8"/>
      <c r="AC366" s="12"/>
    </row>
    <row r="367" ht="15.75" hidden="1" customHeight="1">
      <c r="A367" s="13" t="str">
        <f>TEXT(Transactions!$B$2:$B$1016, "yyyy-mm")</f>
        <v>2025-04</v>
      </c>
      <c r="B367" s="14">
        <v>45768.0</v>
      </c>
      <c r="C367" s="15" t="s">
        <v>28</v>
      </c>
      <c r="D367" s="15" t="s">
        <v>51</v>
      </c>
      <c r="E367" s="15"/>
      <c r="F367" s="15" t="s">
        <v>566</v>
      </c>
      <c r="G367" s="15" t="s">
        <v>567</v>
      </c>
      <c r="H367" s="16">
        <v>2425.0</v>
      </c>
      <c r="I367" s="15" t="s">
        <v>567</v>
      </c>
      <c r="J367" s="15" t="s">
        <v>242</v>
      </c>
      <c r="K367" s="15" t="s">
        <v>568</v>
      </c>
      <c r="L367" s="15"/>
      <c r="M367" s="15"/>
      <c r="N367" s="17" t="b">
        <f>AND(ISNUMBER(MATCH(Transactions!$F$2:$F$1016, '관리용품리스트'!$B$3:$B$48, 0)),
  ISNUMBER(MATCH(Transactions!$G$2:$G$1016, '관리용품리스트'!$C$3:$C$48, 0))
)
</f>
        <v>0</v>
      </c>
      <c r="O367" s="18">
        <f>IF(Transactions!$C$2:$C$1016=TRUE, 0, IF(Transactions!$C$2:$C$1016="지출", -ROUND(Transactions!$H$2:$H$1016/11, 0), ROUND(Transactions!$H$2:$H$1016/11, 0)))</f>
        <v>-220</v>
      </c>
      <c r="P367" s="18">
        <f>IF(Transactions!$C$2:$C$1016="지출", -(Transactions!$H$2:$H$1016), Transactions!$H$2:$H$1016)</f>
        <v>-2425</v>
      </c>
      <c r="Q367" s="18">
        <f>Transactions!$P$2:$P$1016-Transactions!$O$2:$O$1016</f>
        <v>-2205</v>
      </c>
      <c r="R367" s="18">
        <f>IF('운영결산'!$C$2, Transactions!$Q$2:$Q$1016, Transactions!$P$2:$P$1016)</f>
        <v>-2425</v>
      </c>
      <c r="S367" s="18">
        <f>IF('초기비용'!$C$2, Transactions!$Q$2:$Q$1016, Transactions!$P$2:$P$1016)</f>
        <v>-2425</v>
      </c>
      <c r="T367" s="18">
        <f>IF('총결산'!$C$2, Transactions!$Q$2:$Q$1016, Transactions!$P$2:$P$1016)</f>
        <v>-2205</v>
      </c>
      <c r="U367" s="18">
        <f>IF(Transactions!$V$2:$V$1016=FALSE, Transactions!$O$2:$O$1016, 0)</f>
        <v>-220</v>
      </c>
      <c r="V367" s="20"/>
      <c r="W367" s="15"/>
      <c r="X367" s="15"/>
      <c r="Y367" s="15"/>
      <c r="Z367" s="15"/>
      <c r="AA367" s="15"/>
      <c r="AB367" s="15"/>
      <c r="AC367" s="19"/>
    </row>
    <row r="368" ht="15.75" hidden="1" customHeight="1">
      <c r="A368" s="6" t="str">
        <f>TEXT(Transactions!$B$2:$B$1016, "yyyy-mm")</f>
        <v>2025-04</v>
      </c>
      <c r="B368" s="7">
        <v>45770.0</v>
      </c>
      <c r="C368" s="8" t="s">
        <v>28</v>
      </c>
      <c r="D368" s="8" t="s">
        <v>51</v>
      </c>
      <c r="E368" s="8"/>
      <c r="F368" s="8" t="s">
        <v>69</v>
      </c>
      <c r="G368" s="8" t="s">
        <v>123</v>
      </c>
      <c r="H368" s="9">
        <v>13200.0</v>
      </c>
      <c r="I368" s="8"/>
      <c r="J368" s="8" t="s">
        <v>464</v>
      </c>
      <c r="K368" s="8" t="s">
        <v>195</v>
      </c>
      <c r="L368" s="8"/>
      <c r="M368" s="8"/>
      <c r="N368" s="10" t="b">
        <f>AND(ISNUMBER(MATCH(Transactions!$F$2:$F$1016, '관리용품리스트'!$B$3:$B$48, 0)),
  ISNUMBER(MATCH(Transactions!$G$2:$G$1016, '관리용품리스트'!$C$3:$C$48, 0))
)
</f>
        <v>0</v>
      </c>
      <c r="O368" s="11">
        <f>IF(Transactions!$C$2:$C$1016=TRUE, 0, IF(Transactions!$C$2:$C$1016="지출", -ROUND(Transactions!$H$2:$H$1016/11, 0), ROUND(Transactions!$H$2:$H$1016/11, 0)))</f>
        <v>-1200</v>
      </c>
      <c r="P368" s="11">
        <f>IF(Transactions!$C$2:$C$1016="지출", -(Transactions!$H$2:$H$1016), Transactions!$H$2:$H$1016)</f>
        <v>-13200</v>
      </c>
      <c r="Q368" s="11">
        <f>Transactions!$P$2:$P$1016-Transactions!$O$2:$O$1016</f>
        <v>-12000</v>
      </c>
      <c r="R368" s="11">
        <f>IF('운영결산'!$C$2, Transactions!$Q$2:$Q$1016, Transactions!$P$2:$P$1016)</f>
        <v>-13200</v>
      </c>
      <c r="S368" s="11">
        <f>IF('초기비용'!$C$2, Transactions!$Q$2:$Q$1016, Transactions!$P$2:$P$1016)</f>
        <v>-13200</v>
      </c>
      <c r="T368" s="11">
        <f>IF('총결산'!$C$2, Transactions!$Q$2:$Q$1016, Transactions!$P$2:$P$1016)</f>
        <v>-12000</v>
      </c>
      <c r="U368" s="11">
        <f>IF(Transactions!$V$2:$V$1016=FALSE, Transactions!$O$2:$O$1016, 0)</f>
        <v>-1200</v>
      </c>
      <c r="V368" s="21"/>
      <c r="W368" s="8"/>
      <c r="X368" s="8"/>
      <c r="Y368" s="8"/>
      <c r="Z368" s="8"/>
      <c r="AA368" s="8"/>
      <c r="AB368" s="8"/>
      <c r="AC368" s="12"/>
    </row>
    <row r="369" ht="15.75" hidden="1" customHeight="1">
      <c r="A369" s="13" t="str">
        <f>TEXT(Transactions!$B$2:$B$1016, "yyyy-mm")</f>
        <v>2025-04</v>
      </c>
      <c r="B369" s="14">
        <v>45770.0</v>
      </c>
      <c r="C369" s="15" t="s">
        <v>28</v>
      </c>
      <c r="D369" s="15" t="s">
        <v>51</v>
      </c>
      <c r="E369" s="15"/>
      <c r="F369" s="15" t="s">
        <v>69</v>
      </c>
      <c r="G369" s="15" t="s">
        <v>76</v>
      </c>
      <c r="H369" s="16">
        <v>33732.0</v>
      </c>
      <c r="I369" s="15"/>
      <c r="J369" s="15" t="s">
        <v>464</v>
      </c>
      <c r="K369" s="15" t="s">
        <v>569</v>
      </c>
      <c r="L369" s="15"/>
      <c r="M369" s="15"/>
      <c r="N369" s="17" t="b">
        <f>AND(ISNUMBER(MATCH(Transactions!$F$2:$F$1016, '관리용품리스트'!$B$3:$B$48, 0)),
  ISNUMBER(MATCH(Transactions!$G$2:$G$1016, '관리용품리스트'!$C$3:$C$48, 0))
)
</f>
        <v>0</v>
      </c>
      <c r="O369" s="18">
        <f>IF(Transactions!$C$2:$C$1016=TRUE, 0, IF(Transactions!$C$2:$C$1016="지출", -ROUND(Transactions!$H$2:$H$1016/11, 0), ROUND(Transactions!$H$2:$H$1016/11, 0)))</f>
        <v>-3067</v>
      </c>
      <c r="P369" s="18">
        <f>IF(Transactions!$C$2:$C$1016="지출", -(Transactions!$H$2:$H$1016), Transactions!$H$2:$H$1016)</f>
        <v>-33732</v>
      </c>
      <c r="Q369" s="18">
        <f>Transactions!$P$2:$P$1016-Transactions!$O$2:$O$1016</f>
        <v>-30665</v>
      </c>
      <c r="R369" s="18">
        <f>IF('운영결산'!$C$2, Transactions!$Q$2:$Q$1016, Transactions!$P$2:$P$1016)</f>
        <v>-33732</v>
      </c>
      <c r="S369" s="18">
        <f>IF('초기비용'!$C$2, Transactions!$Q$2:$Q$1016, Transactions!$P$2:$P$1016)</f>
        <v>-33732</v>
      </c>
      <c r="T369" s="18">
        <f>IF('총결산'!$C$2, Transactions!$Q$2:$Q$1016, Transactions!$P$2:$P$1016)</f>
        <v>-30665</v>
      </c>
      <c r="U369" s="18">
        <f>IF(Transactions!$V$2:$V$1016=FALSE, Transactions!$O$2:$O$1016, 0)</f>
        <v>-3067</v>
      </c>
      <c r="V369" s="20"/>
      <c r="W369" s="15"/>
      <c r="X369" s="15"/>
      <c r="Y369" s="15"/>
      <c r="Z369" s="15"/>
      <c r="AA369" s="15"/>
      <c r="AB369" s="15"/>
      <c r="AC369" s="19"/>
    </row>
    <row r="370" ht="15.75" hidden="1" customHeight="1">
      <c r="A370" s="6" t="str">
        <f>TEXT(Transactions!$B$2:$B$1016, "yyyy-mm")</f>
        <v>2025-04</v>
      </c>
      <c r="B370" s="7">
        <v>45771.0</v>
      </c>
      <c r="C370" s="8" t="s">
        <v>28</v>
      </c>
      <c r="D370" s="8" t="s">
        <v>51</v>
      </c>
      <c r="E370" s="8"/>
      <c r="F370" s="8" t="s">
        <v>566</v>
      </c>
      <c r="G370" s="8" t="s">
        <v>570</v>
      </c>
      <c r="H370" s="9">
        <v>500.0</v>
      </c>
      <c r="I370" s="8" t="s">
        <v>570</v>
      </c>
      <c r="J370" s="8" t="s">
        <v>242</v>
      </c>
      <c r="K370" s="8" t="s">
        <v>571</v>
      </c>
      <c r="L370" s="8"/>
      <c r="M370" s="8" t="s">
        <v>572</v>
      </c>
      <c r="N370" s="10" t="b">
        <f>AND(ISNUMBER(MATCH(Transactions!$F$2:$F$1016, '관리용품리스트'!$B$3:$B$48, 0)),
  ISNUMBER(MATCH(Transactions!$G$2:$G$1016, '관리용품리스트'!$C$3:$C$48, 0))
)
</f>
        <v>0</v>
      </c>
      <c r="O370" s="11">
        <f>IF(Transactions!$C$2:$C$1016=TRUE, 0, IF(Transactions!$C$2:$C$1016="지출", -ROUND(Transactions!$H$2:$H$1016/11, 0), ROUND(Transactions!$H$2:$H$1016/11, 0)))</f>
        <v>-45</v>
      </c>
      <c r="P370" s="11">
        <f>IF(Transactions!$C$2:$C$1016="지출", -(Transactions!$H$2:$H$1016), Transactions!$H$2:$H$1016)</f>
        <v>-500</v>
      </c>
      <c r="Q370" s="11">
        <f>Transactions!$P$2:$P$1016-Transactions!$O$2:$O$1016</f>
        <v>-455</v>
      </c>
      <c r="R370" s="11">
        <f>IF('운영결산'!$C$2, Transactions!$Q$2:$Q$1016, Transactions!$P$2:$P$1016)</f>
        <v>-500</v>
      </c>
      <c r="S370" s="11">
        <f>IF('초기비용'!$C$2, Transactions!$Q$2:$Q$1016, Transactions!$P$2:$P$1016)</f>
        <v>-500</v>
      </c>
      <c r="T370" s="11">
        <f>IF('총결산'!$C$2, Transactions!$Q$2:$Q$1016, Transactions!$P$2:$P$1016)</f>
        <v>-455</v>
      </c>
      <c r="U370" s="11">
        <f>IF(Transactions!$V$2:$V$1016=FALSE, Transactions!$O$2:$O$1016, 0)</f>
        <v>-45</v>
      </c>
      <c r="V370" s="21"/>
      <c r="W370" s="8"/>
      <c r="X370" s="8"/>
      <c r="Y370" s="8"/>
      <c r="Z370" s="8"/>
      <c r="AA370" s="8"/>
      <c r="AB370" s="8"/>
      <c r="AC370" s="12"/>
    </row>
    <row r="371" ht="15.75" customHeight="1">
      <c r="A371" s="13" t="str">
        <f>TEXT(Transactions!$B$2:$B$1016, "yyyy-mm")</f>
        <v>2025-04</v>
      </c>
      <c r="B371" s="14">
        <v>45772.0</v>
      </c>
      <c r="C371" s="15" t="s">
        <v>28</v>
      </c>
      <c r="D371" s="15" t="s">
        <v>51</v>
      </c>
      <c r="E371" s="15"/>
      <c r="F371" s="15" t="s">
        <v>57</v>
      </c>
      <c r="G371" s="15" t="s">
        <v>184</v>
      </c>
      <c r="H371" s="16">
        <v>22800.0</v>
      </c>
      <c r="I371" s="15" t="s">
        <v>435</v>
      </c>
      <c r="J371" s="15"/>
      <c r="K371" s="15" t="s">
        <v>152</v>
      </c>
      <c r="L371" s="15"/>
      <c r="M371" s="15" t="s">
        <v>436</v>
      </c>
      <c r="N371" s="17" t="b">
        <f>AND(ISNUMBER(MATCH(Transactions!$F$2:$F$1016, '관리용품리스트'!$B$3:$B$48, 0)),
  ISNUMBER(MATCH(Transactions!$G$2:$G$1016, '관리용품리스트'!$C$3:$C$48, 0))
)
</f>
        <v>1</v>
      </c>
      <c r="O371" s="18">
        <f>IF(Transactions!$C$2:$C$1016=TRUE, 0, IF(Transactions!$C$2:$C$1016="지출", -ROUND(Transactions!$H$2:$H$1016/11, 0), ROUND(Transactions!$H$2:$H$1016/11, 0)))</f>
        <v>-2073</v>
      </c>
      <c r="P371" s="18">
        <f>IF(Transactions!$C$2:$C$1016="지출", -(Transactions!$H$2:$H$1016), Transactions!$H$2:$H$1016)</f>
        <v>-22800</v>
      </c>
      <c r="Q371" s="18">
        <f>Transactions!$P$2:$P$1016-Transactions!$O$2:$O$1016</f>
        <v>-20727</v>
      </c>
      <c r="R371" s="18">
        <f>IF('운영결산'!$C$2, Transactions!$Q$2:$Q$1016, Transactions!$P$2:$P$1016)</f>
        <v>-22800</v>
      </c>
      <c r="S371" s="18">
        <f>IF('초기비용'!$C$2, Transactions!$Q$2:$Q$1016, Transactions!$P$2:$P$1016)</f>
        <v>-22800</v>
      </c>
      <c r="T371" s="18">
        <f>IF('총결산'!$C$2, Transactions!$Q$2:$Q$1016, Transactions!$P$2:$P$1016)</f>
        <v>-20727</v>
      </c>
      <c r="U371" s="18">
        <f>IF(Transactions!$V$2:$V$1016=FALSE, Transactions!$O$2:$O$1016, 0)</f>
        <v>-2073</v>
      </c>
      <c r="V371" s="20"/>
      <c r="W371" s="15"/>
      <c r="X371" s="15"/>
      <c r="Y371" s="16">
        <v>22800.0</v>
      </c>
      <c r="Z371" s="15">
        <v>2.0</v>
      </c>
      <c r="AA371" s="15" t="s">
        <v>186</v>
      </c>
      <c r="AB371" s="15">
        <v>1.0</v>
      </c>
      <c r="AC371" s="19">
        <v>23.0</v>
      </c>
    </row>
    <row r="372" ht="15.75" hidden="1" customHeight="1">
      <c r="A372" s="6" t="str">
        <f>TEXT(Transactions!$B$2:$B$1016, "yyyy-mm")</f>
        <v>2025-04</v>
      </c>
      <c r="B372" s="7">
        <v>45772.0</v>
      </c>
      <c r="C372" s="8" t="s">
        <v>28</v>
      </c>
      <c r="D372" s="8" t="s">
        <v>51</v>
      </c>
      <c r="E372" s="8"/>
      <c r="F372" s="8" t="s">
        <v>69</v>
      </c>
      <c r="G372" s="8" t="s">
        <v>227</v>
      </c>
      <c r="H372" s="9">
        <v>5400.0</v>
      </c>
      <c r="I372" s="8" t="s">
        <v>228</v>
      </c>
      <c r="J372" s="8"/>
      <c r="K372" s="8" t="s">
        <v>55</v>
      </c>
      <c r="L372" s="8"/>
      <c r="M372" s="8"/>
      <c r="N372" s="10" t="b">
        <f>AND(ISNUMBER(MATCH(Transactions!$F$2:$F$1016, '관리용품리스트'!$B$3:$B$48, 0)),
  ISNUMBER(MATCH(Transactions!$G$2:$G$1016, '관리용품리스트'!$C$3:$C$48, 0))
)
</f>
        <v>0</v>
      </c>
      <c r="O372" s="11">
        <f>IF(Transactions!$C$2:$C$1016=TRUE, 0, IF(Transactions!$C$2:$C$1016="지출", -ROUND(Transactions!$H$2:$H$1016/11, 0), ROUND(Transactions!$H$2:$H$1016/11, 0)))</f>
        <v>-491</v>
      </c>
      <c r="P372" s="11">
        <f>IF(Transactions!$C$2:$C$1016="지출", -(Transactions!$H$2:$H$1016), Transactions!$H$2:$H$1016)</f>
        <v>-5400</v>
      </c>
      <c r="Q372" s="11">
        <f>Transactions!$P$2:$P$1016-Transactions!$O$2:$O$1016</f>
        <v>-4909</v>
      </c>
      <c r="R372" s="11">
        <f>IF('운영결산'!$C$2, Transactions!$Q$2:$Q$1016, Transactions!$P$2:$P$1016)</f>
        <v>-5400</v>
      </c>
      <c r="S372" s="11">
        <f>IF('초기비용'!$C$2, Transactions!$Q$2:$Q$1016, Transactions!$P$2:$P$1016)</f>
        <v>-5400</v>
      </c>
      <c r="T372" s="11">
        <f>IF('총결산'!$C$2, Transactions!$Q$2:$Q$1016, Transactions!$P$2:$P$1016)</f>
        <v>-4909</v>
      </c>
      <c r="U372" s="11">
        <f>IF(Transactions!$V$2:$V$1016=FALSE, Transactions!$O$2:$O$1016, 0)</f>
        <v>-491</v>
      </c>
      <c r="V372" s="21"/>
      <c r="W372" s="8"/>
      <c r="X372" s="8"/>
      <c r="Y372" s="9">
        <v>5400.0</v>
      </c>
      <c r="Z372" s="8">
        <v>1.0</v>
      </c>
      <c r="AA372" s="8"/>
      <c r="AB372" s="8">
        <v>100.0</v>
      </c>
      <c r="AC372" s="12">
        <v>54.0</v>
      </c>
    </row>
    <row r="373" ht="15.75" customHeight="1">
      <c r="A373" s="13" t="str">
        <f>TEXT(Transactions!$B$2:$B$1016, "yyyy-mm")</f>
        <v>2025-04</v>
      </c>
      <c r="B373" s="14">
        <v>45772.0</v>
      </c>
      <c r="C373" s="15" t="s">
        <v>28</v>
      </c>
      <c r="D373" s="15" t="s">
        <v>51</v>
      </c>
      <c r="E373" s="15"/>
      <c r="F373" s="15" t="s">
        <v>57</v>
      </c>
      <c r="G373" s="15" t="s">
        <v>257</v>
      </c>
      <c r="H373" s="16">
        <v>12900.0</v>
      </c>
      <c r="I373" s="15" t="s">
        <v>573</v>
      </c>
      <c r="J373" s="15"/>
      <c r="K373" s="15" t="s">
        <v>55</v>
      </c>
      <c r="L373" s="15"/>
      <c r="M373" s="15"/>
      <c r="N373" s="17" t="b">
        <f>AND(ISNUMBER(MATCH(Transactions!$F$2:$F$1016, '관리용품리스트'!$B$3:$B$48, 0)),
  ISNUMBER(MATCH(Transactions!$G$2:$G$1016, '관리용품리스트'!$C$3:$C$48, 0))
)
</f>
        <v>1</v>
      </c>
      <c r="O373" s="18">
        <f>IF(Transactions!$C$2:$C$1016=TRUE, 0, IF(Transactions!$C$2:$C$1016="지출", -ROUND(Transactions!$H$2:$H$1016/11, 0), ROUND(Transactions!$H$2:$H$1016/11, 0)))</f>
        <v>-1173</v>
      </c>
      <c r="P373" s="18">
        <f>IF(Transactions!$C$2:$C$1016="지출", -(Transactions!$H$2:$H$1016), Transactions!$H$2:$H$1016)</f>
        <v>-12900</v>
      </c>
      <c r="Q373" s="18">
        <f>Transactions!$P$2:$P$1016-Transactions!$O$2:$O$1016</f>
        <v>-11727</v>
      </c>
      <c r="R373" s="18">
        <f>IF('운영결산'!$C$2, Transactions!$Q$2:$Q$1016, Transactions!$P$2:$P$1016)</f>
        <v>-12900</v>
      </c>
      <c r="S373" s="18">
        <f>IF('초기비용'!$C$2, Transactions!$Q$2:$Q$1016, Transactions!$P$2:$P$1016)</f>
        <v>-12900</v>
      </c>
      <c r="T373" s="18">
        <f>IF('총결산'!$C$2, Transactions!$Q$2:$Q$1016, Transactions!$P$2:$P$1016)</f>
        <v>-11727</v>
      </c>
      <c r="U373" s="18">
        <f>IF(Transactions!$V$2:$V$1016=FALSE, Transactions!$O$2:$O$1016, 0)</f>
        <v>-1173</v>
      </c>
      <c r="V373" s="20"/>
      <c r="W373" s="15"/>
      <c r="X373" s="15"/>
      <c r="Y373" s="16">
        <v>12900.0</v>
      </c>
      <c r="Z373" s="15">
        <v>2.0</v>
      </c>
      <c r="AA373" s="15" t="s">
        <v>186</v>
      </c>
      <c r="AB373" s="15">
        <v>2.0</v>
      </c>
      <c r="AC373" s="19">
        <v>6.0</v>
      </c>
    </row>
    <row r="374" ht="15.75" customHeight="1">
      <c r="A374" s="6" t="str">
        <f>TEXT(Transactions!$B$2:$B$1016, "yyyy-mm")</f>
        <v>2025-04</v>
      </c>
      <c r="B374" s="7">
        <v>45772.0</v>
      </c>
      <c r="C374" s="8" t="s">
        <v>28</v>
      </c>
      <c r="D374" s="8" t="s">
        <v>51</v>
      </c>
      <c r="E374" s="8"/>
      <c r="F374" s="8" t="s">
        <v>57</v>
      </c>
      <c r="G374" s="8" t="s">
        <v>391</v>
      </c>
      <c r="H374" s="9">
        <v>37560.0</v>
      </c>
      <c r="I374" s="8" t="s">
        <v>574</v>
      </c>
      <c r="J374" s="8"/>
      <c r="K374" s="8" t="s">
        <v>55</v>
      </c>
      <c r="L374" s="8"/>
      <c r="M374" s="8"/>
      <c r="N374" s="10" t="b">
        <f>AND(ISNUMBER(MATCH(Transactions!$F$2:$F$1016, '관리용품리스트'!$B$3:$B$48, 0)),
  ISNUMBER(MATCH(Transactions!$G$2:$G$1016, '관리용품리스트'!$C$3:$C$48, 0))
)
</f>
        <v>1</v>
      </c>
      <c r="O374" s="11">
        <f>IF(Transactions!$C$2:$C$1016=TRUE, 0, IF(Transactions!$C$2:$C$1016="지출", -ROUND(Transactions!$H$2:$H$1016/11, 0), ROUND(Transactions!$H$2:$H$1016/11, 0)))</f>
        <v>-3415</v>
      </c>
      <c r="P374" s="11">
        <f>IF(Transactions!$C$2:$C$1016="지출", -(Transactions!$H$2:$H$1016), Transactions!$H$2:$H$1016)</f>
        <v>-37560</v>
      </c>
      <c r="Q374" s="11">
        <f>Transactions!$P$2:$P$1016-Transactions!$O$2:$O$1016</f>
        <v>-34145</v>
      </c>
      <c r="R374" s="11">
        <f>IF('운영결산'!$C$2, Transactions!$Q$2:$Q$1016, Transactions!$P$2:$P$1016)</f>
        <v>-37560</v>
      </c>
      <c r="S374" s="11">
        <f>IF('초기비용'!$C$2, Transactions!$Q$2:$Q$1016, Transactions!$P$2:$P$1016)</f>
        <v>-37560</v>
      </c>
      <c r="T374" s="11">
        <f>IF('총결산'!$C$2, Transactions!$Q$2:$Q$1016, Transactions!$P$2:$P$1016)</f>
        <v>-34145</v>
      </c>
      <c r="U374" s="11">
        <f>IF(Transactions!$V$2:$V$1016=FALSE, Transactions!$O$2:$O$1016, 0)</f>
        <v>-3415</v>
      </c>
      <c r="V374" s="21"/>
      <c r="W374" s="8"/>
      <c r="X374" s="8"/>
      <c r="Y374" s="8"/>
      <c r="Z374" s="8">
        <v>4.0</v>
      </c>
      <c r="AA374" s="8" t="s">
        <v>186</v>
      </c>
      <c r="AB374" s="8">
        <v>3.0</v>
      </c>
      <c r="AC374" s="12">
        <v>13.0</v>
      </c>
    </row>
    <row r="375" ht="15.75" hidden="1" customHeight="1">
      <c r="A375" s="13" t="str">
        <f>TEXT(Transactions!$B$2:$B$1016, "yyyy-mm")</f>
        <v>2025-04</v>
      </c>
      <c r="B375" s="14">
        <v>45772.0</v>
      </c>
      <c r="C375" s="15" t="s">
        <v>28</v>
      </c>
      <c r="D375" s="15" t="s">
        <v>51</v>
      </c>
      <c r="E375" s="15"/>
      <c r="F375" s="15" t="s">
        <v>52</v>
      </c>
      <c r="G375" s="15" t="s">
        <v>575</v>
      </c>
      <c r="H375" s="16">
        <v>15800.0</v>
      </c>
      <c r="I375" s="15" t="s">
        <v>576</v>
      </c>
      <c r="J375" s="15"/>
      <c r="K375" s="15" t="s">
        <v>55</v>
      </c>
      <c r="L375" s="15"/>
      <c r="M375" s="15"/>
      <c r="N375" s="17" t="b">
        <f>AND(ISNUMBER(MATCH(Transactions!$F$2:$F$1016, '관리용품리스트'!$B$3:$B$48, 0)),
  ISNUMBER(MATCH(Transactions!$G$2:$G$1016, '관리용품리스트'!$C$3:$C$48, 0))
)
</f>
        <v>0</v>
      </c>
      <c r="O375" s="18">
        <f>IF(Transactions!$C$2:$C$1016=TRUE, 0, IF(Transactions!$C$2:$C$1016="지출", -ROUND(Transactions!$H$2:$H$1016/11, 0), ROUND(Transactions!$H$2:$H$1016/11, 0)))</f>
        <v>-1436</v>
      </c>
      <c r="P375" s="18">
        <f>IF(Transactions!$C$2:$C$1016="지출", -(Transactions!$H$2:$H$1016), Transactions!$H$2:$H$1016)</f>
        <v>-15800</v>
      </c>
      <c r="Q375" s="18">
        <f>Transactions!$P$2:$P$1016-Transactions!$O$2:$O$1016</f>
        <v>-14364</v>
      </c>
      <c r="R375" s="18">
        <f>IF('운영결산'!$C$2, Transactions!$Q$2:$Q$1016, Transactions!$P$2:$P$1016)</f>
        <v>-15800</v>
      </c>
      <c r="S375" s="18">
        <f>IF('초기비용'!$C$2, Transactions!$Q$2:$Q$1016, Transactions!$P$2:$P$1016)</f>
        <v>-15800</v>
      </c>
      <c r="T375" s="18">
        <f>IF('총결산'!$C$2, Transactions!$Q$2:$Q$1016, Transactions!$P$2:$P$1016)</f>
        <v>-14364</v>
      </c>
      <c r="U375" s="18">
        <f>IF(Transactions!$V$2:$V$1016=FALSE, Transactions!$O$2:$O$1016, 0)</f>
        <v>-1436</v>
      </c>
      <c r="V375" s="20"/>
      <c r="W375" s="15"/>
      <c r="X375" s="15"/>
      <c r="Y375" s="15"/>
      <c r="Z375" s="15"/>
      <c r="AA375" s="15"/>
      <c r="AB375" s="15"/>
      <c r="AC375" s="19"/>
    </row>
    <row r="376" ht="15.75" hidden="1" customHeight="1">
      <c r="A376" s="6" t="str">
        <f>TEXT(Transactions!$B$2:$B$1016, "yyyy-mm")</f>
        <v>2025-04</v>
      </c>
      <c r="B376" s="7">
        <v>45772.0</v>
      </c>
      <c r="C376" s="8" t="s">
        <v>28</v>
      </c>
      <c r="D376" s="8" t="s">
        <v>51</v>
      </c>
      <c r="E376" s="8"/>
      <c r="F376" s="8" t="s">
        <v>566</v>
      </c>
      <c r="G376" s="8" t="s">
        <v>570</v>
      </c>
      <c r="H376" s="9">
        <v>3000.0</v>
      </c>
      <c r="I376" s="26"/>
      <c r="J376" s="8" t="s">
        <v>242</v>
      </c>
      <c r="K376" s="8" t="s">
        <v>577</v>
      </c>
      <c r="L376" s="8"/>
      <c r="M376" s="8" t="s">
        <v>578</v>
      </c>
      <c r="N376" s="10" t="b">
        <f>AND(ISNUMBER(MATCH(Transactions!$F$2:$F$1016, '관리용품리스트'!$B$3:$B$48, 0)),
  ISNUMBER(MATCH(Transactions!$G$2:$G$1016, '관리용품리스트'!$C$3:$C$48, 0))
)
</f>
        <v>0</v>
      </c>
      <c r="O376" s="11">
        <f>IF(Transactions!$C$2:$C$1016=TRUE, 0, IF(Transactions!$C$2:$C$1016="지출", -ROUND(Transactions!$H$2:$H$1016/11, 0), ROUND(Transactions!$H$2:$H$1016/11, 0)))</f>
        <v>-273</v>
      </c>
      <c r="P376" s="11">
        <f>IF(Transactions!$C$2:$C$1016="지출", -(Transactions!$H$2:$H$1016), Transactions!$H$2:$H$1016)</f>
        <v>-3000</v>
      </c>
      <c r="Q376" s="11">
        <f>Transactions!$P$2:$P$1016-Transactions!$O$2:$O$1016</f>
        <v>-2727</v>
      </c>
      <c r="R376" s="11">
        <f>IF('운영결산'!$C$2, Transactions!$Q$2:$Q$1016, Transactions!$P$2:$P$1016)</f>
        <v>-3000</v>
      </c>
      <c r="S376" s="11">
        <f>IF('초기비용'!$C$2, Transactions!$Q$2:$Q$1016, Transactions!$P$2:$P$1016)</f>
        <v>-3000</v>
      </c>
      <c r="T376" s="11">
        <f>IF('총결산'!$C$2, Transactions!$Q$2:$Q$1016, Transactions!$P$2:$P$1016)</f>
        <v>-2727</v>
      </c>
      <c r="U376" s="11">
        <f>IF(Transactions!$V$2:$V$1016=FALSE, Transactions!$O$2:$O$1016, 0)</f>
        <v>-273</v>
      </c>
      <c r="V376" s="21"/>
      <c r="W376" s="8"/>
      <c r="X376" s="8"/>
      <c r="Y376" s="8"/>
      <c r="Z376" s="8"/>
      <c r="AA376" s="8"/>
      <c r="AB376" s="8"/>
      <c r="AC376" s="12"/>
    </row>
    <row r="377" ht="15.75" hidden="1" customHeight="1">
      <c r="A377" s="13" t="str">
        <f>TEXT(Transactions!$B$2:$B$1016, "yyyy-mm")</f>
        <v>2025-04</v>
      </c>
      <c r="B377" s="14">
        <v>45773.0</v>
      </c>
      <c r="C377" s="15" t="s">
        <v>28</v>
      </c>
      <c r="D377" s="15" t="s">
        <v>51</v>
      </c>
      <c r="E377" s="15"/>
      <c r="F377" s="15" t="s">
        <v>566</v>
      </c>
      <c r="G377" s="15" t="s">
        <v>570</v>
      </c>
      <c r="H377" s="16">
        <v>4000.0</v>
      </c>
      <c r="I377" s="26"/>
      <c r="J377" s="15" t="s">
        <v>242</v>
      </c>
      <c r="K377" s="15" t="s">
        <v>579</v>
      </c>
      <c r="L377" s="15"/>
      <c r="M377" s="15" t="s">
        <v>580</v>
      </c>
      <c r="N377" s="17" t="b">
        <f>AND(ISNUMBER(MATCH(Transactions!$F$2:$F$1016, '관리용품리스트'!$B$3:$B$48, 0)),
  ISNUMBER(MATCH(Transactions!$G$2:$G$1016, '관리용품리스트'!$C$3:$C$48, 0))
)
</f>
        <v>0</v>
      </c>
      <c r="O377" s="18">
        <f>IF(Transactions!$C$2:$C$1016=TRUE, 0, IF(Transactions!$C$2:$C$1016="지출", -ROUND(Transactions!$H$2:$H$1016/11, 0), ROUND(Transactions!$H$2:$H$1016/11, 0)))</f>
        <v>-364</v>
      </c>
      <c r="P377" s="18">
        <f>IF(Transactions!$C$2:$C$1016="지출", -(Transactions!$H$2:$H$1016), Transactions!$H$2:$H$1016)</f>
        <v>-4000</v>
      </c>
      <c r="Q377" s="18">
        <f>Transactions!$P$2:$P$1016-Transactions!$O$2:$O$1016</f>
        <v>-3636</v>
      </c>
      <c r="R377" s="18">
        <f>IF('운영결산'!$C$2, Transactions!$Q$2:$Q$1016, Transactions!$P$2:$P$1016)</f>
        <v>-4000</v>
      </c>
      <c r="S377" s="18">
        <f>IF('초기비용'!$C$2, Transactions!$Q$2:$Q$1016, Transactions!$P$2:$P$1016)</f>
        <v>-4000</v>
      </c>
      <c r="T377" s="18">
        <f>IF('총결산'!$C$2, Transactions!$Q$2:$Q$1016, Transactions!$P$2:$P$1016)</f>
        <v>-3636</v>
      </c>
      <c r="U377" s="18">
        <f>IF(Transactions!$V$2:$V$1016=FALSE, Transactions!$O$2:$O$1016, 0)</f>
        <v>-364</v>
      </c>
      <c r="V377" s="20"/>
      <c r="W377" s="15"/>
      <c r="X377" s="15"/>
      <c r="Y377" s="15"/>
      <c r="Z377" s="15"/>
      <c r="AA377" s="15"/>
      <c r="AB377" s="15"/>
      <c r="AC377" s="19"/>
    </row>
    <row r="378" ht="15.75" hidden="1" customHeight="1">
      <c r="A378" s="6" t="str">
        <f>TEXT(Transactions!$B$2:$B$1016, "yyyy-mm")</f>
        <v>2025-04</v>
      </c>
      <c r="B378" s="7">
        <v>45773.0</v>
      </c>
      <c r="C378" s="8" t="s">
        <v>28</v>
      </c>
      <c r="D378" s="8" t="s">
        <v>51</v>
      </c>
      <c r="E378" s="8"/>
      <c r="F378" s="8" t="s">
        <v>566</v>
      </c>
      <c r="G378" s="8" t="s">
        <v>567</v>
      </c>
      <c r="H378" s="9">
        <v>13951.0</v>
      </c>
      <c r="I378" s="8"/>
      <c r="J378" s="8" t="s">
        <v>242</v>
      </c>
      <c r="K378" s="8" t="s">
        <v>568</v>
      </c>
      <c r="L378" s="8"/>
      <c r="M378" s="8"/>
      <c r="N378" s="10" t="b">
        <f>AND(ISNUMBER(MATCH(Transactions!$F$2:$F$1016, '관리용품리스트'!$B$3:$B$48, 0)),
  ISNUMBER(MATCH(Transactions!$G$2:$G$1016, '관리용품리스트'!$C$3:$C$48, 0))
)
</f>
        <v>0</v>
      </c>
      <c r="O378" s="11">
        <f>IF(Transactions!$C$2:$C$1016=TRUE, 0, IF(Transactions!$C$2:$C$1016="지출", -ROUND(Transactions!$H$2:$H$1016/11, 0), ROUND(Transactions!$H$2:$H$1016/11, 0)))</f>
        <v>-1268</v>
      </c>
      <c r="P378" s="11">
        <f>IF(Transactions!$C$2:$C$1016="지출", -(Transactions!$H$2:$H$1016), Transactions!$H$2:$H$1016)</f>
        <v>-13951</v>
      </c>
      <c r="Q378" s="11">
        <f>Transactions!$P$2:$P$1016-Transactions!$O$2:$O$1016</f>
        <v>-12683</v>
      </c>
      <c r="R378" s="11">
        <f>IF('운영결산'!$C$2, Transactions!$Q$2:$Q$1016, Transactions!$P$2:$P$1016)</f>
        <v>-13951</v>
      </c>
      <c r="S378" s="11">
        <f>IF('초기비용'!$C$2, Transactions!$Q$2:$Q$1016, Transactions!$P$2:$P$1016)</f>
        <v>-13951</v>
      </c>
      <c r="T378" s="11">
        <f>IF('총결산'!$C$2, Transactions!$Q$2:$Q$1016, Transactions!$P$2:$P$1016)</f>
        <v>-12683</v>
      </c>
      <c r="U378" s="11">
        <f>IF(Transactions!$V$2:$V$1016=FALSE, Transactions!$O$2:$O$1016, 0)</f>
        <v>-1268</v>
      </c>
      <c r="V378" s="21"/>
      <c r="W378" s="8"/>
      <c r="X378" s="8"/>
      <c r="Y378" s="8"/>
      <c r="Z378" s="8"/>
      <c r="AA378" s="8"/>
      <c r="AB378" s="8"/>
      <c r="AC378" s="12"/>
    </row>
    <row r="379" ht="15.75" hidden="1" customHeight="1">
      <c r="A379" s="13" t="str">
        <f>TEXT(Transactions!$B$2:$B$1016, "yyyy-mm")</f>
        <v>2025-04</v>
      </c>
      <c r="B379" s="14">
        <v>45773.0</v>
      </c>
      <c r="C379" s="15" t="s">
        <v>28</v>
      </c>
      <c r="D379" s="15" t="s">
        <v>51</v>
      </c>
      <c r="E379" s="15"/>
      <c r="F379" s="15" t="s">
        <v>566</v>
      </c>
      <c r="G379" s="15" t="s">
        <v>567</v>
      </c>
      <c r="H379" s="16">
        <v>3027.0</v>
      </c>
      <c r="I379" s="15"/>
      <c r="J379" s="15" t="s">
        <v>242</v>
      </c>
      <c r="K379" s="15" t="s">
        <v>568</v>
      </c>
      <c r="L379" s="15"/>
      <c r="M379" s="15"/>
      <c r="N379" s="17" t="b">
        <f>AND(ISNUMBER(MATCH(Transactions!$F$2:$F$1016, '관리용품리스트'!$B$3:$B$48, 0)),
  ISNUMBER(MATCH(Transactions!$G$2:$G$1016, '관리용품리스트'!$C$3:$C$48, 0))
)
</f>
        <v>0</v>
      </c>
      <c r="O379" s="18">
        <f>IF(Transactions!$C$2:$C$1016=TRUE, 0, IF(Transactions!$C$2:$C$1016="지출", -ROUND(Transactions!$H$2:$H$1016/11, 0), ROUND(Transactions!$H$2:$H$1016/11, 0)))</f>
        <v>-275</v>
      </c>
      <c r="P379" s="18">
        <f>IF(Transactions!$C$2:$C$1016="지출", -(Transactions!$H$2:$H$1016), Transactions!$H$2:$H$1016)</f>
        <v>-3027</v>
      </c>
      <c r="Q379" s="18">
        <f>Transactions!$P$2:$P$1016-Transactions!$O$2:$O$1016</f>
        <v>-2752</v>
      </c>
      <c r="R379" s="18">
        <f>IF('운영결산'!$C$2, Transactions!$Q$2:$Q$1016, Transactions!$P$2:$P$1016)</f>
        <v>-3027</v>
      </c>
      <c r="S379" s="18">
        <f>IF('초기비용'!$C$2, Transactions!$Q$2:$Q$1016, Transactions!$P$2:$P$1016)</f>
        <v>-3027</v>
      </c>
      <c r="T379" s="18">
        <f>IF('총결산'!$C$2, Transactions!$Q$2:$Q$1016, Transactions!$P$2:$P$1016)</f>
        <v>-2752</v>
      </c>
      <c r="U379" s="18">
        <f>IF(Transactions!$V$2:$V$1016=FALSE, Transactions!$O$2:$O$1016, 0)</f>
        <v>-275</v>
      </c>
      <c r="V379" s="20"/>
      <c r="W379" s="15"/>
      <c r="X379" s="15"/>
      <c r="Y379" s="15"/>
      <c r="Z379" s="15"/>
      <c r="AA379" s="15"/>
      <c r="AB379" s="15"/>
      <c r="AC379" s="19"/>
    </row>
    <row r="380" ht="15.75" customHeight="1">
      <c r="A380" s="6" t="str">
        <f>TEXT(Transactions!$B$2:$B$1016, "yyyy-mm")</f>
        <v>2025-04</v>
      </c>
      <c r="B380" s="7">
        <v>45774.0</v>
      </c>
      <c r="C380" s="8" t="s">
        <v>28</v>
      </c>
      <c r="D380" s="8" t="s">
        <v>51</v>
      </c>
      <c r="E380" s="8"/>
      <c r="F380" s="8" t="s">
        <v>63</v>
      </c>
      <c r="G380" s="8" t="s">
        <v>581</v>
      </c>
      <c r="H380" s="9">
        <v>5020.0</v>
      </c>
      <c r="I380" s="8" t="s">
        <v>582</v>
      </c>
      <c r="J380" s="8"/>
      <c r="K380" s="8" t="s">
        <v>55</v>
      </c>
      <c r="L380" s="8"/>
      <c r="M380" s="8"/>
      <c r="N380" s="10" t="b">
        <f>AND(ISNUMBER(MATCH(Transactions!$F$2:$F$1016, '관리용품리스트'!$B$3:$B$48, 0)),
  ISNUMBER(MATCH(Transactions!$G$2:$G$1016, '관리용품리스트'!$C$3:$C$48, 0))
)
</f>
        <v>1</v>
      </c>
      <c r="O380" s="11">
        <f>IF(Transactions!$C$2:$C$1016=TRUE, 0, IF(Transactions!$C$2:$C$1016="지출", -ROUND(Transactions!$H$2:$H$1016/11, 0), ROUND(Transactions!$H$2:$H$1016/11, 0)))</f>
        <v>-456</v>
      </c>
      <c r="P380" s="11">
        <f>IF(Transactions!$C$2:$C$1016="지출", -(Transactions!$H$2:$H$1016), Transactions!$H$2:$H$1016)</f>
        <v>-5020</v>
      </c>
      <c r="Q380" s="11">
        <f>Transactions!$P$2:$P$1016-Transactions!$O$2:$O$1016</f>
        <v>-4564</v>
      </c>
      <c r="R380" s="11">
        <f>IF('운영결산'!$C$2, Transactions!$Q$2:$Q$1016, Transactions!$P$2:$P$1016)</f>
        <v>-5020</v>
      </c>
      <c r="S380" s="11">
        <f>IF('초기비용'!$C$2, Transactions!$Q$2:$Q$1016, Transactions!$P$2:$P$1016)</f>
        <v>-5020</v>
      </c>
      <c r="T380" s="11">
        <f>IF('총결산'!$C$2, Transactions!$Q$2:$Q$1016, Transactions!$P$2:$P$1016)</f>
        <v>-4564</v>
      </c>
      <c r="U380" s="11">
        <f>IF(Transactions!$V$2:$V$1016=FALSE, Transactions!$O$2:$O$1016, 0)</f>
        <v>-456</v>
      </c>
      <c r="V380" s="21"/>
      <c r="W380" s="8"/>
      <c r="X380" s="8"/>
      <c r="Y380" s="8"/>
      <c r="Z380" s="8"/>
      <c r="AA380" s="8"/>
      <c r="AB380" s="8">
        <v>12.0</v>
      </c>
      <c r="AC380" s="12">
        <v>418.0</v>
      </c>
    </row>
    <row r="381" ht="15.75" customHeight="1">
      <c r="A381" s="13" t="str">
        <f>TEXT(Transactions!$B$2:$B$1016, "yyyy-mm")</f>
        <v>2025-04</v>
      </c>
      <c r="B381" s="14">
        <v>45774.0</v>
      </c>
      <c r="C381" s="15" t="s">
        <v>28</v>
      </c>
      <c r="D381" s="15" t="s">
        <v>51</v>
      </c>
      <c r="E381" s="15"/>
      <c r="F381" s="15" t="s">
        <v>63</v>
      </c>
      <c r="G381" s="15" t="s">
        <v>581</v>
      </c>
      <c r="H381" s="16">
        <v>5130.0</v>
      </c>
      <c r="I381" s="15" t="s">
        <v>583</v>
      </c>
      <c r="J381" s="15"/>
      <c r="K381" s="15" t="s">
        <v>55</v>
      </c>
      <c r="L381" s="15"/>
      <c r="M381" s="15"/>
      <c r="N381" s="17" t="b">
        <f>AND(ISNUMBER(MATCH(Transactions!$F$2:$F$1016, '관리용품리스트'!$B$3:$B$48, 0)),
  ISNUMBER(MATCH(Transactions!$G$2:$G$1016, '관리용품리스트'!$C$3:$C$48, 0))
)
</f>
        <v>1</v>
      </c>
      <c r="O381" s="18">
        <f>IF(Transactions!$C$2:$C$1016=TRUE, 0, IF(Transactions!$C$2:$C$1016="지출", -ROUND(Transactions!$H$2:$H$1016/11, 0), ROUND(Transactions!$H$2:$H$1016/11, 0)))</f>
        <v>-466</v>
      </c>
      <c r="P381" s="18">
        <f>IF(Transactions!$C$2:$C$1016="지출", -(Transactions!$H$2:$H$1016), Transactions!$H$2:$H$1016)</f>
        <v>-5130</v>
      </c>
      <c r="Q381" s="18">
        <f>Transactions!$P$2:$P$1016-Transactions!$O$2:$O$1016</f>
        <v>-4664</v>
      </c>
      <c r="R381" s="18">
        <f>IF('운영결산'!$C$2, Transactions!$Q$2:$Q$1016, Transactions!$P$2:$P$1016)</f>
        <v>-5130</v>
      </c>
      <c r="S381" s="18">
        <f>IF('초기비용'!$C$2, Transactions!$Q$2:$Q$1016, Transactions!$P$2:$P$1016)</f>
        <v>-5130</v>
      </c>
      <c r="T381" s="18">
        <f>IF('총결산'!$C$2, Transactions!$Q$2:$Q$1016, Transactions!$P$2:$P$1016)</f>
        <v>-4664</v>
      </c>
      <c r="U381" s="18">
        <f>IF(Transactions!$V$2:$V$1016=FALSE, Transactions!$O$2:$O$1016, 0)</f>
        <v>-466</v>
      </c>
      <c r="V381" s="20"/>
      <c r="W381" s="15"/>
      <c r="X381" s="15"/>
      <c r="Y381" s="15"/>
      <c r="Z381" s="15"/>
      <c r="AA381" s="15"/>
      <c r="AB381" s="15">
        <v>12.0</v>
      </c>
      <c r="AC381" s="19">
        <v>428.0</v>
      </c>
    </row>
    <row r="382" ht="15.75" hidden="1" customHeight="1">
      <c r="A382" s="6" t="str">
        <f>TEXT(Transactions!$B$2:$B$1016, "yyyy-mm")</f>
        <v>2025-04</v>
      </c>
      <c r="B382" s="7">
        <v>45774.0</v>
      </c>
      <c r="C382" s="8" t="s">
        <v>28</v>
      </c>
      <c r="D382" s="8" t="s">
        <v>51</v>
      </c>
      <c r="E382" s="8"/>
      <c r="F382" s="8" t="s">
        <v>566</v>
      </c>
      <c r="G382" s="8" t="s">
        <v>570</v>
      </c>
      <c r="H382" s="9">
        <v>12000.0</v>
      </c>
      <c r="I382" s="8" t="s">
        <v>570</v>
      </c>
      <c r="J382" s="8" t="s">
        <v>242</v>
      </c>
      <c r="K382" s="8" t="s">
        <v>579</v>
      </c>
      <c r="L382" s="8"/>
      <c r="M382" s="8" t="s">
        <v>584</v>
      </c>
      <c r="N382" s="10" t="b">
        <f>AND(ISNUMBER(MATCH(Transactions!$F$2:$F$1016, '관리용품리스트'!$B$3:$B$48, 0)),
  ISNUMBER(MATCH(Transactions!$G$2:$G$1016, '관리용품리스트'!$C$3:$C$48, 0))
)
</f>
        <v>0</v>
      </c>
      <c r="O382" s="11">
        <f>IF(Transactions!$C$2:$C$1016=TRUE, 0, IF(Transactions!$C$2:$C$1016="지출", -ROUND(Transactions!$H$2:$H$1016/11, 0), ROUND(Transactions!$H$2:$H$1016/11, 0)))</f>
        <v>-1091</v>
      </c>
      <c r="P382" s="11">
        <f>IF(Transactions!$C$2:$C$1016="지출", -(Transactions!$H$2:$H$1016), Transactions!$H$2:$H$1016)</f>
        <v>-12000</v>
      </c>
      <c r="Q382" s="11">
        <f>Transactions!$P$2:$P$1016-Transactions!$O$2:$O$1016</f>
        <v>-10909</v>
      </c>
      <c r="R382" s="11">
        <f>IF('운영결산'!$C$2, Transactions!$Q$2:$Q$1016, Transactions!$P$2:$P$1016)</f>
        <v>-12000</v>
      </c>
      <c r="S382" s="11">
        <f>IF('초기비용'!$C$2, Transactions!$Q$2:$Q$1016, Transactions!$P$2:$P$1016)</f>
        <v>-12000</v>
      </c>
      <c r="T382" s="11">
        <f>IF('총결산'!$C$2, Transactions!$Q$2:$Q$1016, Transactions!$P$2:$P$1016)</f>
        <v>-10909</v>
      </c>
      <c r="U382" s="11">
        <f>IF(Transactions!$V$2:$V$1016=FALSE, Transactions!$O$2:$O$1016, 0)</f>
        <v>-1091</v>
      </c>
      <c r="V382" s="21"/>
      <c r="W382" s="8"/>
      <c r="X382" s="8"/>
      <c r="Y382" s="8"/>
      <c r="Z382" s="8"/>
      <c r="AA382" s="8"/>
      <c r="AB382" s="8"/>
      <c r="AC382" s="12"/>
    </row>
    <row r="383" ht="15.75" customHeight="1">
      <c r="A383" s="13" t="str">
        <f>TEXT(Transactions!$B$2:$B$1016, "yyyy-mm")</f>
        <v>2025-04</v>
      </c>
      <c r="B383" s="14">
        <v>45775.0</v>
      </c>
      <c r="C383" s="15" t="s">
        <v>28</v>
      </c>
      <c r="D383" s="15" t="s">
        <v>51</v>
      </c>
      <c r="E383" s="15"/>
      <c r="F383" s="15" t="s">
        <v>63</v>
      </c>
      <c r="G383" s="15" t="s">
        <v>581</v>
      </c>
      <c r="H383" s="16">
        <v>5400.0</v>
      </c>
      <c r="I383" s="15" t="s">
        <v>585</v>
      </c>
      <c r="J383" s="15"/>
      <c r="K383" s="15" t="s">
        <v>55</v>
      </c>
      <c r="L383" s="15"/>
      <c r="M383" s="15"/>
      <c r="N383" s="17" t="b">
        <f>AND(ISNUMBER(MATCH(Transactions!$F$2:$F$1016, '관리용품리스트'!$B$3:$B$48, 0)),
  ISNUMBER(MATCH(Transactions!$G$2:$G$1016, '관리용품리스트'!$C$3:$C$48, 0))
)
</f>
        <v>1</v>
      </c>
      <c r="O383" s="18">
        <f>IF(Transactions!$C$2:$C$1016=TRUE, 0, IF(Transactions!$C$2:$C$1016="지출", -ROUND(Transactions!$H$2:$H$1016/11, 0), ROUND(Transactions!$H$2:$H$1016/11, 0)))</f>
        <v>-491</v>
      </c>
      <c r="P383" s="18">
        <f>IF(Transactions!$C$2:$C$1016="지출", -(Transactions!$H$2:$H$1016), Transactions!$H$2:$H$1016)</f>
        <v>-5400</v>
      </c>
      <c r="Q383" s="18">
        <f>Transactions!$P$2:$P$1016-Transactions!$O$2:$O$1016</f>
        <v>-4909</v>
      </c>
      <c r="R383" s="18">
        <f>IF('운영결산'!$C$2, Transactions!$Q$2:$Q$1016, Transactions!$P$2:$P$1016)</f>
        <v>-5400</v>
      </c>
      <c r="S383" s="18">
        <f>IF('초기비용'!$C$2, Transactions!$Q$2:$Q$1016, Transactions!$P$2:$P$1016)</f>
        <v>-5400</v>
      </c>
      <c r="T383" s="18">
        <f>IF('총결산'!$C$2, Transactions!$Q$2:$Q$1016, Transactions!$P$2:$P$1016)</f>
        <v>-4909</v>
      </c>
      <c r="U383" s="18">
        <f>IF(Transactions!$V$2:$V$1016=FALSE, Transactions!$O$2:$O$1016, 0)</f>
        <v>-491</v>
      </c>
      <c r="V383" s="20"/>
      <c r="W383" s="15"/>
      <c r="X383" s="15"/>
      <c r="Y383" s="15"/>
      <c r="Z383" s="15"/>
      <c r="AA383" s="15"/>
      <c r="AB383" s="15">
        <v>12.0</v>
      </c>
      <c r="AC383" s="19">
        <v>450.0</v>
      </c>
    </row>
    <row r="384" ht="15.75" customHeight="1">
      <c r="A384" s="6" t="str">
        <f>TEXT(Transactions!$B$2:$B$1016, "yyyy-mm")</f>
        <v>2025-04</v>
      </c>
      <c r="B384" s="7">
        <v>45775.0</v>
      </c>
      <c r="C384" s="8" t="s">
        <v>28</v>
      </c>
      <c r="D384" s="8" t="s">
        <v>51</v>
      </c>
      <c r="E384" s="8"/>
      <c r="F384" s="8" t="s">
        <v>63</v>
      </c>
      <c r="G384" s="8" t="s">
        <v>581</v>
      </c>
      <c r="H384" s="9">
        <v>5400.0</v>
      </c>
      <c r="I384" s="8" t="s">
        <v>585</v>
      </c>
      <c r="J384" s="8"/>
      <c r="K384" s="8" t="s">
        <v>55</v>
      </c>
      <c r="L384" s="8"/>
      <c r="M384" s="8"/>
      <c r="N384" s="10" t="b">
        <f>AND(ISNUMBER(MATCH(Transactions!$F$2:$F$1016, '관리용품리스트'!$B$3:$B$48, 0)),
  ISNUMBER(MATCH(Transactions!$G$2:$G$1016, '관리용품리스트'!$C$3:$C$48, 0))
)
</f>
        <v>1</v>
      </c>
      <c r="O384" s="11">
        <f>IF(Transactions!$C$2:$C$1016=TRUE, 0, IF(Transactions!$C$2:$C$1016="지출", -ROUND(Transactions!$H$2:$H$1016/11, 0), ROUND(Transactions!$H$2:$H$1016/11, 0)))</f>
        <v>-491</v>
      </c>
      <c r="P384" s="11">
        <f>IF(Transactions!$C$2:$C$1016="지출", -(Transactions!$H$2:$H$1016), Transactions!$H$2:$H$1016)</f>
        <v>-5400</v>
      </c>
      <c r="Q384" s="11">
        <f>Transactions!$P$2:$P$1016-Transactions!$O$2:$O$1016</f>
        <v>-4909</v>
      </c>
      <c r="R384" s="11">
        <f>IF('운영결산'!$C$2, Transactions!$Q$2:$Q$1016, Transactions!$P$2:$P$1016)</f>
        <v>-5400</v>
      </c>
      <c r="S384" s="11">
        <f>IF('초기비용'!$C$2, Transactions!$Q$2:$Q$1016, Transactions!$P$2:$P$1016)</f>
        <v>-5400</v>
      </c>
      <c r="T384" s="11">
        <f>IF('총결산'!$C$2, Transactions!$Q$2:$Q$1016, Transactions!$P$2:$P$1016)</f>
        <v>-4909</v>
      </c>
      <c r="U384" s="11">
        <f>IF(Transactions!$V$2:$V$1016=FALSE, Transactions!$O$2:$O$1016, 0)</f>
        <v>-491</v>
      </c>
      <c r="V384" s="21"/>
      <c r="W384" s="8"/>
      <c r="X384" s="8"/>
      <c r="Y384" s="8"/>
      <c r="Z384" s="8"/>
      <c r="AA384" s="8"/>
      <c r="AB384" s="8"/>
      <c r="AC384" s="12"/>
    </row>
    <row r="385" ht="15.75" hidden="1" customHeight="1">
      <c r="A385" s="13" t="str">
        <f>TEXT(Transactions!$B$2:$B$1016, "yyyy-mm")</f>
        <v>2025-04</v>
      </c>
      <c r="B385" s="14">
        <v>45775.0</v>
      </c>
      <c r="C385" s="15" t="s">
        <v>28</v>
      </c>
      <c r="D385" s="15" t="s">
        <v>29</v>
      </c>
      <c r="E385" s="15"/>
      <c r="F385" s="15" t="s">
        <v>41</v>
      </c>
      <c r="G385" s="15" t="s">
        <v>45</v>
      </c>
      <c r="H385" s="16">
        <v>-1439790.0</v>
      </c>
      <c r="I385" s="15"/>
      <c r="J385" s="15" t="s">
        <v>32</v>
      </c>
      <c r="K385" s="15" t="s">
        <v>47</v>
      </c>
      <c r="L385" s="15" t="b">
        <v>1</v>
      </c>
      <c r="M385" s="15" t="s">
        <v>586</v>
      </c>
      <c r="N385" s="17" t="b">
        <f>AND(ISNUMBER(MATCH(Transactions!$F$2:$F$1016, '관리용품리스트'!$B$3:$B$48, 0)),
  ISNUMBER(MATCH(Transactions!$G$2:$G$1016, '관리용품리스트'!$C$3:$C$48, 0))
)
</f>
        <v>0</v>
      </c>
      <c r="O385" s="18">
        <f>IF(Transactions!$L$2:$L$1016=TRUE, 0, IF(Transactions!$C$2:$C$1016="지출", -ROUND(Transactions!$H$2:$H$1016/11, 0), ROUND(Transactions!$H$2:$H$1016/11, 0)))</f>
        <v>0</v>
      </c>
      <c r="P385" s="18">
        <f>IF(Transactions!$C$2:$C$1016="지출", -(Transactions!$H$2:$H$1016), Transactions!$H$2:$H$1016)</f>
        <v>1439790</v>
      </c>
      <c r="Q385" s="18">
        <f>Transactions!$P$2:$P$1016-Transactions!$O$2:$O$1016</f>
        <v>1439790</v>
      </c>
      <c r="R385" s="18">
        <f>IF('운영결산'!$C$2, Transactions!$Q$2:$Q$1016, Transactions!$P$2:$P$1016)</f>
        <v>1439790</v>
      </c>
      <c r="S385" s="18">
        <f>IF('초기비용'!$C$2, Transactions!$Q$2:$Q$1016, Transactions!$P$2:$P$1016)</f>
        <v>1439790</v>
      </c>
      <c r="T385" s="18">
        <f>IF('총결산'!$C$2, Transactions!$Q$2:$Q$1016, Transactions!$P$2:$P$1016)</f>
        <v>1439790</v>
      </c>
      <c r="U385" s="18">
        <f>IF(Transactions!$V$2:$V$1016&lt;&gt;"", 0, Transactions!$O$2:$O$1016)</f>
        <v>0</v>
      </c>
      <c r="V385" s="20"/>
      <c r="W385" s="15"/>
      <c r="X385" s="15"/>
      <c r="Y385" s="15"/>
      <c r="Z385" s="15"/>
      <c r="AA385" s="15"/>
      <c r="AB385" s="15"/>
      <c r="AC385" s="19"/>
    </row>
    <row r="386" ht="15.75" hidden="1" customHeight="1">
      <c r="A386" s="6" t="str">
        <f>TEXT(Transactions!$B$2:$B$1016, "yyyy-mm")</f>
        <v>2025-04</v>
      </c>
      <c r="B386" s="7">
        <v>45775.0</v>
      </c>
      <c r="C386" s="8" t="s">
        <v>28</v>
      </c>
      <c r="D386" s="8" t="s">
        <v>29</v>
      </c>
      <c r="E386" s="8"/>
      <c r="F386" s="8" t="s">
        <v>30</v>
      </c>
      <c r="G386" s="8" t="s">
        <v>360</v>
      </c>
      <c r="H386" s="9">
        <v>4.27713E7</v>
      </c>
      <c r="I386" s="8"/>
      <c r="J386" s="8"/>
      <c r="K386" s="8" t="s">
        <v>360</v>
      </c>
      <c r="L386" s="8"/>
      <c r="M386" s="8"/>
      <c r="N386" s="10" t="b">
        <f>AND(ISNUMBER(MATCH(Transactions!$F$2:$F$1016, '관리용품리스트'!$B$3:$B$48, 0)),
  ISNUMBER(MATCH(Transactions!$G$2:$G$1016, '관리용품리스트'!$C$3:$C$48, 0))
)
</f>
        <v>0</v>
      </c>
      <c r="O386" s="11">
        <f>IF(Transactions!$C$2:$C$1016=TRUE, 0, IF(Transactions!$C$2:$C$1016="지출", -ROUND(Transactions!$H$2:$H$1016/11, 0), ROUND(Transactions!$H$2:$H$1016/11, 0)))</f>
        <v>-3888300</v>
      </c>
      <c r="P386" s="11">
        <f>IF(Transactions!$C$2:$C$1016="지출", -(Transactions!$H$2:$H$1016), Transactions!$H$2:$H$1016)</f>
        <v>-42771300</v>
      </c>
      <c r="Q386" s="11">
        <f>Transactions!$P$2:$P$1016-Transactions!$O$2:$O$1016</f>
        <v>-38883000</v>
      </c>
      <c r="R386" s="11">
        <f>IF('운영결산'!$C$2, Transactions!$Q$2:$Q$1016, Transactions!$P$2:$P$1016)</f>
        <v>-42771300</v>
      </c>
      <c r="S386" s="11">
        <f>IF('초기비용'!$C$2, Transactions!$Q$2:$Q$1016, Transactions!$P$2:$P$1016)</f>
        <v>-42771300</v>
      </c>
      <c r="T386" s="11">
        <f>IF('총결산'!$C$2, Transactions!$Q$2:$Q$1016, Transactions!$P$2:$P$1016)</f>
        <v>-38883000</v>
      </c>
      <c r="U386" s="11">
        <f>IF(Transactions!$V$2:$V$1016=FALSE, Transactions!$O$2:$O$1016, 0)</f>
        <v>-3888300</v>
      </c>
      <c r="V386" s="21"/>
      <c r="W386" s="8"/>
      <c r="X386" s="8"/>
      <c r="Y386" s="8"/>
      <c r="Z386" s="8"/>
      <c r="AA386" s="8"/>
      <c r="AB386" s="8"/>
      <c r="AC386" s="12"/>
    </row>
    <row r="387" ht="15.75" hidden="1" customHeight="1">
      <c r="A387" s="13" t="str">
        <f>TEXT(Transactions!$B$2:$B$1016, "yyyy-mm")</f>
        <v>2025-04</v>
      </c>
      <c r="B387" s="14">
        <v>45777.0</v>
      </c>
      <c r="C387" s="15" t="s">
        <v>329</v>
      </c>
      <c r="D387" s="15" t="s">
        <v>330</v>
      </c>
      <c r="E387" s="15"/>
      <c r="F387" s="15" t="s">
        <v>368</v>
      </c>
      <c r="G387" s="15" t="s">
        <v>369</v>
      </c>
      <c r="H387" s="16">
        <v>7263500.0</v>
      </c>
      <c r="I387" s="15"/>
      <c r="J387" s="15"/>
      <c r="K387" s="15"/>
      <c r="L387" s="15"/>
      <c r="M387" s="15"/>
      <c r="N387" s="17" t="b">
        <f>AND(ISNUMBER(MATCH(Transactions!$F$2:$F$1016, '관리용품리스트'!$B$3:$B$48, 0)),
  ISNUMBER(MATCH(Transactions!$G$2:$G$1016, '관리용품리스트'!$C$3:$C$48, 0))
)
</f>
        <v>0</v>
      </c>
      <c r="O387" s="18">
        <f>IF(Transactions!$C$2:$C$1016=TRUE, 0, IF(Transactions!$C$2:$C$1016="지출", -ROUND(Transactions!$H$2:$H$1016/11, 0), ROUND(Transactions!$H$2:$H$1016/11, 0)))</f>
        <v>660318</v>
      </c>
      <c r="P387" s="18">
        <f>IF(Transactions!$C$2:$C$1016="지출", -(Transactions!$H$2:$H$1016), Transactions!$H$2:$H$1016)</f>
        <v>7263500</v>
      </c>
      <c r="Q387" s="18">
        <f>Transactions!$P$2:$P$1016-Transactions!$O$2:$O$1016</f>
        <v>6603182</v>
      </c>
      <c r="R387" s="18">
        <f>IF('운영결산'!$C$2, Transactions!$Q$2:$Q$1016, Transactions!$P$2:$P$1016)</f>
        <v>7263500</v>
      </c>
      <c r="S387" s="18">
        <f>IF('초기비용'!$C$2, Transactions!$Q$2:$Q$1016, Transactions!$P$2:$P$1016)</f>
        <v>7263500</v>
      </c>
      <c r="T387" s="18">
        <f>IF('총결산'!$C$2, Transactions!$Q$2:$Q$1016, Transactions!$P$2:$P$1016)</f>
        <v>6603182</v>
      </c>
      <c r="U387" s="18">
        <f>IF(Transactions!$V$2:$V$1016=FALSE, Transactions!$O$2:$O$1016, 0)</f>
        <v>660318</v>
      </c>
      <c r="V387" s="20"/>
      <c r="W387" s="15"/>
      <c r="X387" s="15"/>
      <c r="Y387" s="15"/>
      <c r="Z387" s="15"/>
      <c r="AA387" s="15"/>
      <c r="AB387" s="15"/>
      <c r="AC387" s="19"/>
    </row>
    <row r="388" ht="15.75" hidden="1" customHeight="1">
      <c r="A388" s="6" t="str">
        <f>TEXT(Transactions!$B$2:$B$1016, "yyyy-mm")</f>
        <v>2025-04</v>
      </c>
      <c r="B388" s="7">
        <v>45777.0</v>
      </c>
      <c r="C388" s="8" t="s">
        <v>329</v>
      </c>
      <c r="D388" s="8" t="s">
        <v>330</v>
      </c>
      <c r="E388" s="8"/>
      <c r="F388" s="8" t="s">
        <v>368</v>
      </c>
      <c r="G388" s="8" t="s">
        <v>370</v>
      </c>
      <c r="H388" s="11">
        <v>404000.0</v>
      </c>
      <c r="I388" s="8"/>
      <c r="J388" s="8"/>
      <c r="K388" s="8"/>
      <c r="L388" s="8" t="b">
        <v>0</v>
      </c>
      <c r="M388" s="8"/>
      <c r="N388" s="10" t="b">
        <f>AND(ISNUMBER(MATCH(Transactions!$F$2:$F$1016, '관리용품리스트'!$B$3:$B$48, 0)),
  ISNUMBER(MATCH(Transactions!$G$2:$G$1016, '관리용품리스트'!$C$3:$C$48, 0))
)
</f>
        <v>0</v>
      </c>
      <c r="O388" s="11">
        <f>IF(Transactions!$C$2:$C$1016=TRUE, 0, IF(Transactions!$C$2:$C$1016="지출", -ROUND(Transactions!$H$2:$H$1016/11, 0), ROUND(Transactions!$H$2:$H$1016/11, 0)))</f>
        <v>36727</v>
      </c>
      <c r="P388" s="11">
        <f>IF(Transactions!$C$2:$C$1016="지출", -(Transactions!$H$2:$H$1016), Transactions!$H$2:$H$1016)</f>
        <v>404000</v>
      </c>
      <c r="Q388" s="11">
        <f>Transactions!$P$2:$P$1016-Transactions!$O$2:$O$1016</f>
        <v>367273</v>
      </c>
      <c r="R388" s="11">
        <f>IF('운영결산'!$C$2, Transactions!$Q$2:$Q$1016, Transactions!$P$2:$P$1016)</f>
        <v>404000</v>
      </c>
      <c r="S388" s="11">
        <f>IF('초기비용'!$C$2, Transactions!$Q$2:$Q$1016, Transactions!$P$2:$P$1016)</f>
        <v>404000</v>
      </c>
      <c r="T388" s="11">
        <f>IF('총결산'!$C$2, Transactions!$Q$2:$Q$1016, Transactions!$P$2:$P$1016)</f>
        <v>367273</v>
      </c>
      <c r="U388" s="11">
        <f>IF(Transactions!$V$2:$V$1016=FALSE, Transactions!$O$2:$O$1016, 0)</f>
        <v>36727</v>
      </c>
      <c r="V388" s="21"/>
      <c r="W388" s="8"/>
      <c r="X388" s="8"/>
      <c r="Y388" s="8"/>
      <c r="Z388" s="8"/>
      <c r="AA388" s="8"/>
      <c r="AB388" s="8"/>
      <c r="AC388" s="12"/>
    </row>
    <row r="389" ht="15.75" hidden="1" customHeight="1">
      <c r="A389" s="13" t="str">
        <f>TEXT(Transactions!$B$2:$B$1016, "yyyy-mm")</f>
        <v>2025-04</v>
      </c>
      <c r="B389" s="14">
        <v>45777.0</v>
      </c>
      <c r="C389" s="15" t="s">
        <v>329</v>
      </c>
      <c r="D389" s="15" t="s">
        <v>330</v>
      </c>
      <c r="E389" s="15"/>
      <c r="F389" s="15" t="s">
        <v>368</v>
      </c>
      <c r="G389" s="15" t="s">
        <v>371</v>
      </c>
      <c r="H389" s="18">
        <v>3082500.0</v>
      </c>
      <c r="I389" s="15"/>
      <c r="J389" s="15"/>
      <c r="K389" s="15"/>
      <c r="L389" s="15" t="b">
        <v>0</v>
      </c>
      <c r="M389" s="15"/>
      <c r="N389" s="17" t="b">
        <f>AND(ISNUMBER(MATCH(Transactions!$F$2:$F$1016, '관리용품리스트'!$B$3:$B$48, 0)),
  ISNUMBER(MATCH(Transactions!$G$2:$G$1016, '관리용품리스트'!$C$3:$C$48, 0))
)
</f>
        <v>0</v>
      </c>
      <c r="O389" s="18">
        <f>IF(Transactions!$C$2:$C$1016=TRUE, 0, IF(Transactions!$C$2:$C$1016="지출", -ROUND(Transactions!$H$2:$H$1016/11, 0), ROUND(Transactions!$H$2:$H$1016/11, 0)))</f>
        <v>280227</v>
      </c>
      <c r="P389" s="18">
        <f>IF(Transactions!$C$2:$C$1016="지출", -(Transactions!$H$2:$H$1016), Transactions!$H$2:$H$1016)</f>
        <v>3082500</v>
      </c>
      <c r="Q389" s="18">
        <f>Transactions!$P$2:$P$1016-Transactions!$O$2:$O$1016</f>
        <v>2802273</v>
      </c>
      <c r="R389" s="18">
        <f>IF('운영결산'!$C$2, Transactions!$Q$2:$Q$1016, Transactions!$P$2:$P$1016)</f>
        <v>3082500</v>
      </c>
      <c r="S389" s="18">
        <f>IF('초기비용'!$C$2, Transactions!$Q$2:$Q$1016, Transactions!$P$2:$P$1016)</f>
        <v>3082500</v>
      </c>
      <c r="T389" s="18">
        <f>IF('총결산'!$C$2, Transactions!$Q$2:$Q$1016, Transactions!$P$2:$P$1016)</f>
        <v>2802273</v>
      </c>
      <c r="U389" s="18">
        <f>IF(Transactions!$V$2:$V$1016=FALSE, Transactions!$O$2:$O$1016, 0)</f>
        <v>280227</v>
      </c>
      <c r="V389" s="20"/>
      <c r="W389" s="15"/>
      <c r="X389" s="15"/>
      <c r="Y389" s="15"/>
      <c r="Z389" s="15"/>
      <c r="AA389" s="15"/>
      <c r="AB389" s="15"/>
      <c r="AC389" s="19"/>
    </row>
    <row r="390" ht="15.75" hidden="1" customHeight="1">
      <c r="A390" s="6" t="str">
        <f>TEXT(Transactions!$B$2:$B$1016, "yyyy-mm")</f>
        <v>2025-04</v>
      </c>
      <c r="B390" s="7">
        <v>45777.0</v>
      </c>
      <c r="C390" s="8" t="s">
        <v>329</v>
      </c>
      <c r="D390" s="8" t="s">
        <v>330</v>
      </c>
      <c r="E390" s="8"/>
      <c r="F390" s="8" t="s">
        <v>368</v>
      </c>
      <c r="G390" s="8" t="s">
        <v>587</v>
      </c>
      <c r="H390" s="11">
        <v>14500.0</v>
      </c>
      <c r="I390" s="8"/>
      <c r="J390" s="8"/>
      <c r="K390" s="8"/>
      <c r="L390" s="8" t="b">
        <v>0</v>
      </c>
      <c r="M390" s="8"/>
      <c r="N390" s="10" t="b">
        <f>AND(ISNUMBER(MATCH(Transactions!$F$2:$F$1016, '관리용품리스트'!$B$3:$B$48, 0)),
  ISNUMBER(MATCH(Transactions!$G$2:$G$1016, '관리용품리스트'!$C$3:$C$48, 0))
)
</f>
        <v>0</v>
      </c>
      <c r="O390" s="11">
        <f>IF(Transactions!$C$2:$C$1016=TRUE, 0, IF(Transactions!$C$2:$C$1016="지출", -ROUND(Transactions!$H$2:$H$1016/11, 0), ROUND(Transactions!$H$2:$H$1016/11, 0)))</f>
        <v>1318</v>
      </c>
      <c r="P390" s="11">
        <f>IF(Transactions!$C$2:$C$1016="지출", -(Transactions!$H$2:$H$1016), Transactions!$H$2:$H$1016)</f>
        <v>14500</v>
      </c>
      <c r="Q390" s="11">
        <f>Transactions!$P$2:$P$1016-Transactions!$O$2:$O$1016</f>
        <v>13182</v>
      </c>
      <c r="R390" s="11">
        <f>IF('운영결산'!$C$2, Transactions!$Q$2:$Q$1016, Transactions!$P$2:$P$1016)</f>
        <v>14500</v>
      </c>
      <c r="S390" s="11">
        <f>IF('초기비용'!$C$2, Transactions!$Q$2:$Q$1016, Transactions!$P$2:$P$1016)</f>
        <v>14500</v>
      </c>
      <c r="T390" s="11">
        <f>IF('총결산'!$C$2, Transactions!$Q$2:$Q$1016, Transactions!$P$2:$P$1016)</f>
        <v>13182</v>
      </c>
      <c r="U390" s="11">
        <f>IF(Transactions!$V$2:$V$1016=FALSE, Transactions!$O$2:$O$1016, 0)</f>
        <v>1318</v>
      </c>
      <c r="V390" s="21"/>
      <c r="W390" s="8"/>
      <c r="X390" s="8"/>
      <c r="Y390" s="8"/>
      <c r="Z390" s="8"/>
      <c r="AA390" s="8"/>
      <c r="AB390" s="8"/>
      <c r="AC390" s="12"/>
    </row>
    <row r="391" ht="15.75" customHeight="1">
      <c r="A391" s="13" t="str">
        <f>TEXT(Transactions!$B$2:$B$1016, "yyyy-mm")</f>
        <v>2025-05</v>
      </c>
      <c r="B391" s="14">
        <v>45778.0</v>
      </c>
      <c r="C391" s="15" t="s">
        <v>28</v>
      </c>
      <c r="D391" s="15" t="s">
        <v>51</v>
      </c>
      <c r="E391" s="15"/>
      <c r="F391" s="15" t="s">
        <v>57</v>
      </c>
      <c r="G391" s="15" t="s">
        <v>58</v>
      </c>
      <c r="H391" s="16">
        <v>23750.0</v>
      </c>
      <c r="I391" s="15" t="s">
        <v>535</v>
      </c>
      <c r="J391" s="15"/>
      <c r="K391" s="15" t="s">
        <v>152</v>
      </c>
      <c r="L391" s="15"/>
      <c r="M391" s="15"/>
      <c r="N391" s="17" t="b">
        <f>AND(ISNUMBER(MATCH(Transactions!$F$2:$F$1016, '관리용품리스트'!$B$3:$B$48, 0)),
  ISNUMBER(MATCH(Transactions!$G$2:$G$1016, '관리용품리스트'!$C$3:$C$48, 0))
)
</f>
        <v>1</v>
      </c>
      <c r="O391" s="18">
        <f>IF(Transactions!$C$2:$C$1016=TRUE, 0, IF(Transactions!$C$2:$C$1016="지출", -ROUND(Transactions!$H$2:$H$1016/11, 0), ROUND(Transactions!$H$2:$H$1016/11, 0)))</f>
        <v>-2159</v>
      </c>
      <c r="P391" s="18">
        <f>IF(Transactions!$C$2:$C$1016="지출", -(Transactions!$H$2:$H$1016), Transactions!$H$2:$H$1016)</f>
        <v>-23750</v>
      </c>
      <c r="Q391" s="18">
        <f>Transactions!$P$2:$P$1016-Transactions!$O$2:$O$1016</f>
        <v>-21591</v>
      </c>
      <c r="R391" s="18">
        <f>IF('운영결산'!$C$2, Transactions!$Q$2:$Q$1016, Transactions!$P$2:$P$1016)</f>
        <v>-23750</v>
      </c>
      <c r="S391" s="18">
        <f>IF('초기비용'!$C$2, Transactions!$Q$2:$Q$1016, Transactions!$P$2:$P$1016)</f>
        <v>-23750</v>
      </c>
      <c r="T391" s="18">
        <f>IF('총결산'!$C$2, Transactions!$Q$2:$Q$1016, Transactions!$P$2:$P$1016)</f>
        <v>-21591</v>
      </c>
      <c r="U391" s="18">
        <f>IF(Transactions!$V$2:$V$1016=FALSE, Transactions!$O$2:$O$1016, 0)</f>
        <v>-2159</v>
      </c>
      <c r="V391" s="20"/>
      <c r="W391" s="15"/>
      <c r="X391" s="15"/>
      <c r="Y391" s="15"/>
      <c r="Z391" s="15"/>
      <c r="AA391" s="15"/>
      <c r="AB391" s="15"/>
      <c r="AC391" s="19"/>
    </row>
    <row r="392" ht="15.75" customHeight="1">
      <c r="A392" s="6" t="str">
        <f>TEXT(Transactions!$B$2:$B$1016, "yyyy-mm")</f>
        <v>2025-05</v>
      </c>
      <c r="B392" s="7">
        <v>45778.0</v>
      </c>
      <c r="C392" s="8" t="s">
        <v>28</v>
      </c>
      <c r="D392" s="8" t="s">
        <v>51</v>
      </c>
      <c r="E392" s="8"/>
      <c r="F392" s="8" t="s">
        <v>57</v>
      </c>
      <c r="G392" s="8" t="s">
        <v>58</v>
      </c>
      <c r="H392" s="9">
        <v>23750.0</v>
      </c>
      <c r="I392" s="8" t="s">
        <v>535</v>
      </c>
      <c r="J392" s="8"/>
      <c r="K392" s="8" t="s">
        <v>152</v>
      </c>
      <c r="L392" s="8"/>
      <c r="M392" s="8"/>
      <c r="N392" s="10" t="b">
        <f>AND(ISNUMBER(MATCH(Transactions!$F$2:$F$1016, '관리용품리스트'!$B$3:$B$48, 0)),
  ISNUMBER(MATCH(Transactions!$G$2:$G$1016, '관리용품리스트'!$C$3:$C$48, 0))
)
</f>
        <v>1</v>
      </c>
      <c r="O392" s="11">
        <f>IF(Transactions!$C$2:$C$1016=TRUE, 0, IF(Transactions!$C$2:$C$1016="지출", -ROUND(Transactions!$H$2:$H$1016/11, 0), ROUND(Transactions!$H$2:$H$1016/11, 0)))</f>
        <v>-2159</v>
      </c>
      <c r="P392" s="11">
        <f>IF(Transactions!$C$2:$C$1016="지출", -(Transactions!$H$2:$H$1016), Transactions!$H$2:$H$1016)</f>
        <v>-23750</v>
      </c>
      <c r="Q392" s="11">
        <f>Transactions!$P$2:$P$1016-Transactions!$O$2:$O$1016</f>
        <v>-21591</v>
      </c>
      <c r="R392" s="11">
        <f>IF('운영결산'!$C$2, Transactions!$Q$2:$Q$1016, Transactions!$P$2:$P$1016)</f>
        <v>-23750</v>
      </c>
      <c r="S392" s="11">
        <f>IF('초기비용'!$C$2, Transactions!$Q$2:$Q$1016, Transactions!$P$2:$P$1016)</f>
        <v>-23750</v>
      </c>
      <c r="T392" s="11">
        <f>IF('총결산'!$C$2, Transactions!$Q$2:$Q$1016, Transactions!$P$2:$P$1016)</f>
        <v>-21591</v>
      </c>
      <c r="U392" s="11">
        <f>IF(Transactions!$V$2:$V$1016=FALSE, Transactions!$O$2:$O$1016, 0)</f>
        <v>-2159</v>
      </c>
      <c r="V392" s="21"/>
      <c r="W392" s="8"/>
      <c r="X392" s="8"/>
      <c r="Y392" s="8"/>
      <c r="Z392" s="8"/>
      <c r="AA392" s="8"/>
      <c r="AB392" s="8"/>
      <c r="AC392" s="12"/>
    </row>
    <row r="393" ht="15.75" customHeight="1">
      <c r="A393" s="13" t="str">
        <f>TEXT(Transactions!$B$2:$B$1016, "yyyy-mm")</f>
        <v>2025-05</v>
      </c>
      <c r="B393" s="14">
        <v>45778.0</v>
      </c>
      <c r="C393" s="15" t="s">
        <v>28</v>
      </c>
      <c r="D393" s="15" t="s">
        <v>51</v>
      </c>
      <c r="E393" s="15"/>
      <c r="F393" s="15" t="s">
        <v>52</v>
      </c>
      <c r="G393" s="15" t="s">
        <v>114</v>
      </c>
      <c r="H393" s="16">
        <v>14090.0</v>
      </c>
      <c r="I393" s="15" t="s">
        <v>588</v>
      </c>
      <c r="J393" s="15" t="s">
        <v>464</v>
      </c>
      <c r="K393" s="15" t="s">
        <v>589</v>
      </c>
      <c r="L393" s="15"/>
      <c r="M393" s="15"/>
      <c r="N393" s="17" t="b">
        <f>AND(ISNUMBER(MATCH(Transactions!$F$2:$F$1016, '관리용품리스트'!$B$3:$B$48, 0)),
  ISNUMBER(MATCH(Transactions!$G$2:$G$1016, '관리용품리스트'!$C$3:$C$48, 0))
)
</f>
        <v>1</v>
      </c>
      <c r="O393" s="18">
        <f>IF(Transactions!$C$2:$C$1016=TRUE, 0, IF(Transactions!$C$2:$C$1016="지출", -ROUND(Transactions!$H$2:$H$1016/11, 0), ROUND(Transactions!$H$2:$H$1016/11, 0)))</f>
        <v>-1281</v>
      </c>
      <c r="P393" s="18">
        <f>IF(Transactions!$C$2:$C$1016="지출", -(Transactions!$H$2:$H$1016), Transactions!$H$2:$H$1016)</f>
        <v>-14090</v>
      </c>
      <c r="Q393" s="18">
        <f>Transactions!$P$2:$P$1016-Transactions!$O$2:$O$1016</f>
        <v>-12809</v>
      </c>
      <c r="R393" s="18">
        <f>IF('운영결산'!$C$2, Transactions!$Q$2:$Q$1016, Transactions!$P$2:$P$1016)</f>
        <v>-14090</v>
      </c>
      <c r="S393" s="18">
        <f>IF('초기비용'!$C$2, Transactions!$Q$2:$Q$1016, Transactions!$P$2:$P$1016)</f>
        <v>-14090</v>
      </c>
      <c r="T393" s="18">
        <f>IF('총결산'!$C$2, Transactions!$Q$2:$Q$1016, Transactions!$P$2:$P$1016)</f>
        <v>-12809</v>
      </c>
      <c r="U393" s="18">
        <f>IF(Transactions!$V$2:$V$1016=FALSE, Transactions!$O$2:$O$1016, 0)</f>
        <v>-1281</v>
      </c>
      <c r="V393" s="20"/>
      <c r="W393" s="15"/>
      <c r="X393" s="15"/>
      <c r="Y393" s="15"/>
      <c r="Z393" s="15"/>
      <c r="AA393" s="15"/>
      <c r="AB393" s="15"/>
      <c r="AC393" s="19"/>
    </row>
    <row r="394" ht="15.75" hidden="1" customHeight="1">
      <c r="A394" s="6" t="str">
        <f>TEXT(Transactions!$B$2:$B$1016, "yyyy-mm")</f>
        <v>2025-05</v>
      </c>
      <c r="B394" s="7">
        <v>45779.0</v>
      </c>
      <c r="C394" s="8" t="s">
        <v>329</v>
      </c>
      <c r="D394" s="8" t="s">
        <v>330</v>
      </c>
      <c r="E394" s="8"/>
      <c r="F394" s="8" t="s">
        <v>331</v>
      </c>
      <c r="G394" s="8" t="s">
        <v>332</v>
      </c>
      <c r="H394" s="11">
        <v>-9500.0</v>
      </c>
      <c r="I394" s="8"/>
      <c r="J394" s="8" t="s">
        <v>32</v>
      </c>
      <c r="K394" s="8" t="s">
        <v>333</v>
      </c>
      <c r="L394" s="8" t="b">
        <v>1</v>
      </c>
      <c r="M394" s="8" t="s">
        <v>590</v>
      </c>
      <c r="N394" s="10" t="b">
        <f>AND(ISNUMBER(MATCH(Transactions!$F$2:$F$1016, '관리용품리스트'!$B$3:$B$48, 0)),
  ISNUMBER(MATCH(Transactions!$G$2:$G$1016, '관리용품리스트'!$C$3:$C$48, 0))
)
</f>
        <v>0</v>
      </c>
      <c r="O394" s="11">
        <f>IF(Transactions!$C$2:$C$1016=TRUE, 0, IF(Transactions!$C$2:$C$1016="지출", -ROUND(Transactions!$H$2:$H$1016/11, 0), ROUND(Transactions!$H$2:$H$1016/11, 0)))</f>
        <v>-864</v>
      </c>
      <c r="P394" s="11">
        <f>IF(Transactions!$C$2:$C$1016="지출", -(Transactions!$H$2:$H$1016), Transactions!$H$2:$H$1016)</f>
        <v>-9500</v>
      </c>
      <c r="Q394" s="11">
        <f>Transactions!$P$2:$P$1016-Transactions!$O$2:$O$1016</f>
        <v>-8636</v>
      </c>
      <c r="R394" s="11">
        <f>IF('운영결산'!$C$2, Transactions!$Q$2:$Q$1016, Transactions!$P$2:$P$1016)</f>
        <v>-9500</v>
      </c>
      <c r="S394" s="11">
        <f>IF('초기비용'!$C$2, Transactions!$Q$2:$Q$1016, Transactions!$P$2:$P$1016)</f>
        <v>-9500</v>
      </c>
      <c r="T394" s="11">
        <f>IF('총결산'!$C$2, Transactions!$Q$2:$Q$1016, Transactions!$P$2:$P$1016)</f>
        <v>-8636</v>
      </c>
      <c r="U394" s="11">
        <f>IF(Transactions!$V$2:$V$1016=FALSE, Transactions!$O$2:$O$1016, 0)</f>
        <v>-864</v>
      </c>
      <c r="V394" s="21"/>
      <c r="W394" s="8"/>
      <c r="X394" s="8"/>
      <c r="Y394" s="8"/>
      <c r="Z394" s="8"/>
      <c r="AA394" s="8"/>
      <c r="AB394" s="8"/>
      <c r="AC394" s="12"/>
    </row>
    <row r="395" ht="15.75" hidden="1" customHeight="1">
      <c r="A395" s="13" t="str">
        <f>TEXT(Transactions!$B$2:$B$1016, "yyyy-mm")</f>
        <v>2025-05</v>
      </c>
      <c r="B395" s="14">
        <v>45779.0</v>
      </c>
      <c r="C395" s="15" t="s">
        <v>329</v>
      </c>
      <c r="D395" s="15" t="s">
        <v>330</v>
      </c>
      <c r="E395" s="15"/>
      <c r="F395" s="15" t="s">
        <v>331</v>
      </c>
      <c r="G395" s="15" t="s">
        <v>332</v>
      </c>
      <c r="H395" s="18">
        <v>-11750.0</v>
      </c>
      <c r="I395" s="15"/>
      <c r="J395" s="15" t="s">
        <v>32</v>
      </c>
      <c r="K395" s="15" t="s">
        <v>333</v>
      </c>
      <c r="L395" s="15" t="b">
        <v>1</v>
      </c>
      <c r="M395" s="15" t="s">
        <v>591</v>
      </c>
      <c r="N395" s="17" t="b">
        <f>AND(ISNUMBER(MATCH(Transactions!$F$2:$F$1016, '관리용품리스트'!$B$3:$B$48, 0)),
  ISNUMBER(MATCH(Transactions!$G$2:$G$1016, '관리용품리스트'!$C$3:$C$48, 0))
)
</f>
        <v>0</v>
      </c>
      <c r="O395" s="18">
        <f>IF(Transactions!$C$2:$C$1016=TRUE, 0, IF(Transactions!$C$2:$C$1016="지출", -ROUND(Transactions!$H$2:$H$1016/11, 0), ROUND(Transactions!$H$2:$H$1016/11, 0)))</f>
        <v>-1068</v>
      </c>
      <c r="P395" s="18">
        <f>IF(Transactions!$C$2:$C$1016="지출", -(Transactions!$H$2:$H$1016), Transactions!$H$2:$H$1016)</f>
        <v>-11750</v>
      </c>
      <c r="Q395" s="18">
        <f>Transactions!$P$2:$P$1016-Transactions!$O$2:$O$1016</f>
        <v>-10682</v>
      </c>
      <c r="R395" s="18">
        <f>IF('운영결산'!$C$2, Transactions!$Q$2:$Q$1016, Transactions!$P$2:$P$1016)</f>
        <v>-11750</v>
      </c>
      <c r="S395" s="18">
        <f>IF('초기비용'!$C$2, Transactions!$Q$2:$Q$1016, Transactions!$P$2:$P$1016)</f>
        <v>-11750</v>
      </c>
      <c r="T395" s="18">
        <f>IF('총결산'!$C$2, Transactions!$Q$2:$Q$1016, Transactions!$P$2:$P$1016)</f>
        <v>-10682</v>
      </c>
      <c r="U395" s="18">
        <f>IF(Transactions!$V$2:$V$1016=FALSE, Transactions!$O$2:$O$1016, 0)</f>
        <v>-1068</v>
      </c>
      <c r="V395" s="20"/>
      <c r="W395" s="15"/>
      <c r="X395" s="15"/>
      <c r="Y395" s="15"/>
      <c r="Z395" s="15"/>
      <c r="AA395" s="15"/>
      <c r="AB395" s="15"/>
      <c r="AC395" s="19"/>
    </row>
    <row r="396" ht="15.75" customHeight="1">
      <c r="A396" s="6" t="str">
        <f>TEXT(Transactions!$B$2:$B$1016, "yyyy-mm")</f>
        <v>2025-05</v>
      </c>
      <c r="B396" s="7">
        <v>45779.0</v>
      </c>
      <c r="C396" s="8" t="s">
        <v>28</v>
      </c>
      <c r="D396" s="8" t="s">
        <v>51</v>
      </c>
      <c r="E396" s="8"/>
      <c r="F396" s="8" t="s">
        <v>52</v>
      </c>
      <c r="G396" s="8" t="s">
        <v>210</v>
      </c>
      <c r="H396" s="9">
        <v>5280.0</v>
      </c>
      <c r="I396" s="8" t="s">
        <v>211</v>
      </c>
      <c r="J396" s="8"/>
      <c r="K396" s="8" t="s">
        <v>55</v>
      </c>
      <c r="L396" s="8"/>
      <c r="M396" s="8"/>
      <c r="N396" s="10" t="b">
        <f>AND(ISNUMBER(MATCH(Transactions!$F$2:$F$1016, '관리용품리스트'!$B$3:$B$48, 0)),
  ISNUMBER(MATCH(Transactions!$G$2:$G$1016, '관리용품리스트'!$C$3:$C$48, 0))
)
</f>
        <v>1</v>
      </c>
      <c r="O396" s="11">
        <f>IF(Transactions!$C$2:$C$1016=TRUE, 0, IF(Transactions!$C$2:$C$1016="지출", -ROUND(Transactions!$H$2:$H$1016/11, 0), ROUND(Transactions!$H$2:$H$1016/11, 0)))</f>
        <v>-480</v>
      </c>
      <c r="P396" s="11">
        <f>IF(Transactions!$C$2:$C$1016="지출", -(Transactions!$H$2:$H$1016), Transactions!$H$2:$H$1016)</f>
        <v>-5280</v>
      </c>
      <c r="Q396" s="11">
        <f>Transactions!$P$2:$P$1016-Transactions!$O$2:$O$1016</f>
        <v>-4800</v>
      </c>
      <c r="R396" s="11">
        <f>IF('운영결산'!$C$2, Transactions!$Q$2:$Q$1016, Transactions!$P$2:$P$1016)</f>
        <v>-5280</v>
      </c>
      <c r="S396" s="11">
        <f>IF('초기비용'!$C$2, Transactions!$Q$2:$Q$1016, Transactions!$P$2:$P$1016)</f>
        <v>-5280</v>
      </c>
      <c r="T396" s="11">
        <f>IF('총결산'!$C$2, Transactions!$Q$2:$Q$1016, Transactions!$P$2:$P$1016)</f>
        <v>-4800</v>
      </c>
      <c r="U396" s="11">
        <f>IF(Transactions!$V$2:$V$1016=FALSE, Transactions!$O$2:$O$1016, 0)</f>
        <v>-480</v>
      </c>
      <c r="V396" s="21"/>
      <c r="W396" s="8"/>
      <c r="X396" s="8"/>
      <c r="Y396" s="8"/>
      <c r="Z396" s="8"/>
      <c r="AA396" s="8"/>
      <c r="AB396" s="8"/>
      <c r="AC396" s="12"/>
    </row>
    <row r="397" ht="15.75" hidden="1" customHeight="1">
      <c r="A397" s="13" t="str">
        <f>TEXT(Transactions!$B$2:$B$1016, "yyyy-mm")</f>
        <v>2025-05</v>
      </c>
      <c r="B397" s="14">
        <v>45779.0</v>
      </c>
      <c r="C397" s="15" t="s">
        <v>28</v>
      </c>
      <c r="D397" s="15" t="s">
        <v>51</v>
      </c>
      <c r="E397" s="15"/>
      <c r="F397" s="15" t="s">
        <v>566</v>
      </c>
      <c r="G397" s="15" t="s">
        <v>567</v>
      </c>
      <c r="H397" s="16">
        <v>9245.0</v>
      </c>
      <c r="I397" s="15"/>
      <c r="J397" s="15" t="s">
        <v>46</v>
      </c>
      <c r="K397" s="15" t="s">
        <v>568</v>
      </c>
      <c r="L397" s="15"/>
      <c r="M397" s="15"/>
      <c r="N397" s="17" t="b">
        <f>AND(ISNUMBER(MATCH(Transactions!$F$2:$F$1016, '관리용품리스트'!$B$3:$B$48, 0)),
  ISNUMBER(MATCH(Transactions!$G$2:$G$1016, '관리용품리스트'!$C$3:$C$48, 0))
)
</f>
        <v>0</v>
      </c>
      <c r="O397" s="18">
        <f>IF(Transactions!$C$2:$C$1016=TRUE, 0, IF(Transactions!$C$2:$C$1016="지출", -ROUND(Transactions!$H$2:$H$1016/11, 0), ROUND(Transactions!$H$2:$H$1016/11, 0)))</f>
        <v>-840</v>
      </c>
      <c r="P397" s="18">
        <f>IF(Transactions!$C$2:$C$1016="지출", -(Transactions!$H$2:$H$1016), Transactions!$H$2:$H$1016)</f>
        <v>-9245</v>
      </c>
      <c r="Q397" s="18">
        <f>Transactions!$P$2:$P$1016-Transactions!$O$2:$O$1016</f>
        <v>-8405</v>
      </c>
      <c r="R397" s="18">
        <f>IF('운영결산'!$C$2, Transactions!$Q$2:$Q$1016, Transactions!$P$2:$P$1016)</f>
        <v>-9245</v>
      </c>
      <c r="S397" s="18">
        <f>IF('초기비용'!$C$2, Transactions!$Q$2:$Q$1016, Transactions!$P$2:$P$1016)</f>
        <v>-9245</v>
      </c>
      <c r="T397" s="18">
        <f>IF('총결산'!$C$2, Transactions!$Q$2:$Q$1016, Transactions!$P$2:$P$1016)</f>
        <v>-8405</v>
      </c>
      <c r="U397" s="18">
        <f>IF(Transactions!$V$2:$V$1016=FALSE, Transactions!$O$2:$O$1016, 0)</f>
        <v>-840</v>
      </c>
      <c r="V397" s="20"/>
      <c r="W397" s="15"/>
      <c r="X397" s="15"/>
      <c r="Y397" s="15"/>
      <c r="Z397" s="15"/>
      <c r="AA397" s="15"/>
      <c r="AB397" s="15"/>
      <c r="AC397" s="19"/>
    </row>
    <row r="398" ht="15.75" hidden="1" customHeight="1">
      <c r="A398" s="6" t="str">
        <f>TEXT(Transactions!$B$2:$B$1016, "yyyy-mm")</f>
        <v>2025-05</v>
      </c>
      <c r="B398" s="7">
        <v>45781.0</v>
      </c>
      <c r="C398" s="8" t="s">
        <v>28</v>
      </c>
      <c r="D398" s="8" t="s">
        <v>51</v>
      </c>
      <c r="E398" s="8"/>
      <c r="F398" s="8" t="s">
        <v>566</v>
      </c>
      <c r="G398" s="8" t="s">
        <v>567</v>
      </c>
      <c r="H398" s="9">
        <v>13555.0</v>
      </c>
      <c r="I398" s="8"/>
      <c r="J398" s="8" t="s">
        <v>46</v>
      </c>
      <c r="K398" s="8" t="s">
        <v>568</v>
      </c>
      <c r="L398" s="8"/>
      <c r="M398" s="8"/>
      <c r="N398" s="10" t="b">
        <f>AND(ISNUMBER(MATCH(Transactions!$F$2:$F$1016, '관리용품리스트'!$B$3:$B$48, 0)),
  ISNUMBER(MATCH(Transactions!$G$2:$G$1016, '관리용품리스트'!$C$3:$C$48, 0))
)
</f>
        <v>0</v>
      </c>
      <c r="O398" s="11">
        <f>IF(Transactions!$C$2:$C$1016=TRUE, 0, IF(Transactions!$C$2:$C$1016="지출", -ROUND(Transactions!$H$2:$H$1016/11, 0), ROUND(Transactions!$H$2:$H$1016/11, 0)))</f>
        <v>-1232</v>
      </c>
      <c r="P398" s="11">
        <f>IF(Transactions!$C$2:$C$1016="지출", -(Transactions!$H$2:$H$1016), Transactions!$H$2:$H$1016)</f>
        <v>-13555</v>
      </c>
      <c r="Q398" s="11">
        <f>Transactions!$P$2:$P$1016-Transactions!$O$2:$O$1016</f>
        <v>-12323</v>
      </c>
      <c r="R398" s="11">
        <f>IF('운영결산'!$C$2, Transactions!$Q$2:$Q$1016, Transactions!$P$2:$P$1016)</f>
        <v>-13555</v>
      </c>
      <c r="S398" s="11">
        <f>IF('초기비용'!$C$2, Transactions!$Q$2:$Q$1016, Transactions!$P$2:$P$1016)</f>
        <v>-13555</v>
      </c>
      <c r="T398" s="11">
        <f>IF('총결산'!$C$2, Transactions!$Q$2:$Q$1016, Transactions!$P$2:$P$1016)</f>
        <v>-12323</v>
      </c>
      <c r="U398" s="11">
        <f>IF(Transactions!$V$2:$V$1016=FALSE, Transactions!$O$2:$O$1016, 0)</f>
        <v>-1232</v>
      </c>
      <c r="V398" s="21"/>
      <c r="W398" s="8"/>
      <c r="X398" s="8"/>
      <c r="Y398" s="8"/>
      <c r="Z398" s="8"/>
      <c r="AA398" s="8"/>
      <c r="AB398" s="8"/>
      <c r="AC398" s="12"/>
    </row>
    <row r="399" ht="15.75" hidden="1" customHeight="1">
      <c r="A399" s="13" t="str">
        <f>TEXT(Transactions!$B$2:$B$1016, "yyyy-mm")</f>
        <v>2025-05</v>
      </c>
      <c r="B399" s="14">
        <v>45783.0</v>
      </c>
      <c r="C399" s="15" t="s">
        <v>28</v>
      </c>
      <c r="D399" s="15" t="s">
        <v>51</v>
      </c>
      <c r="E399" s="15"/>
      <c r="F399" s="15" t="s">
        <v>566</v>
      </c>
      <c r="G399" s="15" t="s">
        <v>567</v>
      </c>
      <c r="H399" s="16">
        <v>10000.0</v>
      </c>
      <c r="I399" s="15"/>
      <c r="J399" s="15" t="s">
        <v>46</v>
      </c>
      <c r="K399" s="15" t="s">
        <v>592</v>
      </c>
      <c r="L399" s="15"/>
      <c r="M399" s="15"/>
      <c r="N399" s="17" t="b">
        <f>AND(ISNUMBER(MATCH(Transactions!$F$2:$F$1016, '관리용품리스트'!$B$3:$B$48, 0)),
  ISNUMBER(MATCH(Transactions!$G$2:$G$1016, '관리용품리스트'!$C$3:$C$48, 0))
)
</f>
        <v>0</v>
      </c>
      <c r="O399" s="18">
        <f>IF(Transactions!$C$2:$C$1016=TRUE, 0, IF(Transactions!$C$2:$C$1016="지출", -ROUND(Transactions!$H$2:$H$1016/11, 0), ROUND(Transactions!$H$2:$H$1016/11, 0)))</f>
        <v>-909</v>
      </c>
      <c r="P399" s="18">
        <f>IF(Transactions!$C$2:$C$1016="지출", -(Transactions!$H$2:$H$1016), Transactions!$H$2:$H$1016)</f>
        <v>-10000</v>
      </c>
      <c r="Q399" s="18">
        <f>Transactions!$P$2:$P$1016-Transactions!$O$2:$O$1016</f>
        <v>-9091</v>
      </c>
      <c r="R399" s="18">
        <f>IF('운영결산'!$C$2, Transactions!$Q$2:$Q$1016, Transactions!$P$2:$P$1016)</f>
        <v>-10000</v>
      </c>
      <c r="S399" s="18">
        <f>IF('초기비용'!$C$2, Transactions!$Q$2:$Q$1016, Transactions!$P$2:$P$1016)</f>
        <v>-10000</v>
      </c>
      <c r="T399" s="18">
        <f>IF('총결산'!$C$2, Transactions!$Q$2:$Q$1016, Transactions!$P$2:$P$1016)</f>
        <v>-9091</v>
      </c>
      <c r="U399" s="18">
        <f>IF(Transactions!$V$2:$V$1016=FALSE, Transactions!$O$2:$O$1016, 0)</f>
        <v>-909</v>
      </c>
      <c r="V399" s="20"/>
      <c r="W399" s="15"/>
      <c r="X399" s="15"/>
      <c r="Y399" s="15"/>
      <c r="Z399" s="15"/>
      <c r="AA399" s="15"/>
      <c r="AB399" s="15"/>
      <c r="AC399" s="19"/>
    </row>
    <row r="400" ht="15.75" hidden="1" customHeight="1">
      <c r="A400" s="6" t="str">
        <f>TEXT(Transactions!$B$2:$B$1016, "yyyy-mm")</f>
        <v>2025-05</v>
      </c>
      <c r="B400" s="7">
        <v>45783.0</v>
      </c>
      <c r="C400" s="8" t="s">
        <v>28</v>
      </c>
      <c r="D400" s="8" t="s">
        <v>51</v>
      </c>
      <c r="E400" s="8"/>
      <c r="F400" s="8" t="s">
        <v>78</v>
      </c>
      <c r="G400" s="8" t="s">
        <v>191</v>
      </c>
      <c r="H400" s="9">
        <v>26900.0</v>
      </c>
      <c r="I400" s="8" t="s">
        <v>593</v>
      </c>
      <c r="J400" s="8"/>
      <c r="K400" s="8" t="s">
        <v>55</v>
      </c>
      <c r="L400" s="8"/>
      <c r="M400" s="8"/>
      <c r="N400" s="10" t="b">
        <f>AND(ISNUMBER(MATCH(Transactions!$F$2:$F$1016, '관리용품리스트'!$B$3:$B$48, 0)),
  ISNUMBER(MATCH(Transactions!$G$2:$G$1016, '관리용품리스트'!$C$3:$C$48, 0))
)
</f>
        <v>0</v>
      </c>
      <c r="O400" s="11">
        <f>IF(Transactions!$C$2:$C$1016=TRUE, 0, IF(Transactions!$C$2:$C$1016="지출", -ROUND(Transactions!$H$2:$H$1016/11, 0), ROUND(Transactions!$H$2:$H$1016/11, 0)))</f>
        <v>-2445</v>
      </c>
      <c r="P400" s="11">
        <f>IF(Transactions!$C$2:$C$1016="지출", -(Transactions!$H$2:$H$1016), Transactions!$H$2:$H$1016)</f>
        <v>-26900</v>
      </c>
      <c r="Q400" s="11">
        <f>Transactions!$P$2:$P$1016-Transactions!$O$2:$O$1016</f>
        <v>-24455</v>
      </c>
      <c r="R400" s="11">
        <f>IF('운영결산'!$C$2, Transactions!$Q$2:$Q$1016, Transactions!$P$2:$P$1016)</f>
        <v>-26900</v>
      </c>
      <c r="S400" s="11">
        <f>IF('초기비용'!$C$2, Transactions!$Q$2:$Q$1016, Transactions!$P$2:$P$1016)</f>
        <v>-26900</v>
      </c>
      <c r="T400" s="11">
        <f>IF('총결산'!$C$2, Transactions!$Q$2:$Q$1016, Transactions!$P$2:$P$1016)</f>
        <v>-24455</v>
      </c>
      <c r="U400" s="11">
        <f>IF(Transactions!$V$2:$V$1016=FALSE, Transactions!$O$2:$O$1016, 0)</f>
        <v>-2445</v>
      </c>
      <c r="V400" s="21"/>
      <c r="W400" s="8"/>
      <c r="X400" s="8"/>
      <c r="Y400" s="8"/>
      <c r="Z400" s="8"/>
      <c r="AA400" s="8"/>
      <c r="AB400" s="8"/>
      <c r="AC400" s="12"/>
    </row>
    <row r="401" ht="15.75" hidden="1" customHeight="1">
      <c r="A401" s="13" t="str">
        <f>TEXT(Transactions!$B$2:$B$1016, "yyyy-mm")</f>
        <v>2025-05</v>
      </c>
      <c r="B401" s="14">
        <v>45784.0</v>
      </c>
      <c r="C401" s="15" t="s">
        <v>28</v>
      </c>
      <c r="D401" s="15" t="s">
        <v>35</v>
      </c>
      <c r="E401" s="15"/>
      <c r="F401" s="15" t="s">
        <v>41</v>
      </c>
      <c r="G401" s="15" t="s">
        <v>394</v>
      </c>
      <c r="H401" s="16">
        <v>204270.0</v>
      </c>
      <c r="I401" s="15" t="s">
        <v>395</v>
      </c>
      <c r="J401" s="15" t="s">
        <v>32</v>
      </c>
      <c r="K401" s="15" t="s">
        <v>396</v>
      </c>
      <c r="L401" s="15"/>
      <c r="M401" s="15"/>
      <c r="N401" s="17" t="b">
        <f>AND(ISNUMBER(MATCH(Transactions!$F$2:$F$1016, '관리용품리스트'!$B$3:$B$48, 0)),
  ISNUMBER(MATCH(Transactions!$G$2:$G$1016, '관리용품리스트'!$C$3:$C$48, 0))
)
</f>
        <v>0</v>
      </c>
      <c r="O401" s="18">
        <f>IF(Transactions!$C$2:$C$1016=TRUE, 0, IF(Transactions!$C$2:$C$1016="지출", -ROUND(Transactions!$H$2:$H$1016/11, 0), ROUND(Transactions!$H$2:$H$1016/11, 0)))</f>
        <v>-18570</v>
      </c>
      <c r="P401" s="18">
        <f>IF(Transactions!$C$2:$C$1016="지출", -(Transactions!$H$2:$H$1016), Transactions!$H$2:$H$1016)</f>
        <v>-204270</v>
      </c>
      <c r="Q401" s="18">
        <f>Transactions!$P$2:$P$1016-Transactions!$O$2:$O$1016</f>
        <v>-185700</v>
      </c>
      <c r="R401" s="18">
        <f>IF('운영결산'!$C$2, Transactions!$Q$2:$Q$1016, Transactions!$P$2:$P$1016)</f>
        <v>-204270</v>
      </c>
      <c r="S401" s="18">
        <f>IF('초기비용'!$C$2, Transactions!$Q$2:$Q$1016, Transactions!$P$2:$P$1016)</f>
        <v>-204270</v>
      </c>
      <c r="T401" s="18">
        <f>IF('총결산'!$C$2, Transactions!$Q$2:$Q$1016, Transactions!$P$2:$P$1016)</f>
        <v>-185700</v>
      </c>
      <c r="U401" s="18">
        <f>IF(Transactions!$V$2:$V$1016=FALSE, Transactions!$O$2:$O$1016, 0)</f>
        <v>-18570</v>
      </c>
      <c r="V401" s="20"/>
      <c r="W401" s="15"/>
      <c r="X401" s="15"/>
      <c r="Y401" s="15"/>
      <c r="Z401" s="15"/>
      <c r="AA401" s="15"/>
      <c r="AB401" s="15"/>
      <c r="AC401" s="19"/>
    </row>
    <row r="402" ht="15.75" hidden="1" customHeight="1">
      <c r="A402" s="6" t="str">
        <f>TEXT(Transactions!$B$2:$B$1016, "yyyy-mm")</f>
        <v>2025-05</v>
      </c>
      <c r="B402" s="7">
        <v>45784.0</v>
      </c>
      <c r="C402" s="8" t="s">
        <v>28</v>
      </c>
      <c r="D402" s="8" t="s">
        <v>35</v>
      </c>
      <c r="E402" s="8"/>
      <c r="F402" s="8" t="s">
        <v>41</v>
      </c>
      <c r="G402" s="8" t="s">
        <v>418</v>
      </c>
      <c r="H402" s="9">
        <v>145860.0</v>
      </c>
      <c r="I402" s="8" t="s">
        <v>41</v>
      </c>
      <c r="J402" s="8" t="s">
        <v>32</v>
      </c>
      <c r="K402" s="8" t="s">
        <v>418</v>
      </c>
      <c r="L402" s="8"/>
      <c r="M402" s="8"/>
      <c r="N402" s="10" t="b">
        <f>AND(ISNUMBER(MATCH(Transactions!$F$2:$F$1016, '관리용품리스트'!$B$3:$B$48, 0)),
  ISNUMBER(MATCH(Transactions!$G$2:$G$1016, '관리용품리스트'!$C$3:$C$48, 0))
)
</f>
        <v>0</v>
      </c>
      <c r="O402" s="11">
        <f>IF(Transactions!$C$2:$C$1016=TRUE, 0, IF(Transactions!$C$2:$C$1016="지출", -ROUND(Transactions!$H$2:$H$1016/11, 0), ROUND(Transactions!$H$2:$H$1016/11, 0)))</f>
        <v>-13260</v>
      </c>
      <c r="P402" s="11">
        <f>IF(Transactions!$C$2:$C$1016="지출", -(Transactions!$H$2:$H$1016), Transactions!$H$2:$H$1016)</f>
        <v>-145860</v>
      </c>
      <c r="Q402" s="11">
        <f>Transactions!$P$2:$P$1016-Transactions!$O$2:$O$1016</f>
        <v>-132600</v>
      </c>
      <c r="R402" s="11">
        <f>IF('운영결산'!$C$2, Transactions!$Q$2:$Q$1016, Transactions!$P$2:$P$1016)</f>
        <v>-145860</v>
      </c>
      <c r="S402" s="11">
        <f>IF('초기비용'!$C$2, Transactions!$Q$2:$Q$1016, Transactions!$P$2:$P$1016)</f>
        <v>-145860</v>
      </c>
      <c r="T402" s="11">
        <f>IF('총결산'!$C$2, Transactions!$Q$2:$Q$1016, Transactions!$P$2:$P$1016)</f>
        <v>-132600</v>
      </c>
      <c r="U402" s="11">
        <f>IF(Transactions!$V$2:$V$1016=FALSE, Transactions!$O$2:$O$1016, 0)</f>
        <v>-13260</v>
      </c>
      <c r="V402" s="21"/>
      <c r="W402" s="8"/>
      <c r="X402" s="8"/>
      <c r="Y402" s="8"/>
      <c r="Z402" s="8"/>
      <c r="AA402" s="8"/>
      <c r="AB402" s="8"/>
      <c r="AC402" s="12"/>
    </row>
    <row r="403" ht="15.75" hidden="1" customHeight="1">
      <c r="A403" s="13" t="str">
        <f>TEXT(Transactions!$B$2:$B$1016, "yyyy-mm")</f>
        <v>2025-05</v>
      </c>
      <c r="B403" s="14">
        <v>45784.0</v>
      </c>
      <c r="C403" s="15" t="s">
        <v>28</v>
      </c>
      <c r="D403" s="15" t="s">
        <v>51</v>
      </c>
      <c r="E403" s="15"/>
      <c r="F403" s="15" t="s">
        <v>52</v>
      </c>
      <c r="G403" s="15" t="s">
        <v>166</v>
      </c>
      <c r="H403" s="16">
        <v>10680.0</v>
      </c>
      <c r="I403" s="15" t="s">
        <v>594</v>
      </c>
      <c r="J403" s="15" t="s">
        <v>464</v>
      </c>
      <c r="K403" s="15" t="s">
        <v>589</v>
      </c>
      <c r="L403" s="15"/>
      <c r="M403" s="15"/>
      <c r="N403" s="17" t="b">
        <f>AND(ISNUMBER(MATCH(Transactions!$F$2:$F$1016, '관리용품리스트'!$B$3:$B$48, 0)),
  ISNUMBER(MATCH(Transactions!$G$2:$G$1016, '관리용품리스트'!$C$3:$C$48, 0))
)
</f>
        <v>0</v>
      </c>
      <c r="O403" s="18">
        <f>IF(Transactions!$C$2:$C$1016=TRUE, 0, IF(Transactions!$C$2:$C$1016="지출", -ROUND(Transactions!$H$2:$H$1016/11, 0), ROUND(Transactions!$H$2:$H$1016/11, 0)))</f>
        <v>-971</v>
      </c>
      <c r="P403" s="18">
        <f>IF(Transactions!$C$2:$C$1016="지출", -(Transactions!$H$2:$H$1016), Transactions!$H$2:$H$1016)</f>
        <v>-10680</v>
      </c>
      <c r="Q403" s="18">
        <f>Transactions!$P$2:$P$1016-Transactions!$O$2:$O$1016</f>
        <v>-9709</v>
      </c>
      <c r="R403" s="18">
        <f>IF('운영결산'!$C$2, Transactions!$Q$2:$Q$1016, Transactions!$P$2:$P$1016)</f>
        <v>-10680</v>
      </c>
      <c r="S403" s="18">
        <f>IF('초기비용'!$C$2, Transactions!$Q$2:$Q$1016, Transactions!$P$2:$P$1016)</f>
        <v>-10680</v>
      </c>
      <c r="T403" s="18">
        <f>IF('총결산'!$C$2, Transactions!$Q$2:$Q$1016, Transactions!$P$2:$P$1016)</f>
        <v>-9709</v>
      </c>
      <c r="U403" s="18">
        <f>IF(Transactions!$V$2:$V$1016=FALSE, Transactions!$O$2:$O$1016, 0)</f>
        <v>-971</v>
      </c>
      <c r="V403" s="20"/>
      <c r="W403" s="15"/>
      <c r="X403" s="15"/>
      <c r="Y403" s="15"/>
      <c r="Z403" s="15"/>
      <c r="AA403" s="15"/>
      <c r="AB403" s="15"/>
      <c r="AC403" s="19"/>
    </row>
    <row r="404" ht="15.75" hidden="1" customHeight="1">
      <c r="A404" s="6" t="str">
        <f>TEXT(Transactions!$B$2:$B$1016, "yyyy-mm")</f>
        <v>2025-05</v>
      </c>
      <c r="B404" s="7">
        <v>45784.0</v>
      </c>
      <c r="C404" s="8" t="s">
        <v>28</v>
      </c>
      <c r="D404" s="8" t="s">
        <v>35</v>
      </c>
      <c r="E404" s="8"/>
      <c r="F404" s="8" t="s">
        <v>41</v>
      </c>
      <c r="G404" s="8" t="s">
        <v>418</v>
      </c>
      <c r="H404" s="9">
        <v>145860.0</v>
      </c>
      <c r="I404" s="8" t="s">
        <v>41</v>
      </c>
      <c r="J404" s="8" t="s">
        <v>32</v>
      </c>
      <c r="K404" s="8" t="s">
        <v>418</v>
      </c>
      <c r="L404" s="8"/>
      <c r="M404" s="8"/>
      <c r="N404" s="10" t="b">
        <f>AND(ISNUMBER(MATCH(Transactions!$F$2:$F$1016, '관리용품리스트'!$B$3:$B$48, 0)),
  ISNUMBER(MATCH(Transactions!$G$2:$G$1016, '관리용품리스트'!$C$3:$C$48, 0))
)
</f>
        <v>0</v>
      </c>
      <c r="O404" s="11">
        <f>IF(Transactions!$C$2:$C$1016=TRUE, 0, IF(Transactions!$C$2:$C$1016="지출", -ROUND(Transactions!$H$2:$H$1016/11, 0), ROUND(Transactions!$H$2:$H$1016/11, 0)))</f>
        <v>-13260</v>
      </c>
      <c r="P404" s="11">
        <f>IF(Transactions!$C$2:$C$1016="지출", -(Transactions!$H$2:$H$1016), Transactions!$H$2:$H$1016)</f>
        <v>-145860</v>
      </c>
      <c r="Q404" s="11">
        <f>Transactions!$P$2:$P$1016-Transactions!$O$2:$O$1016</f>
        <v>-132600</v>
      </c>
      <c r="R404" s="11">
        <f>IF('운영결산'!$C$2, Transactions!$Q$2:$Q$1016, Transactions!$P$2:$P$1016)</f>
        <v>-145860</v>
      </c>
      <c r="S404" s="11">
        <f>IF('초기비용'!$C$2, Transactions!$Q$2:$Q$1016, Transactions!$P$2:$P$1016)</f>
        <v>-145860</v>
      </c>
      <c r="T404" s="11">
        <f>IF('총결산'!$C$2, Transactions!$Q$2:$Q$1016, Transactions!$P$2:$P$1016)</f>
        <v>-132600</v>
      </c>
      <c r="U404" s="11">
        <f>IF(Transactions!$V$2:$V$1016=FALSE, Transactions!$O$2:$O$1016, 0)</f>
        <v>-13260</v>
      </c>
      <c r="V404" s="21"/>
      <c r="W404" s="8"/>
      <c r="X404" s="8"/>
      <c r="Y404" s="8"/>
      <c r="Z404" s="8"/>
      <c r="AA404" s="8"/>
      <c r="AB404" s="8"/>
      <c r="AC404" s="12"/>
    </row>
    <row r="405" ht="15.75" hidden="1" customHeight="1">
      <c r="A405" s="13" t="str">
        <f>TEXT(Transactions!$B$2:$B$1016, "yyyy-mm")</f>
        <v>2025-05</v>
      </c>
      <c r="B405" s="14">
        <v>45784.0</v>
      </c>
      <c r="C405" s="15" t="s">
        <v>28</v>
      </c>
      <c r="D405" s="15" t="s">
        <v>51</v>
      </c>
      <c r="E405" s="15"/>
      <c r="F405" s="15" t="s">
        <v>78</v>
      </c>
      <c r="G405" s="15" t="s">
        <v>191</v>
      </c>
      <c r="H405" s="16">
        <v>19140.0</v>
      </c>
      <c r="I405" s="15" t="s">
        <v>593</v>
      </c>
      <c r="J405" s="15"/>
      <c r="K405" s="15" t="s">
        <v>55</v>
      </c>
      <c r="L405" s="15"/>
      <c r="M405" s="15"/>
      <c r="N405" s="17" t="b">
        <f>AND(ISNUMBER(MATCH(Transactions!$F$2:$F$1016, '관리용품리스트'!$B$3:$B$48, 0)),
  ISNUMBER(MATCH(Transactions!$G$2:$G$1016, '관리용품리스트'!$C$3:$C$48, 0))
)
</f>
        <v>0</v>
      </c>
      <c r="O405" s="18">
        <f>IF(Transactions!$C$2:$C$1016=TRUE, 0, IF(Transactions!$C$2:$C$1016="지출", -ROUND(Transactions!$H$2:$H$1016/11, 0), ROUND(Transactions!$H$2:$H$1016/11, 0)))</f>
        <v>-1740</v>
      </c>
      <c r="P405" s="18">
        <f>IF(Transactions!$C$2:$C$1016="지출", -(Transactions!$H$2:$H$1016), Transactions!$H$2:$H$1016)</f>
        <v>-19140</v>
      </c>
      <c r="Q405" s="18">
        <f>Transactions!$P$2:$P$1016-Transactions!$O$2:$O$1016</f>
        <v>-17400</v>
      </c>
      <c r="R405" s="18">
        <f>IF('운영결산'!$C$2, Transactions!$Q$2:$Q$1016, Transactions!$P$2:$P$1016)</f>
        <v>-19140</v>
      </c>
      <c r="S405" s="18">
        <f>IF('초기비용'!$C$2, Transactions!$Q$2:$Q$1016, Transactions!$P$2:$P$1016)</f>
        <v>-19140</v>
      </c>
      <c r="T405" s="18">
        <f>IF('총결산'!$C$2, Transactions!$Q$2:$Q$1016, Transactions!$P$2:$P$1016)</f>
        <v>-17400</v>
      </c>
      <c r="U405" s="18">
        <f>IF(Transactions!$V$2:$V$1016=FALSE, Transactions!$O$2:$O$1016, 0)</f>
        <v>-1740</v>
      </c>
      <c r="V405" s="20"/>
      <c r="W405" s="15"/>
      <c r="X405" s="15"/>
      <c r="Y405" s="15"/>
      <c r="Z405" s="15"/>
      <c r="AA405" s="15"/>
      <c r="AB405" s="15"/>
      <c r="AC405" s="19"/>
    </row>
    <row r="406" ht="15.75" hidden="1" customHeight="1">
      <c r="A406" s="6" t="str">
        <f>TEXT(Transactions!$B$2:$B$1016, "yyyy-mm")</f>
        <v>2025-05</v>
      </c>
      <c r="B406" s="7">
        <v>45786.0</v>
      </c>
      <c r="C406" s="8" t="s">
        <v>28</v>
      </c>
      <c r="D406" s="8" t="s">
        <v>51</v>
      </c>
      <c r="E406" s="8"/>
      <c r="F406" s="8" t="s">
        <v>131</v>
      </c>
      <c r="G406" s="8" t="s">
        <v>595</v>
      </c>
      <c r="H406" s="9">
        <v>359000.0</v>
      </c>
      <c r="I406" s="8" t="s">
        <v>596</v>
      </c>
      <c r="J406" s="8" t="s">
        <v>597</v>
      </c>
      <c r="K406" s="8" t="s">
        <v>55</v>
      </c>
      <c r="L406" s="8"/>
      <c r="M406" s="8"/>
      <c r="N406" s="10" t="b">
        <f>AND(ISNUMBER(MATCH(Transactions!$F$2:$F$1016, '관리용품리스트'!$B$3:$B$48, 0)),
  ISNUMBER(MATCH(Transactions!$G$2:$G$1016, '관리용품리스트'!$C$3:$C$48, 0))
)
</f>
        <v>0</v>
      </c>
      <c r="O406" s="11">
        <f>IF(Transactions!$C$2:$C$1016=TRUE, 0, IF(Transactions!$C$2:$C$1016="지출", -ROUND(Transactions!$H$2:$H$1016/11, 0), ROUND(Transactions!$H$2:$H$1016/11, 0)))</f>
        <v>-32636</v>
      </c>
      <c r="P406" s="11">
        <f>IF(Transactions!$C$2:$C$1016="지출", -(Transactions!$H$2:$H$1016), Transactions!$H$2:$H$1016)</f>
        <v>-359000</v>
      </c>
      <c r="Q406" s="11">
        <f>Transactions!$P$2:$P$1016-Transactions!$O$2:$O$1016</f>
        <v>-326364</v>
      </c>
      <c r="R406" s="11">
        <f>IF('운영결산'!$C$2, Transactions!$Q$2:$Q$1016, Transactions!$P$2:$P$1016)</f>
        <v>-359000</v>
      </c>
      <c r="S406" s="11">
        <f>IF('초기비용'!$C$2, Transactions!$Q$2:$Q$1016, Transactions!$P$2:$P$1016)</f>
        <v>-359000</v>
      </c>
      <c r="T406" s="11">
        <f>IF('총결산'!$C$2, Transactions!$Q$2:$Q$1016, Transactions!$P$2:$P$1016)</f>
        <v>-326364</v>
      </c>
      <c r="U406" s="11">
        <f>IF(Transactions!$V$2:$V$1016=FALSE, Transactions!$O$2:$O$1016, 0)</f>
        <v>-32636</v>
      </c>
      <c r="V406" s="21"/>
      <c r="W406" s="8"/>
      <c r="X406" s="8"/>
      <c r="Y406" s="8"/>
      <c r="Z406" s="8"/>
      <c r="AA406" s="8"/>
      <c r="AB406" s="8"/>
      <c r="AC406" s="12"/>
    </row>
    <row r="407" ht="15.75" customHeight="1">
      <c r="A407" s="13" t="str">
        <f>TEXT(Transactions!$B$2:$B$1016, "yyyy-mm")</f>
        <v>2025-05</v>
      </c>
      <c r="B407" s="14">
        <v>45786.0</v>
      </c>
      <c r="C407" s="15" t="s">
        <v>28</v>
      </c>
      <c r="D407" s="15" t="s">
        <v>51</v>
      </c>
      <c r="E407" s="15"/>
      <c r="F407" s="15" t="s">
        <v>57</v>
      </c>
      <c r="G407" s="15" t="s">
        <v>324</v>
      </c>
      <c r="H407" s="16">
        <v>34940.0</v>
      </c>
      <c r="I407" s="15" t="s">
        <v>598</v>
      </c>
      <c r="J407" s="15"/>
      <c r="K407" s="15" t="s">
        <v>152</v>
      </c>
      <c r="L407" s="15"/>
      <c r="M407" s="15"/>
      <c r="N407" s="17" t="b">
        <f>AND(ISNUMBER(MATCH(Transactions!$F$2:$F$1016, '관리용품리스트'!$B$3:$B$48, 0)),
  ISNUMBER(MATCH(Transactions!$G$2:$G$1016, '관리용품리스트'!$C$3:$C$48, 0))
)
</f>
        <v>1</v>
      </c>
      <c r="O407" s="18">
        <f>IF(Transactions!$C$2:$C$1016=TRUE, 0, IF(Transactions!$C$2:$C$1016="지출", -ROUND(Transactions!$H$2:$H$1016/11, 0), ROUND(Transactions!$H$2:$H$1016/11, 0)))</f>
        <v>-3176</v>
      </c>
      <c r="P407" s="18">
        <f>IF(Transactions!$C$2:$C$1016="지출", -(Transactions!$H$2:$H$1016), Transactions!$H$2:$H$1016)</f>
        <v>-34940</v>
      </c>
      <c r="Q407" s="18">
        <f>Transactions!$P$2:$P$1016-Transactions!$O$2:$O$1016</f>
        <v>-31764</v>
      </c>
      <c r="R407" s="18">
        <f>IF('운영결산'!$C$2, Transactions!$Q$2:$Q$1016, Transactions!$P$2:$P$1016)</f>
        <v>-34940</v>
      </c>
      <c r="S407" s="18">
        <f>IF('초기비용'!$C$2, Transactions!$Q$2:$Q$1016, Transactions!$P$2:$P$1016)</f>
        <v>-34940</v>
      </c>
      <c r="T407" s="18">
        <f>IF('총결산'!$C$2, Transactions!$Q$2:$Q$1016, Transactions!$P$2:$P$1016)</f>
        <v>-31764</v>
      </c>
      <c r="U407" s="18">
        <f>IF(Transactions!$V$2:$V$1016=FALSE, Transactions!$O$2:$O$1016, 0)</f>
        <v>-3176</v>
      </c>
      <c r="V407" s="20"/>
      <c r="W407" s="15"/>
      <c r="X407" s="15"/>
      <c r="Y407" s="15"/>
      <c r="Z407" s="15"/>
      <c r="AA407" s="15"/>
      <c r="AB407" s="15"/>
      <c r="AC407" s="19"/>
    </row>
    <row r="408" ht="15.75" customHeight="1">
      <c r="A408" s="6" t="str">
        <f>TEXT(Transactions!$B$2:$B$1016, "yyyy-mm")</f>
        <v>2025-05</v>
      </c>
      <c r="B408" s="7">
        <v>45786.0</v>
      </c>
      <c r="C408" s="8" t="s">
        <v>28</v>
      </c>
      <c r="D408" s="8" t="s">
        <v>51</v>
      </c>
      <c r="E408" s="8"/>
      <c r="F408" s="8" t="s">
        <v>52</v>
      </c>
      <c r="G408" s="8" t="s">
        <v>144</v>
      </c>
      <c r="H408" s="9">
        <v>490.0</v>
      </c>
      <c r="I408" s="8" t="s">
        <v>599</v>
      </c>
      <c r="J408" s="8"/>
      <c r="K408" s="8" t="s">
        <v>152</v>
      </c>
      <c r="L408" s="8"/>
      <c r="M408" s="8"/>
      <c r="N408" s="10" t="b">
        <f>AND(ISNUMBER(MATCH(Transactions!$F$2:$F$1016, '관리용품리스트'!$B$3:$B$48, 0)),
  ISNUMBER(MATCH(Transactions!$G$2:$G$1016, '관리용품리스트'!$C$3:$C$48, 0))
)
</f>
        <v>1</v>
      </c>
      <c r="O408" s="11">
        <f>IF(Transactions!$C$2:$C$1016=TRUE, 0, IF(Transactions!$C$2:$C$1016="지출", -ROUND(Transactions!$H$2:$H$1016/11, 0), ROUND(Transactions!$H$2:$H$1016/11, 0)))</f>
        <v>-45</v>
      </c>
      <c r="P408" s="11">
        <f>IF(Transactions!$C$2:$C$1016="지출", -(Transactions!$H$2:$H$1016), Transactions!$H$2:$H$1016)</f>
        <v>-490</v>
      </c>
      <c r="Q408" s="11">
        <f>Transactions!$P$2:$P$1016-Transactions!$O$2:$O$1016</f>
        <v>-445</v>
      </c>
      <c r="R408" s="11">
        <f>IF('운영결산'!$C$2, Transactions!$Q$2:$Q$1016, Transactions!$P$2:$P$1016)</f>
        <v>-490</v>
      </c>
      <c r="S408" s="11">
        <f>IF('초기비용'!$C$2, Transactions!$Q$2:$Q$1016, Transactions!$P$2:$P$1016)</f>
        <v>-490</v>
      </c>
      <c r="T408" s="11">
        <f>IF('총결산'!$C$2, Transactions!$Q$2:$Q$1016, Transactions!$P$2:$P$1016)</f>
        <v>-445</v>
      </c>
      <c r="U408" s="11">
        <f>IF(Transactions!$V$2:$V$1016=FALSE, Transactions!$O$2:$O$1016, 0)</f>
        <v>-45</v>
      </c>
      <c r="V408" s="21"/>
      <c r="W408" s="8"/>
      <c r="X408" s="8"/>
      <c r="Y408" s="8"/>
      <c r="Z408" s="8"/>
      <c r="AA408" s="8"/>
      <c r="AB408" s="8"/>
      <c r="AC408" s="12"/>
    </row>
    <row r="409" ht="15.75" hidden="1" customHeight="1">
      <c r="A409" s="13" t="str">
        <f>TEXT(Transactions!$B$2:$B$1016, "yyyy-mm")</f>
        <v>2025-05</v>
      </c>
      <c r="B409" s="14">
        <v>45787.0</v>
      </c>
      <c r="C409" s="15" t="s">
        <v>28</v>
      </c>
      <c r="D409" s="15" t="s">
        <v>51</v>
      </c>
      <c r="E409" s="15"/>
      <c r="F409" s="15" t="s">
        <v>52</v>
      </c>
      <c r="G409" s="15" t="s">
        <v>600</v>
      </c>
      <c r="H409" s="15">
        <v>12570.0</v>
      </c>
      <c r="I409" s="15" t="s">
        <v>601</v>
      </c>
      <c r="J409" s="15"/>
      <c r="K409" s="15" t="s">
        <v>55</v>
      </c>
      <c r="L409" s="15"/>
      <c r="M409" s="15"/>
      <c r="N409" s="17" t="b">
        <f>AND(ISNUMBER(MATCH(Transactions!$F$2:$F$1016, '관리용품리스트'!$B$3:$B$48, 0)),
  ISNUMBER(MATCH(Transactions!$G$2:$G$1016, '관리용품리스트'!$C$3:$C$48, 0))
)
</f>
        <v>0</v>
      </c>
      <c r="O409" s="18">
        <f>IF(Transactions!$C$2:$C$1016=TRUE, 0, IF(Transactions!$C$2:$C$1016="지출", -ROUND(Transactions!$H$2:$H$1016/11, 0), ROUND(Transactions!$H$2:$H$1016/11, 0)))</f>
        <v>-1143</v>
      </c>
      <c r="P409" s="18">
        <f>IF(Transactions!$C$2:$C$1016="지출", -(Transactions!$H$2:$H$1016), Transactions!$H$2:$H$1016)</f>
        <v>-12570</v>
      </c>
      <c r="Q409" s="18">
        <f>Transactions!$P$2:$P$1016-Transactions!$O$2:$O$1016</f>
        <v>-11427</v>
      </c>
      <c r="R409" s="18">
        <f>IF('운영결산'!$C$2, Transactions!$Q$2:$Q$1016, Transactions!$P$2:$P$1016)</f>
        <v>-12570</v>
      </c>
      <c r="S409" s="18">
        <f>IF('초기비용'!$C$2, Transactions!$Q$2:$Q$1016, Transactions!$P$2:$P$1016)</f>
        <v>-12570</v>
      </c>
      <c r="T409" s="18">
        <f>IF('총결산'!$C$2, Transactions!$Q$2:$Q$1016, Transactions!$P$2:$P$1016)</f>
        <v>-11427</v>
      </c>
      <c r="U409" s="18">
        <f>IF(Transactions!$V$2:$V$1016=FALSE, Transactions!$O$2:$O$1016, 0)</f>
        <v>-1143</v>
      </c>
      <c r="V409" s="20"/>
      <c r="W409" s="15"/>
      <c r="X409" s="15"/>
      <c r="Y409" s="15"/>
      <c r="Z409" s="15"/>
      <c r="AA409" s="15"/>
      <c r="AB409" s="15"/>
      <c r="AC409" s="19"/>
    </row>
    <row r="410" ht="15.75" customHeight="1">
      <c r="A410" s="6" t="str">
        <f>TEXT(Transactions!$B$2:$B$1016, "yyyy-mm")</f>
        <v>2025-05</v>
      </c>
      <c r="B410" s="7">
        <v>45787.0</v>
      </c>
      <c r="C410" s="8" t="s">
        <v>28</v>
      </c>
      <c r="D410" s="8" t="s">
        <v>51</v>
      </c>
      <c r="E410" s="8"/>
      <c r="F410" s="8" t="s">
        <v>57</v>
      </c>
      <c r="G410" s="8" t="s">
        <v>249</v>
      </c>
      <c r="H410" s="9">
        <v>9760.0</v>
      </c>
      <c r="I410" s="8" t="s">
        <v>602</v>
      </c>
      <c r="J410" s="8"/>
      <c r="K410" s="8" t="s">
        <v>55</v>
      </c>
      <c r="L410" s="8"/>
      <c r="M410" s="8"/>
      <c r="N410" s="10" t="b">
        <f>AND(ISNUMBER(MATCH(Transactions!$F$2:$F$1016, '관리용품리스트'!$B$3:$B$48, 0)),
  ISNUMBER(MATCH(Transactions!$G$2:$G$1016, '관리용품리스트'!$C$3:$C$48, 0))
)
</f>
        <v>1</v>
      </c>
      <c r="O410" s="11">
        <f>IF(Transactions!$C$2:$C$1016=TRUE, 0, IF(Transactions!$C$2:$C$1016="지출", -ROUND(Transactions!$H$2:$H$1016/11, 0), ROUND(Transactions!$H$2:$H$1016/11, 0)))</f>
        <v>-887</v>
      </c>
      <c r="P410" s="11">
        <f>IF(Transactions!$C$2:$C$1016="지출", -(Transactions!$H$2:$H$1016), Transactions!$H$2:$H$1016)</f>
        <v>-9760</v>
      </c>
      <c r="Q410" s="11">
        <f>Transactions!$P$2:$P$1016-Transactions!$O$2:$O$1016</f>
        <v>-8873</v>
      </c>
      <c r="R410" s="11">
        <f>IF('운영결산'!$C$2, Transactions!$Q$2:$Q$1016, Transactions!$P$2:$P$1016)</f>
        <v>-9760</v>
      </c>
      <c r="S410" s="11">
        <f>IF('초기비용'!$C$2, Transactions!$Q$2:$Q$1016, Transactions!$P$2:$P$1016)</f>
        <v>-9760</v>
      </c>
      <c r="T410" s="11">
        <f>IF('총결산'!$C$2, Transactions!$Q$2:$Q$1016, Transactions!$P$2:$P$1016)</f>
        <v>-8873</v>
      </c>
      <c r="U410" s="11">
        <f>IF(Transactions!$V$2:$V$1016=FALSE, Transactions!$O$2:$O$1016, 0)</f>
        <v>-887</v>
      </c>
      <c r="V410" s="21"/>
      <c r="W410" s="8"/>
      <c r="X410" s="8"/>
      <c r="Y410" s="8"/>
      <c r="Z410" s="8"/>
      <c r="AA410" s="8"/>
      <c r="AB410" s="8"/>
      <c r="AC410" s="12"/>
    </row>
    <row r="411" ht="15.75" customHeight="1">
      <c r="A411" s="13" t="str">
        <f>TEXT(Transactions!$B$2:$B$1016, "yyyy-mm")</f>
        <v>2025-05</v>
      </c>
      <c r="B411" s="14">
        <v>45787.0</v>
      </c>
      <c r="C411" s="15" t="s">
        <v>28</v>
      </c>
      <c r="D411" s="15" t="s">
        <v>51</v>
      </c>
      <c r="E411" s="15"/>
      <c r="F411" s="15" t="s">
        <v>57</v>
      </c>
      <c r="G411" s="15" t="s">
        <v>81</v>
      </c>
      <c r="H411" s="16">
        <v>8980.0</v>
      </c>
      <c r="I411" s="15" t="s">
        <v>82</v>
      </c>
      <c r="J411" s="15"/>
      <c r="K411" s="15" t="s">
        <v>55</v>
      </c>
      <c r="L411" s="15"/>
      <c r="M411" s="15"/>
      <c r="N411" s="17" t="b">
        <f>AND(ISNUMBER(MATCH(Transactions!$F$2:$F$1016, '관리용품리스트'!$B$3:$B$48, 0)),
  ISNUMBER(MATCH(Transactions!$G$2:$G$1016, '관리용품리스트'!$C$3:$C$48, 0))
)
</f>
        <v>1</v>
      </c>
      <c r="O411" s="18">
        <f>IF(Transactions!$C$2:$C$1016=TRUE, 0, IF(Transactions!$C$2:$C$1016="지출", -ROUND(Transactions!$H$2:$H$1016/11, 0), ROUND(Transactions!$H$2:$H$1016/11, 0)))</f>
        <v>-816</v>
      </c>
      <c r="P411" s="18">
        <f>IF(Transactions!$C$2:$C$1016="지출", -(Transactions!$H$2:$H$1016), Transactions!$H$2:$H$1016)</f>
        <v>-8980</v>
      </c>
      <c r="Q411" s="18">
        <f>Transactions!$P$2:$P$1016-Transactions!$O$2:$O$1016</f>
        <v>-8164</v>
      </c>
      <c r="R411" s="18">
        <f>IF('운영결산'!$C$2, Transactions!$Q$2:$Q$1016, Transactions!$P$2:$P$1016)</f>
        <v>-8980</v>
      </c>
      <c r="S411" s="18">
        <f>IF('초기비용'!$C$2, Transactions!$Q$2:$Q$1016, Transactions!$P$2:$P$1016)</f>
        <v>-8980</v>
      </c>
      <c r="T411" s="18">
        <f>IF('총결산'!$C$2, Transactions!$Q$2:$Q$1016, Transactions!$P$2:$P$1016)</f>
        <v>-8164</v>
      </c>
      <c r="U411" s="18">
        <f>IF(Transactions!$V$2:$V$1016=FALSE, Transactions!$O$2:$O$1016, 0)</f>
        <v>-816</v>
      </c>
      <c r="V411" s="20"/>
      <c r="W411" s="15"/>
      <c r="X411" s="15"/>
      <c r="Y411" s="15"/>
      <c r="Z411" s="15"/>
      <c r="AA411" s="15"/>
      <c r="AB411" s="15"/>
      <c r="AC411" s="19"/>
    </row>
    <row r="412" ht="15.75" hidden="1" customHeight="1">
      <c r="A412" s="6" t="str">
        <f>TEXT(Transactions!$B$2:$B$1016, "yyyy-mm")</f>
        <v>2025-05</v>
      </c>
      <c r="B412" s="7">
        <v>45787.0</v>
      </c>
      <c r="C412" s="8" t="s">
        <v>28</v>
      </c>
      <c r="D412" s="8" t="s">
        <v>51</v>
      </c>
      <c r="E412" s="8"/>
      <c r="F412" s="8" t="s">
        <v>57</v>
      </c>
      <c r="G412" s="8" t="s">
        <v>153</v>
      </c>
      <c r="H412" s="9">
        <v>90050.0</v>
      </c>
      <c r="I412" s="8" t="s">
        <v>603</v>
      </c>
      <c r="J412" s="8"/>
      <c r="K412" s="8" t="s">
        <v>55</v>
      </c>
      <c r="L412" s="8"/>
      <c r="M412" s="8"/>
      <c r="N412" s="10" t="b">
        <f>AND(ISNUMBER(MATCH(Transactions!$F$2:$F$1016, '관리용품리스트'!$B$3:$B$48, 0)),
  ISNUMBER(MATCH(Transactions!$G$2:$G$1016, '관리용품리스트'!$C$3:$C$48, 0))
)
</f>
        <v>0</v>
      </c>
      <c r="O412" s="11">
        <f>IF(Transactions!$C$2:$C$1016=TRUE, 0, IF(Transactions!$C$2:$C$1016="지출", -ROUND(Transactions!$H$2:$H$1016/11, 0), ROUND(Transactions!$H$2:$H$1016/11, 0)))</f>
        <v>-8186</v>
      </c>
      <c r="P412" s="11">
        <f>IF(Transactions!$C$2:$C$1016="지출", -(Transactions!$H$2:$H$1016), Transactions!$H$2:$H$1016)</f>
        <v>-90050</v>
      </c>
      <c r="Q412" s="11">
        <f>Transactions!$P$2:$P$1016-Transactions!$O$2:$O$1016</f>
        <v>-81864</v>
      </c>
      <c r="R412" s="11">
        <f>IF('운영결산'!$C$2, Transactions!$Q$2:$Q$1016, Transactions!$P$2:$P$1016)</f>
        <v>-90050</v>
      </c>
      <c r="S412" s="11">
        <f>IF('초기비용'!$C$2, Transactions!$Q$2:$Q$1016, Transactions!$P$2:$P$1016)</f>
        <v>-90050</v>
      </c>
      <c r="T412" s="11">
        <f>IF('총결산'!$C$2, Transactions!$Q$2:$Q$1016, Transactions!$P$2:$P$1016)</f>
        <v>-81864</v>
      </c>
      <c r="U412" s="11">
        <f>IF(Transactions!$V$2:$V$1016=FALSE, Transactions!$O$2:$O$1016, 0)</f>
        <v>-8186</v>
      </c>
      <c r="V412" s="21"/>
      <c r="W412" s="8"/>
      <c r="X412" s="8"/>
      <c r="Y412" s="8"/>
      <c r="Z412" s="8"/>
      <c r="AA412" s="8"/>
      <c r="AB412" s="8"/>
      <c r="AC412" s="12"/>
    </row>
    <row r="413" ht="15.75" customHeight="1">
      <c r="A413" s="13" t="str">
        <f>TEXT(Transactions!$B$2:$B$1016, "yyyy-mm")</f>
        <v>2025-05</v>
      </c>
      <c r="B413" s="14">
        <v>45788.0</v>
      </c>
      <c r="C413" s="15" t="s">
        <v>28</v>
      </c>
      <c r="D413" s="15" t="s">
        <v>51</v>
      </c>
      <c r="E413" s="15"/>
      <c r="F413" s="15" t="s">
        <v>63</v>
      </c>
      <c r="G413" s="15" t="s">
        <v>67</v>
      </c>
      <c r="H413" s="16">
        <v>5990.0</v>
      </c>
      <c r="I413" s="15" t="s">
        <v>604</v>
      </c>
      <c r="J413" s="15"/>
      <c r="K413" s="15" t="s">
        <v>55</v>
      </c>
      <c r="L413" s="15"/>
      <c r="M413" s="15"/>
      <c r="N413" s="17" t="b">
        <f>AND(ISNUMBER(MATCH(Transactions!$F$2:$F$1016, '관리용품리스트'!$B$3:$B$48, 0)),
  ISNUMBER(MATCH(Transactions!$G$2:$G$1016, '관리용품리스트'!$C$3:$C$48, 0))
)
</f>
        <v>1</v>
      </c>
      <c r="O413" s="18">
        <f>IF(Transactions!$C$2:$C$1016=TRUE, 0, IF(Transactions!$C$2:$C$1016="지출", -ROUND(Transactions!$H$2:$H$1016/11, 0), ROUND(Transactions!$H$2:$H$1016/11, 0)))</f>
        <v>-545</v>
      </c>
      <c r="P413" s="18">
        <f>IF(Transactions!$C$2:$C$1016="지출", -(Transactions!$H$2:$H$1016), Transactions!$H$2:$H$1016)</f>
        <v>-5990</v>
      </c>
      <c r="Q413" s="18">
        <f>Transactions!$P$2:$P$1016-Transactions!$O$2:$O$1016</f>
        <v>-5445</v>
      </c>
      <c r="R413" s="18">
        <f>IF('운영결산'!$C$2, Transactions!$Q$2:$Q$1016, Transactions!$P$2:$P$1016)</f>
        <v>-5990</v>
      </c>
      <c r="S413" s="18">
        <f>IF('초기비용'!$C$2, Transactions!$Q$2:$Q$1016, Transactions!$P$2:$P$1016)</f>
        <v>-5990</v>
      </c>
      <c r="T413" s="18">
        <f>IF('총결산'!$C$2, Transactions!$Q$2:$Q$1016, Transactions!$P$2:$P$1016)</f>
        <v>-5445</v>
      </c>
      <c r="U413" s="18">
        <f>IF(Transactions!$V$2:$V$1016=FALSE, Transactions!$O$2:$O$1016, 0)</f>
        <v>-545</v>
      </c>
      <c r="V413" s="20"/>
      <c r="W413" s="15"/>
      <c r="X413" s="15"/>
      <c r="Y413" s="15"/>
      <c r="Z413" s="15"/>
      <c r="AA413" s="15"/>
      <c r="AB413" s="15"/>
      <c r="AC413" s="19"/>
    </row>
    <row r="414" ht="15.75" customHeight="1">
      <c r="A414" s="6" t="str">
        <f>TEXT(Transactions!$B$2:$B$1016, "yyyy-mm")</f>
        <v>2025-05</v>
      </c>
      <c r="B414" s="7">
        <v>45788.0</v>
      </c>
      <c r="C414" s="8" t="s">
        <v>28</v>
      </c>
      <c r="D414" s="8" t="s">
        <v>51</v>
      </c>
      <c r="E414" s="8"/>
      <c r="F414" s="8" t="s">
        <v>63</v>
      </c>
      <c r="G414" s="8" t="s">
        <v>67</v>
      </c>
      <c r="H414" s="9">
        <v>36610.0</v>
      </c>
      <c r="I414" s="8" t="s">
        <v>605</v>
      </c>
      <c r="J414" s="8"/>
      <c r="K414" s="8" t="s">
        <v>589</v>
      </c>
      <c r="L414" s="8"/>
      <c r="M414" s="8"/>
      <c r="N414" s="10" t="b">
        <f>AND(ISNUMBER(MATCH(Transactions!$F$2:$F$1016, '관리용품리스트'!$B$3:$B$48, 0)),
  ISNUMBER(MATCH(Transactions!$G$2:$G$1016, '관리용품리스트'!$C$3:$C$48, 0))
)
</f>
        <v>1</v>
      </c>
      <c r="O414" s="11">
        <f>IF(Transactions!$C$2:$C$1016=TRUE, 0, IF(Transactions!$C$2:$C$1016="지출", -ROUND(Transactions!$H$2:$H$1016/11, 0), ROUND(Transactions!$H$2:$H$1016/11, 0)))</f>
        <v>-3328</v>
      </c>
      <c r="P414" s="11">
        <f>IF(Transactions!$C$2:$C$1016="지출", -(Transactions!$H$2:$H$1016), Transactions!$H$2:$H$1016)</f>
        <v>-36610</v>
      </c>
      <c r="Q414" s="11">
        <f>Transactions!$P$2:$P$1016-Transactions!$O$2:$O$1016</f>
        <v>-33282</v>
      </c>
      <c r="R414" s="11">
        <f>IF('운영결산'!$C$2, Transactions!$Q$2:$Q$1016, Transactions!$P$2:$P$1016)</f>
        <v>-36610</v>
      </c>
      <c r="S414" s="11">
        <f>IF('초기비용'!$C$2, Transactions!$Q$2:$Q$1016, Transactions!$P$2:$P$1016)</f>
        <v>-36610</v>
      </c>
      <c r="T414" s="11">
        <f>IF('총결산'!$C$2, Transactions!$Q$2:$Q$1016, Transactions!$P$2:$P$1016)</f>
        <v>-33282</v>
      </c>
      <c r="U414" s="11">
        <f>IF(Transactions!$V$2:$V$1016=FALSE, Transactions!$O$2:$O$1016, 0)</f>
        <v>-3328</v>
      </c>
      <c r="V414" s="21"/>
      <c r="W414" s="8"/>
      <c r="X414" s="8"/>
      <c r="Y414" s="8"/>
      <c r="Z414" s="8"/>
      <c r="AA414" s="8"/>
      <c r="AB414" s="8"/>
      <c r="AC414" s="12"/>
    </row>
    <row r="415" ht="15.75" hidden="1" customHeight="1">
      <c r="A415" s="13" t="str">
        <f>TEXT(Transactions!$B$2:$B$1016, "yyyy-mm")</f>
        <v>2025-05</v>
      </c>
      <c r="B415" s="14">
        <v>45788.0</v>
      </c>
      <c r="C415" s="15" t="s">
        <v>28</v>
      </c>
      <c r="D415" s="15" t="s">
        <v>51</v>
      </c>
      <c r="E415" s="15"/>
      <c r="F415" s="15" t="s">
        <v>78</v>
      </c>
      <c r="G415" s="15" t="s">
        <v>123</v>
      </c>
      <c r="H415" s="16">
        <v>24800.0</v>
      </c>
      <c r="I415" s="15" t="s">
        <v>606</v>
      </c>
      <c r="J415" s="15"/>
      <c r="K415" s="15"/>
      <c r="L415" s="15"/>
      <c r="M415" s="15"/>
      <c r="N415" s="17" t="b">
        <f>AND(ISNUMBER(MATCH(Transactions!$F$2:$F$1016, '관리용품리스트'!$B$3:$B$48, 0)),
  ISNUMBER(MATCH(Transactions!$G$2:$G$1016, '관리용품리스트'!$C$3:$C$48, 0))
)
</f>
        <v>0</v>
      </c>
      <c r="O415" s="18">
        <f>IF(Transactions!$C$2:$C$1016=TRUE, 0, IF(Transactions!$C$2:$C$1016="지출", -ROUND(Transactions!$H$2:$H$1016/11, 0), ROUND(Transactions!$H$2:$H$1016/11, 0)))</f>
        <v>-2255</v>
      </c>
      <c r="P415" s="18">
        <f>IF(Transactions!$C$2:$C$1016="지출", -(Transactions!$H$2:$H$1016), Transactions!$H$2:$H$1016)</f>
        <v>-24800</v>
      </c>
      <c r="Q415" s="18">
        <f>Transactions!$P$2:$P$1016-Transactions!$O$2:$O$1016</f>
        <v>-22545</v>
      </c>
      <c r="R415" s="18">
        <f>IF('운영결산'!$C$2, Transactions!$Q$2:$Q$1016, Transactions!$P$2:$P$1016)</f>
        <v>-24800</v>
      </c>
      <c r="S415" s="18">
        <f>IF('초기비용'!$C$2, Transactions!$Q$2:$Q$1016, Transactions!$P$2:$P$1016)</f>
        <v>-24800</v>
      </c>
      <c r="T415" s="18">
        <f>IF('총결산'!$C$2, Transactions!$Q$2:$Q$1016, Transactions!$P$2:$P$1016)</f>
        <v>-22545</v>
      </c>
      <c r="U415" s="18">
        <f>IF(Transactions!$V$2:$V$1016=FALSE, Transactions!$O$2:$O$1016, 0)</f>
        <v>-2255</v>
      </c>
      <c r="V415" s="20"/>
      <c r="W415" s="15"/>
      <c r="X415" s="15"/>
      <c r="Y415" s="15"/>
      <c r="Z415" s="15"/>
      <c r="AA415" s="15"/>
      <c r="AB415" s="15"/>
      <c r="AC415" s="19"/>
    </row>
    <row r="416" ht="15.75" hidden="1" customHeight="1">
      <c r="A416" s="6" t="str">
        <f>TEXT(Transactions!$B$2:$B$1016, "yyyy-mm")</f>
        <v>2025-05</v>
      </c>
      <c r="B416" s="7">
        <v>45785.0</v>
      </c>
      <c r="C416" s="8" t="s">
        <v>28</v>
      </c>
      <c r="D416" s="8" t="s">
        <v>51</v>
      </c>
      <c r="E416" s="8"/>
      <c r="F416" s="8" t="s">
        <v>566</v>
      </c>
      <c r="G416" s="8" t="s">
        <v>567</v>
      </c>
      <c r="H416" s="9">
        <v>12750.0</v>
      </c>
      <c r="I416" s="8"/>
      <c r="J416" s="8" t="s">
        <v>46</v>
      </c>
      <c r="K416" s="8" t="s">
        <v>568</v>
      </c>
      <c r="L416" s="8"/>
      <c r="M416" s="8"/>
      <c r="N416" s="10" t="b">
        <f>AND(ISNUMBER(MATCH(Transactions!$F$2:$F$1016, '관리용품리스트'!$B$3:$B$48, 0)),
  ISNUMBER(MATCH(Transactions!$G$2:$G$1016, '관리용품리스트'!$C$3:$C$48, 0))
)
</f>
        <v>0</v>
      </c>
      <c r="O416" s="11">
        <f>IF(Transactions!$C$2:$C$1016=TRUE, 0, IF(Transactions!$C$2:$C$1016="지출", -ROUND(Transactions!$H$2:$H$1016/11, 0), ROUND(Transactions!$H$2:$H$1016/11, 0)))</f>
        <v>-1159</v>
      </c>
      <c r="P416" s="11">
        <f>IF(Transactions!$C$2:$C$1016="지출", -(Transactions!$H$2:$H$1016), Transactions!$H$2:$H$1016)</f>
        <v>-12750</v>
      </c>
      <c r="Q416" s="11">
        <f>Transactions!$P$2:$P$1016-Transactions!$O$2:$O$1016</f>
        <v>-11591</v>
      </c>
      <c r="R416" s="11">
        <f>IF('운영결산'!$C$2, Transactions!$Q$2:$Q$1016, Transactions!$P$2:$P$1016)</f>
        <v>-12750</v>
      </c>
      <c r="S416" s="11">
        <f>IF('초기비용'!$C$2, Transactions!$Q$2:$Q$1016, Transactions!$P$2:$P$1016)</f>
        <v>-12750</v>
      </c>
      <c r="T416" s="11">
        <f>IF('총결산'!$C$2, Transactions!$Q$2:$Q$1016, Transactions!$P$2:$P$1016)</f>
        <v>-11591</v>
      </c>
      <c r="U416" s="11">
        <f>IF(Transactions!$V$2:$V$1016=FALSE, Transactions!$O$2:$O$1016, 0)</f>
        <v>-1159</v>
      </c>
      <c r="V416" s="21"/>
      <c r="W416" s="8"/>
      <c r="X416" s="8"/>
      <c r="Y416" s="8"/>
      <c r="Z416" s="8"/>
      <c r="AA416" s="8"/>
      <c r="AB416" s="8"/>
      <c r="AC416" s="12"/>
    </row>
    <row r="417" ht="15.75" hidden="1" customHeight="1">
      <c r="A417" s="13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7" t="b">
        <f>AND(ISNUMBER(MATCH(Transactions!$F$2:$F$1016, '관리용품리스트'!$B$3:$B$48, 0)),
  ISNUMBER(MATCH(Transactions!$G$2:$G$1016, '관리용품리스트'!$C$3:$C$48, 0))
)
</f>
        <v>0</v>
      </c>
      <c r="O417" s="18">
        <f>IF(Transactions!$C$2:$C$1016=TRUE, 0, IF(Transactions!$C$2:$C$1016="지출", -ROUND(Transactions!$H$2:$H$1016/11, 0), ROUND(Transactions!$H$2:$H$1016/11, 0)))</f>
        <v>0</v>
      </c>
      <c r="P417" s="18" t="str">
        <f>IF(Transactions!$C$2:$C$1016="지출", -(Transactions!$H$2:$H$1016), Transactions!$H$2:$H$1016)</f>
        <v/>
      </c>
      <c r="Q417" s="18">
        <f>Transactions!$P$2:$P$1016-Transactions!$O$2:$O$1016</f>
        <v>0</v>
      </c>
      <c r="R417" s="18" t="str">
        <f>IF('운영결산'!$C$2, Transactions!$Q$2:$Q$1016, Transactions!$P$2:$P$1016)</f>
        <v/>
      </c>
      <c r="S417" s="18" t="str">
        <f>IF('초기비용'!$C$2, Transactions!$Q$2:$Q$1016, Transactions!$P$2:$P$1016)</f>
        <v/>
      </c>
      <c r="T417" s="18">
        <f>IF('총결산'!$C$2, Transactions!$Q$2:$Q$1016, Transactions!$P$2:$P$1016)</f>
        <v>0</v>
      </c>
      <c r="U417" s="18">
        <f>IF(Transactions!$V$2:$V$1016=FALSE, Transactions!$O$2:$O$1016, 0)</f>
        <v>0</v>
      </c>
      <c r="V417" s="20"/>
      <c r="W417" s="15"/>
      <c r="X417" s="15"/>
      <c r="Y417" s="15"/>
      <c r="Z417" s="15"/>
      <c r="AA417" s="15"/>
      <c r="AB417" s="15"/>
      <c r="AC417" s="19"/>
    </row>
    <row r="418" ht="15.75" hidden="1" customHeight="1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10" t="b">
        <f>AND(ISNUMBER(MATCH(Transactions!$F$2:$F$1016, '관리용품리스트'!$B$3:$B$48, 0)),
  ISNUMBER(MATCH(Transactions!$G$2:$G$1016, '관리용품리스트'!$C$3:$C$48, 0))
)
</f>
        <v>0</v>
      </c>
      <c r="O418" s="11">
        <f>IF(Transactions!$C$2:$C$1016=TRUE, 0, IF(Transactions!$C$2:$C$1016="지출", -ROUND(Transactions!$H$2:$H$1016/11, 0), ROUND(Transactions!$H$2:$H$1016/11, 0)))</f>
        <v>0</v>
      </c>
      <c r="P418" s="11" t="str">
        <f>IF(Transactions!$C$2:$C$1016="지출", -(Transactions!$H$2:$H$1016), Transactions!$H$2:$H$1016)</f>
        <v/>
      </c>
      <c r="Q418" s="11">
        <f>Transactions!$P$2:$P$1016-Transactions!$O$2:$O$1016</f>
        <v>0</v>
      </c>
      <c r="R418" s="11" t="str">
        <f>IF('운영결산'!$C$2, Transactions!$Q$2:$Q$1016, Transactions!$P$2:$P$1016)</f>
        <v/>
      </c>
      <c r="S418" s="11" t="str">
        <f>IF('초기비용'!$C$2, Transactions!$Q$2:$Q$1016, Transactions!$P$2:$P$1016)</f>
        <v/>
      </c>
      <c r="T418" s="11">
        <f>IF('총결산'!$C$2, Transactions!$Q$2:$Q$1016, Transactions!$P$2:$P$1016)</f>
        <v>0</v>
      </c>
      <c r="U418" s="11">
        <f>IF(Transactions!$V$2:$V$1016=FALSE, Transactions!$O$2:$O$1016, 0)</f>
        <v>0</v>
      </c>
      <c r="V418" s="21"/>
      <c r="W418" s="8"/>
      <c r="X418" s="8"/>
      <c r="Y418" s="8"/>
      <c r="Z418" s="8"/>
      <c r="AA418" s="8"/>
      <c r="AB418" s="8"/>
      <c r="AC418" s="12"/>
    </row>
    <row r="419" ht="15.75" hidden="1" customHeight="1">
      <c r="A419" s="13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7" t="b">
        <f>AND(ISNUMBER(MATCH(Transactions!$F$2:$F$1016, '관리용품리스트'!$B$3:$B$48, 0)),
  ISNUMBER(MATCH(Transactions!$G$2:$G$1016, '관리용품리스트'!$C$3:$C$48, 0))
)
</f>
        <v>0</v>
      </c>
      <c r="O419" s="18">
        <f>IF(Transactions!$C$2:$C$1016=TRUE, 0, IF(Transactions!$C$2:$C$1016="지출", -ROUND(Transactions!$H$2:$H$1016/11, 0), ROUND(Transactions!$H$2:$H$1016/11, 0)))</f>
        <v>0</v>
      </c>
      <c r="P419" s="18" t="str">
        <f>IF(Transactions!$C$2:$C$1016="지출", -(Transactions!$H$2:$H$1016), Transactions!$H$2:$H$1016)</f>
        <v/>
      </c>
      <c r="Q419" s="18">
        <f>Transactions!$P$2:$P$1016-Transactions!$O$2:$O$1016</f>
        <v>0</v>
      </c>
      <c r="R419" s="18" t="str">
        <f>IF('운영결산'!$C$2, Transactions!$Q$2:$Q$1016, Transactions!$P$2:$P$1016)</f>
        <v/>
      </c>
      <c r="S419" s="18" t="str">
        <f>IF('초기비용'!$C$2, Transactions!$Q$2:$Q$1016, Transactions!$P$2:$P$1016)</f>
        <v/>
      </c>
      <c r="T419" s="18">
        <f>IF('총결산'!$C$2, Transactions!$Q$2:$Q$1016, Transactions!$P$2:$P$1016)</f>
        <v>0</v>
      </c>
      <c r="U419" s="18">
        <f>IF(Transactions!$V$2:$V$1016=FALSE, Transactions!$O$2:$O$1016, 0)</f>
        <v>0</v>
      </c>
      <c r="V419" s="20"/>
      <c r="W419" s="15"/>
      <c r="X419" s="15"/>
      <c r="Y419" s="15"/>
      <c r="Z419" s="15"/>
      <c r="AA419" s="15"/>
      <c r="AB419" s="15"/>
      <c r="AC419" s="19"/>
    </row>
    <row r="420" ht="15.75" hidden="1" customHeight="1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10" t="b">
        <f>AND(ISNUMBER(MATCH(Transactions!$F$2:$F$1016, '관리용품리스트'!$B$3:$B$48, 0)),
  ISNUMBER(MATCH(Transactions!$G$2:$G$1016, '관리용품리스트'!$C$3:$C$48, 0))
)
</f>
        <v>0</v>
      </c>
      <c r="O420" s="11">
        <f>IF(Transactions!$C$2:$C$1016=TRUE, 0, IF(Transactions!$C$2:$C$1016="지출", -ROUND(Transactions!$H$2:$H$1016/11, 0), ROUND(Transactions!$H$2:$H$1016/11, 0)))</f>
        <v>0</v>
      </c>
      <c r="P420" s="11" t="str">
        <f>IF(Transactions!$C$2:$C$1016="지출", -(Transactions!$H$2:$H$1016), Transactions!$H$2:$H$1016)</f>
        <v/>
      </c>
      <c r="Q420" s="11">
        <f>Transactions!$P$2:$P$1016-Transactions!$O$2:$O$1016</f>
        <v>0</v>
      </c>
      <c r="R420" s="11" t="str">
        <f>IF('운영결산'!$C$2, Transactions!$Q$2:$Q$1016, Transactions!$P$2:$P$1016)</f>
        <v/>
      </c>
      <c r="S420" s="11" t="str">
        <f>IF('초기비용'!$C$2, Transactions!$Q$2:$Q$1016, Transactions!$P$2:$P$1016)</f>
        <v/>
      </c>
      <c r="T420" s="11">
        <f>IF('총결산'!$C$2, Transactions!$Q$2:$Q$1016, Transactions!$P$2:$P$1016)</f>
        <v>0</v>
      </c>
      <c r="U420" s="11">
        <f>IF(Transactions!$V$2:$V$1016=FALSE, Transactions!$O$2:$O$1016, 0)</f>
        <v>0</v>
      </c>
      <c r="V420" s="21"/>
      <c r="W420" s="8"/>
      <c r="X420" s="8"/>
      <c r="Y420" s="8"/>
      <c r="Z420" s="8"/>
      <c r="AA420" s="8"/>
      <c r="AB420" s="8"/>
      <c r="AC420" s="12"/>
    </row>
    <row r="421" ht="15.75" hidden="1" customHeight="1">
      <c r="A421" s="13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7" t="b">
        <f>AND(ISNUMBER(MATCH(Transactions!$F$2:$F$1016, '관리용품리스트'!$B$3:$B$48, 0)),
  ISNUMBER(MATCH(Transactions!$G$2:$G$1016, '관리용품리스트'!$C$3:$C$48, 0))
)
</f>
        <v>0</v>
      </c>
      <c r="O421" s="18">
        <f>IF(Transactions!$C$2:$C$1016=TRUE, 0, IF(Transactions!$C$2:$C$1016="지출", -ROUND(Transactions!$H$2:$H$1016/11, 0), ROUND(Transactions!$H$2:$H$1016/11, 0)))</f>
        <v>0</v>
      </c>
      <c r="P421" s="18" t="str">
        <f>IF(Transactions!$C$2:$C$1016="지출", -(Transactions!$H$2:$H$1016), Transactions!$H$2:$H$1016)</f>
        <v/>
      </c>
      <c r="Q421" s="18">
        <f>Transactions!$P$2:$P$1016-Transactions!$O$2:$O$1016</f>
        <v>0</v>
      </c>
      <c r="R421" s="18" t="str">
        <f>IF('운영결산'!$C$2, Transactions!$Q$2:$Q$1016, Transactions!$P$2:$P$1016)</f>
        <v/>
      </c>
      <c r="S421" s="18" t="str">
        <f>IF('초기비용'!$C$2, Transactions!$Q$2:$Q$1016, Transactions!$P$2:$P$1016)</f>
        <v/>
      </c>
      <c r="T421" s="18">
        <f>IF('총결산'!$C$2, Transactions!$Q$2:$Q$1016, Transactions!$P$2:$P$1016)</f>
        <v>0</v>
      </c>
      <c r="U421" s="18">
        <f>IF(Transactions!$V$2:$V$1016=FALSE, Transactions!$O$2:$O$1016, 0)</f>
        <v>0</v>
      </c>
      <c r="V421" s="20"/>
      <c r="W421" s="15"/>
      <c r="X421" s="15"/>
      <c r="Y421" s="15"/>
      <c r="Z421" s="15"/>
      <c r="AA421" s="15"/>
      <c r="AB421" s="15"/>
      <c r="AC421" s="19"/>
    </row>
    <row r="422" ht="15.75" hidden="1" customHeight="1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10" t="b">
        <f>AND(ISNUMBER(MATCH(Transactions!$F$2:$F$1016, '관리용품리스트'!$B$3:$B$48, 0)),
  ISNUMBER(MATCH(Transactions!$G$2:$G$1016, '관리용품리스트'!$C$3:$C$48, 0))
)
</f>
        <v>0</v>
      </c>
      <c r="O422" s="11">
        <f>IF(Transactions!$C$2:$C$1016=TRUE, 0, IF(Transactions!$C$2:$C$1016="지출", -ROUND(Transactions!$H$2:$H$1016/11, 0), ROUND(Transactions!$H$2:$H$1016/11, 0)))</f>
        <v>0</v>
      </c>
      <c r="P422" s="11" t="str">
        <f>IF(Transactions!$C$2:$C$1016="지출", -(Transactions!$H$2:$H$1016), Transactions!$H$2:$H$1016)</f>
        <v/>
      </c>
      <c r="Q422" s="11">
        <f>Transactions!$P$2:$P$1016-Transactions!$O$2:$O$1016</f>
        <v>0</v>
      </c>
      <c r="R422" s="11" t="str">
        <f>IF('운영결산'!$C$2, Transactions!$Q$2:$Q$1016, Transactions!$P$2:$P$1016)</f>
        <v/>
      </c>
      <c r="S422" s="11" t="str">
        <f>IF('초기비용'!$C$2, Transactions!$Q$2:$Q$1016, Transactions!$P$2:$P$1016)</f>
        <v/>
      </c>
      <c r="T422" s="11">
        <f>IF('총결산'!$C$2, Transactions!$Q$2:$Q$1016, Transactions!$P$2:$P$1016)</f>
        <v>0</v>
      </c>
      <c r="U422" s="11">
        <f>IF(Transactions!$V$2:$V$1016=FALSE, Transactions!$O$2:$O$1016, 0)</f>
        <v>0</v>
      </c>
      <c r="V422" s="21"/>
      <c r="W422" s="8"/>
      <c r="X422" s="8"/>
      <c r="Y422" s="8"/>
      <c r="Z422" s="8"/>
      <c r="AA422" s="8"/>
      <c r="AB422" s="8"/>
      <c r="AC422" s="12"/>
    </row>
    <row r="423" ht="15.75" hidden="1" customHeight="1">
      <c r="A423" s="13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7" t="b">
        <f>AND(ISNUMBER(MATCH(Transactions!$F$2:$F$1016, '관리용품리스트'!$B$3:$B$48, 0)),
  ISNUMBER(MATCH(Transactions!$G$2:$G$1016, '관리용품리스트'!$C$3:$C$48, 0))
)
</f>
        <v>0</v>
      </c>
      <c r="O423" s="18">
        <f>IF(Transactions!$C$2:$C$1016=TRUE, 0, IF(Transactions!$C$2:$C$1016="지출", -ROUND(Transactions!$H$2:$H$1016/11, 0), ROUND(Transactions!$H$2:$H$1016/11, 0)))</f>
        <v>0</v>
      </c>
      <c r="P423" s="18" t="str">
        <f>IF(Transactions!$C$2:$C$1016="지출", -(Transactions!$H$2:$H$1016), Transactions!$H$2:$H$1016)</f>
        <v/>
      </c>
      <c r="Q423" s="18">
        <f>Transactions!$P$2:$P$1016-Transactions!$O$2:$O$1016</f>
        <v>0</v>
      </c>
      <c r="R423" s="18" t="str">
        <f>IF('운영결산'!$C$2, Transactions!$Q$2:$Q$1016, Transactions!$P$2:$P$1016)</f>
        <v/>
      </c>
      <c r="S423" s="18" t="str">
        <f>IF('초기비용'!$C$2, Transactions!$Q$2:$Q$1016, Transactions!$P$2:$P$1016)</f>
        <v/>
      </c>
      <c r="T423" s="18">
        <f>IF('총결산'!$C$2, Transactions!$Q$2:$Q$1016, Transactions!$P$2:$P$1016)</f>
        <v>0</v>
      </c>
      <c r="U423" s="18">
        <f>IF(Transactions!$V$2:$V$1016=FALSE, Transactions!$O$2:$O$1016, 0)</f>
        <v>0</v>
      </c>
      <c r="V423" s="20"/>
      <c r="W423" s="15"/>
      <c r="X423" s="15"/>
      <c r="Y423" s="15"/>
      <c r="Z423" s="15"/>
      <c r="AA423" s="15"/>
      <c r="AB423" s="15"/>
      <c r="AC423" s="19"/>
    </row>
    <row r="424" ht="15.75" hidden="1" customHeight="1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10" t="b">
        <f>AND(ISNUMBER(MATCH(Transactions!$F$2:$F$1016, '관리용품리스트'!$B$3:$B$48, 0)),
  ISNUMBER(MATCH(Transactions!$G$2:$G$1016, '관리용품리스트'!$C$3:$C$48, 0))
)
</f>
        <v>0</v>
      </c>
      <c r="O424" s="11">
        <f>IF(Transactions!$C$2:$C$1016=TRUE, 0, IF(Transactions!$C$2:$C$1016="지출", -ROUND(Transactions!$H$2:$H$1016/11, 0), ROUND(Transactions!$H$2:$H$1016/11, 0)))</f>
        <v>0</v>
      </c>
      <c r="P424" s="11" t="str">
        <f>IF(Transactions!$C$2:$C$1016="지출", -(Transactions!$H$2:$H$1016), Transactions!$H$2:$H$1016)</f>
        <v/>
      </c>
      <c r="Q424" s="11">
        <f>Transactions!$P$2:$P$1016-Transactions!$O$2:$O$1016</f>
        <v>0</v>
      </c>
      <c r="R424" s="11" t="str">
        <f>IF('운영결산'!$C$2, Transactions!$Q$2:$Q$1016, Transactions!$P$2:$P$1016)</f>
        <v/>
      </c>
      <c r="S424" s="11" t="str">
        <f>IF('초기비용'!$C$2, Transactions!$Q$2:$Q$1016, Transactions!$P$2:$P$1016)</f>
        <v/>
      </c>
      <c r="T424" s="11">
        <f>IF('총결산'!$C$2, Transactions!$Q$2:$Q$1016, Transactions!$P$2:$P$1016)</f>
        <v>0</v>
      </c>
      <c r="U424" s="11">
        <f>IF(Transactions!$V$2:$V$1016=FALSE, Transactions!$O$2:$O$1016, 0)</f>
        <v>0</v>
      </c>
      <c r="V424" s="21"/>
      <c r="W424" s="8"/>
      <c r="X424" s="8"/>
      <c r="Y424" s="8"/>
      <c r="Z424" s="8"/>
      <c r="AA424" s="8"/>
      <c r="AB424" s="8"/>
      <c r="AC424" s="12"/>
    </row>
    <row r="425" ht="15.75" hidden="1" customHeight="1">
      <c r="A425" s="13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7" t="b">
        <f>AND(ISNUMBER(MATCH(Transactions!$F$2:$F$1016, '관리용품리스트'!$B$3:$B$48, 0)),
  ISNUMBER(MATCH(Transactions!$G$2:$G$1016, '관리용품리스트'!$C$3:$C$48, 0))
)
</f>
        <v>0</v>
      </c>
      <c r="O425" s="18">
        <f>IF(Transactions!$C$2:$C$1016=TRUE, 0, IF(Transactions!$C$2:$C$1016="지출", -ROUND(Transactions!$H$2:$H$1016/11, 0), ROUND(Transactions!$H$2:$H$1016/11, 0)))</f>
        <v>0</v>
      </c>
      <c r="P425" s="18" t="str">
        <f>IF(Transactions!$C$2:$C$1016="지출", -(Transactions!$H$2:$H$1016), Transactions!$H$2:$H$1016)</f>
        <v/>
      </c>
      <c r="Q425" s="18">
        <f>Transactions!$P$2:$P$1016-Transactions!$O$2:$O$1016</f>
        <v>0</v>
      </c>
      <c r="R425" s="18" t="str">
        <f>IF('운영결산'!$C$2, Transactions!$Q$2:$Q$1016, Transactions!$P$2:$P$1016)</f>
        <v/>
      </c>
      <c r="S425" s="18" t="str">
        <f>IF('초기비용'!$C$2, Transactions!$Q$2:$Q$1016, Transactions!$P$2:$P$1016)</f>
        <v/>
      </c>
      <c r="T425" s="18">
        <f>IF('총결산'!$C$2, Transactions!$Q$2:$Q$1016, Transactions!$P$2:$P$1016)</f>
        <v>0</v>
      </c>
      <c r="U425" s="18">
        <f>IF(Transactions!$V$2:$V$1016=FALSE, Transactions!$O$2:$O$1016, 0)</f>
        <v>0</v>
      </c>
      <c r="V425" s="20"/>
      <c r="W425" s="15"/>
      <c r="X425" s="15"/>
      <c r="Y425" s="15"/>
      <c r="Z425" s="15"/>
      <c r="AA425" s="15"/>
      <c r="AB425" s="15"/>
      <c r="AC425" s="19"/>
    </row>
    <row r="426" ht="15.75" hidden="1" customHeight="1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10" t="b">
        <f>AND(ISNUMBER(MATCH(Transactions!$F$2:$F$1016, '관리용품리스트'!$B$3:$B$48, 0)),
  ISNUMBER(MATCH(Transactions!$G$2:$G$1016, '관리용품리스트'!$C$3:$C$48, 0))
)
</f>
        <v>0</v>
      </c>
      <c r="O426" s="11">
        <f>IF(Transactions!$C$2:$C$1016=TRUE, 0, IF(Transactions!$C$2:$C$1016="지출", -ROUND(Transactions!$H$2:$H$1016/11, 0), ROUND(Transactions!$H$2:$H$1016/11, 0)))</f>
        <v>0</v>
      </c>
      <c r="P426" s="11" t="str">
        <f>IF(Transactions!$C$2:$C$1016="지출", -(Transactions!$H$2:$H$1016), Transactions!$H$2:$H$1016)</f>
        <v/>
      </c>
      <c r="Q426" s="11">
        <f>Transactions!$P$2:$P$1016-Transactions!$O$2:$O$1016</f>
        <v>0</v>
      </c>
      <c r="R426" s="11" t="str">
        <f>IF('운영결산'!$C$2, Transactions!$Q$2:$Q$1016, Transactions!$P$2:$P$1016)</f>
        <v/>
      </c>
      <c r="S426" s="11" t="str">
        <f>IF('초기비용'!$C$2, Transactions!$Q$2:$Q$1016, Transactions!$P$2:$P$1016)</f>
        <v/>
      </c>
      <c r="T426" s="11">
        <f>IF('총결산'!$C$2, Transactions!$Q$2:$Q$1016, Transactions!$P$2:$P$1016)</f>
        <v>0</v>
      </c>
      <c r="U426" s="11">
        <f>IF(Transactions!$V$2:$V$1016=FALSE, Transactions!$O$2:$O$1016, 0)</f>
        <v>0</v>
      </c>
      <c r="V426" s="21"/>
      <c r="W426" s="8"/>
      <c r="X426" s="8"/>
      <c r="Y426" s="8"/>
      <c r="Z426" s="8"/>
      <c r="AA426" s="8"/>
      <c r="AB426" s="8"/>
      <c r="AC426" s="12"/>
    </row>
    <row r="427" ht="15.75" hidden="1" customHeight="1">
      <c r="A427" s="13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7" t="b">
        <f>AND(ISNUMBER(MATCH(Transactions!$F$2:$F$1016, '관리용품리스트'!$B$3:$B$48, 0)),
  ISNUMBER(MATCH(Transactions!$G$2:$G$1016, '관리용품리스트'!$C$3:$C$48, 0))
)
</f>
        <v>0</v>
      </c>
      <c r="O427" s="18">
        <f>IF(Transactions!$C$2:$C$1016=TRUE, 0, IF(Transactions!$C$2:$C$1016="지출", -ROUND(Transactions!$H$2:$H$1016/11, 0), ROUND(Transactions!$H$2:$H$1016/11, 0)))</f>
        <v>0</v>
      </c>
      <c r="P427" s="18" t="str">
        <f>IF(Transactions!$C$2:$C$1016="지출", -(Transactions!$H$2:$H$1016), Transactions!$H$2:$H$1016)</f>
        <v/>
      </c>
      <c r="Q427" s="18">
        <f>Transactions!$P$2:$P$1016-Transactions!$O$2:$O$1016</f>
        <v>0</v>
      </c>
      <c r="R427" s="18" t="str">
        <f>IF('운영결산'!$C$2, Transactions!$Q$2:$Q$1016, Transactions!$P$2:$P$1016)</f>
        <v/>
      </c>
      <c r="S427" s="18" t="str">
        <f>IF('초기비용'!$C$2, Transactions!$Q$2:$Q$1016, Transactions!$P$2:$P$1016)</f>
        <v/>
      </c>
      <c r="T427" s="18">
        <f>IF('총결산'!$C$2, Transactions!$Q$2:$Q$1016, Transactions!$P$2:$P$1016)</f>
        <v>0</v>
      </c>
      <c r="U427" s="18">
        <f>IF(Transactions!$V$2:$V$1016=FALSE, Transactions!$O$2:$O$1016, 0)</f>
        <v>0</v>
      </c>
      <c r="V427" s="20"/>
      <c r="W427" s="15"/>
      <c r="X427" s="15"/>
      <c r="Y427" s="15"/>
      <c r="Z427" s="15"/>
      <c r="AA427" s="15"/>
      <c r="AB427" s="15"/>
      <c r="AC427" s="19"/>
    </row>
    <row r="428" ht="15.75" hidden="1" customHeight="1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10" t="b">
        <f>AND(ISNUMBER(MATCH(Transactions!$F$2:$F$1016, '관리용품리스트'!$B$3:$B$48, 0)),
  ISNUMBER(MATCH(Transactions!$G$2:$G$1016, '관리용품리스트'!$C$3:$C$48, 0))
)
</f>
        <v>0</v>
      </c>
      <c r="O428" s="11">
        <f>IF(Transactions!$C$2:$C$1016=TRUE, 0, IF(Transactions!$C$2:$C$1016="지출", -ROUND(Transactions!$H$2:$H$1016/11, 0), ROUND(Transactions!$H$2:$H$1016/11, 0)))</f>
        <v>0</v>
      </c>
      <c r="P428" s="11" t="str">
        <f>IF(Transactions!$C$2:$C$1016="지출", -(Transactions!$H$2:$H$1016), Transactions!$H$2:$H$1016)</f>
        <v/>
      </c>
      <c r="Q428" s="11">
        <f>Transactions!$P$2:$P$1016-Transactions!$O$2:$O$1016</f>
        <v>0</v>
      </c>
      <c r="R428" s="11" t="str">
        <f>IF('운영결산'!$C$2, Transactions!$Q$2:$Q$1016, Transactions!$P$2:$P$1016)</f>
        <v/>
      </c>
      <c r="S428" s="11" t="str">
        <f>IF('초기비용'!$C$2, Transactions!$Q$2:$Q$1016, Transactions!$P$2:$P$1016)</f>
        <v/>
      </c>
      <c r="T428" s="11">
        <f>IF('총결산'!$C$2, Transactions!$Q$2:$Q$1016, Transactions!$P$2:$P$1016)</f>
        <v>0</v>
      </c>
      <c r="U428" s="11">
        <f>IF(Transactions!$V$2:$V$1016=FALSE, Transactions!$O$2:$O$1016, 0)</f>
        <v>0</v>
      </c>
      <c r="V428" s="21"/>
      <c r="W428" s="8"/>
      <c r="X428" s="8"/>
      <c r="Y428" s="8"/>
      <c r="Z428" s="8"/>
      <c r="AA428" s="8"/>
      <c r="AB428" s="8"/>
      <c r="AC428" s="12"/>
    </row>
    <row r="429" ht="15.75" hidden="1" customHeight="1">
      <c r="A429" s="13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7" t="b">
        <f>AND(ISNUMBER(MATCH(Transactions!$F$2:$F$1016, '관리용품리스트'!$B$3:$B$48, 0)),
  ISNUMBER(MATCH(Transactions!$G$2:$G$1016, '관리용품리스트'!$C$3:$C$48, 0))
)
</f>
        <v>0</v>
      </c>
      <c r="O429" s="18">
        <f>IF(Transactions!$C$2:$C$1016=TRUE, 0, IF(Transactions!$C$2:$C$1016="지출", -ROUND(Transactions!$H$2:$H$1016/11, 0), ROUND(Transactions!$H$2:$H$1016/11, 0)))</f>
        <v>0</v>
      </c>
      <c r="P429" s="18" t="str">
        <f>IF(Transactions!$C$2:$C$1016="지출", -(Transactions!$H$2:$H$1016), Transactions!$H$2:$H$1016)</f>
        <v/>
      </c>
      <c r="Q429" s="18">
        <f>Transactions!$P$2:$P$1016-Transactions!$O$2:$O$1016</f>
        <v>0</v>
      </c>
      <c r="R429" s="18" t="str">
        <f>IF('운영결산'!$C$2, Transactions!$Q$2:$Q$1016, Transactions!$P$2:$P$1016)</f>
        <v/>
      </c>
      <c r="S429" s="18" t="str">
        <f>IF('초기비용'!$C$2, Transactions!$Q$2:$Q$1016, Transactions!$P$2:$P$1016)</f>
        <v/>
      </c>
      <c r="T429" s="18">
        <f>IF('총결산'!$C$2, Transactions!$Q$2:$Q$1016, Transactions!$P$2:$P$1016)</f>
        <v>0</v>
      </c>
      <c r="U429" s="18">
        <f>IF(Transactions!$V$2:$V$1016=FALSE, Transactions!$O$2:$O$1016, 0)</f>
        <v>0</v>
      </c>
      <c r="V429" s="20"/>
      <c r="W429" s="15"/>
      <c r="X429" s="15"/>
      <c r="Y429" s="15"/>
      <c r="Z429" s="15"/>
      <c r="AA429" s="15"/>
      <c r="AB429" s="15"/>
      <c r="AC429" s="19"/>
    </row>
    <row r="430" ht="15.75" hidden="1" customHeight="1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10" t="b">
        <f>AND(ISNUMBER(MATCH(Transactions!$F$2:$F$1016, '관리용품리스트'!$B$3:$B$48, 0)),
  ISNUMBER(MATCH(Transactions!$G$2:$G$1016, '관리용품리스트'!$C$3:$C$48, 0))
)
</f>
        <v>0</v>
      </c>
      <c r="O430" s="11">
        <f>IF(Transactions!$C$2:$C$1016=TRUE, 0, IF(Transactions!$C$2:$C$1016="지출", -ROUND(Transactions!$H$2:$H$1016/11, 0), ROUND(Transactions!$H$2:$H$1016/11, 0)))</f>
        <v>0</v>
      </c>
      <c r="P430" s="11" t="str">
        <f>IF(Transactions!$C$2:$C$1016="지출", -(Transactions!$H$2:$H$1016), Transactions!$H$2:$H$1016)</f>
        <v/>
      </c>
      <c r="Q430" s="11">
        <f>Transactions!$P$2:$P$1016-Transactions!$O$2:$O$1016</f>
        <v>0</v>
      </c>
      <c r="R430" s="11" t="str">
        <f>IF('운영결산'!$C$2, Transactions!$Q$2:$Q$1016, Transactions!$P$2:$P$1016)</f>
        <v/>
      </c>
      <c r="S430" s="11" t="str">
        <f>IF('초기비용'!$C$2, Transactions!$Q$2:$Q$1016, Transactions!$P$2:$P$1016)</f>
        <v/>
      </c>
      <c r="T430" s="11">
        <f>IF('총결산'!$C$2, Transactions!$Q$2:$Q$1016, Transactions!$P$2:$P$1016)</f>
        <v>0</v>
      </c>
      <c r="U430" s="11">
        <f>IF(Transactions!$V$2:$V$1016=FALSE, Transactions!$O$2:$O$1016, 0)</f>
        <v>0</v>
      </c>
      <c r="V430" s="21"/>
      <c r="W430" s="8"/>
      <c r="X430" s="8"/>
      <c r="Y430" s="8"/>
      <c r="Z430" s="8"/>
      <c r="AA430" s="8"/>
      <c r="AB430" s="8"/>
      <c r="AC430" s="12"/>
    </row>
    <row r="431" ht="15.75" hidden="1" customHeight="1">
      <c r="A431" s="13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7" t="b">
        <f>AND(ISNUMBER(MATCH(Transactions!$F$2:$F$1016, '관리용품리스트'!$B$3:$B$48, 0)),
  ISNUMBER(MATCH(Transactions!$G$2:$G$1016, '관리용품리스트'!$C$3:$C$48, 0))
)
</f>
        <v>0</v>
      </c>
      <c r="O431" s="18">
        <f>IF(Transactions!$C$2:$C$1016=TRUE, 0, IF(Transactions!$C$2:$C$1016="지출", -ROUND(Transactions!$H$2:$H$1016/11, 0), ROUND(Transactions!$H$2:$H$1016/11, 0)))</f>
        <v>0</v>
      </c>
      <c r="P431" s="18" t="str">
        <f>IF(Transactions!$C$2:$C$1016="지출", -(Transactions!$H$2:$H$1016), Transactions!$H$2:$H$1016)</f>
        <v/>
      </c>
      <c r="Q431" s="18">
        <f>Transactions!$P$2:$P$1016-Transactions!$O$2:$O$1016</f>
        <v>0</v>
      </c>
      <c r="R431" s="18" t="str">
        <f>IF('운영결산'!$C$2, Transactions!$Q$2:$Q$1016, Transactions!$P$2:$P$1016)</f>
        <v/>
      </c>
      <c r="S431" s="18" t="str">
        <f>IF('초기비용'!$C$2, Transactions!$Q$2:$Q$1016, Transactions!$P$2:$P$1016)</f>
        <v/>
      </c>
      <c r="T431" s="18">
        <f>IF('총결산'!$C$2, Transactions!$Q$2:$Q$1016, Transactions!$P$2:$P$1016)</f>
        <v>0</v>
      </c>
      <c r="U431" s="18">
        <f>IF(Transactions!$V$2:$V$1016=FALSE, Transactions!$O$2:$O$1016, 0)</f>
        <v>0</v>
      </c>
      <c r="V431" s="20"/>
      <c r="W431" s="15"/>
      <c r="X431" s="15"/>
      <c r="Y431" s="15"/>
      <c r="Z431" s="15"/>
      <c r="AA431" s="15"/>
      <c r="AB431" s="15"/>
      <c r="AC431" s="19"/>
    </row>
    <row r="432" ht="15.75" hidden="1" customHeight="1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10" t="b">
        <f>AND(ISNUMBER(MATCH(Transactions!$F$2:$F$1016, '관리용품리스트'!$B$3:$B$48, 0)),
  ISNUMBER(MATCH(Transactions!$G$2:$G$1016, '관리용품리스트'!$C$3:$C$48, 0))
)
</f>
        <v>0</v>
      </c>
      <c r="O432" s="11">
        <f>IF(Transactions!$C$2:$C$1016=TRUE, 0, IF(Transactions!$C$2:$C$1016="지출", -ROUND(Transactions!$H$2:$H$1016/11, 0), ROUND(Transactions!$H$2:$H$1016/11, 0)))</f>
        <v>0</v>
      </c>
      <c r="P432" s="11" t="str">
        <f>IF(Transactions!$C$2:$C$1016="지출", -(Transactions!$H$2:$H$1016), Transactions!$H$2:$H$1016)</f>
        <v/>
      </c>
      <c r="Q432" s="11">
        <f>Transactions!$P$2:$P$1016-Transactions!$O$2:$O$1016</f>
        <v>0</v>
      </c>
      <c r="R432" s="11" t="str">
        <f>IF('운영결산'!$C$2, Transactions!$Q$2:$Q$1016, Transactions!$P$2:$P$1016)</f>
        <v/>
      </c>
      <c r="S432" s="11" t="str">
        <f>IF('초기비용'!$C$2, Transactions!$Q$2:$Q$1016, Transactions!$P$2:$P$1016)</f>
        <v/>
      </c>
      <c r="T432" s="11">
        <f>IF('총결산'!$C$2, Transactions!$Q$2:$Q$1016, Transactions!$P$2:$P$1016)</f>
        <v>0</v>
      </c>
      <c r="U432" s="11">
        <f>IF(Transactions!$V$2:$V$1016=FALSE, Transactions!$O$2:$O$1016, 0)</f>
        <v>0</v>
      </c>
      <c r="V432" s="21"/>
      <c r="W432" s="8"/>
      <c r="X432" s="8"/>
      <c r="Y432" s="8"/>
      <c r="Z432" s="8"/>
      <c r="AA432" s="8"/>
      <c r="AB432" s="8"/>
      <c r="AC432" s="12"/>
    </row>
    <row r="433" ht="15.75" hidden="1" customHeight="1">
      <c r="A433" s="13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7" t="b">
        <f>AND(ISNUMBER(MATCH(Transactions!$F$2:$F$1016, '관리용품리스트'!$B$3:$B$48, 0)),
  ISNUMBER(MATCH(Transactions!$G$2:$G$1016, '관리용품리스트'!$C$3:$C$48, 0))
)
</f>
        <v>0</v>
      </c>
      <c r="O433" s="18">
        <f>IF(Transactions!$C$2:$C$1016=TRUE, 0, IF(Transactions!$C$2:$C$1016="지출", -ROUND(Transactions!$H$2:$H$1016/11, 0), ROUND(Transactions!$H$2:$H$1016/11, 0)))</f>
        <v>0</v>
      </c>
      <c r="P433" s="18" t="str">
        <f>IF(Transactions!$C$2:$C$1016="지출", -(Transactions!$H$2:$H$1016), Transactions!$H$2:$H$1016)</f>
        <v/>
      </c>
      <c r="Q433" s="18">
        <f>Transactions!$P$2:$P$1016-Transactions!$O$2:$O$1016</f>
        <v>0</v>
      </c>
      <c r="R433" s="18" t="str">
        <f>IF('운영결산'!$C$2, Transactions!$Q$2:$Q$1016, Transactions!$P$2:$P$1016)</f>
        <v/>
      </c>
      <c r="S433" s="18" t="str">
        <f>IF('초기비용'!$C$2, Transactions!$Q$2:$Q$1016, Transactions!$P$2:$P$1016)</f>
        <v/>
      </c>
      <c r="T433" s="18">
        <f>IF('총결산'!$C$2, Transactions!$Q$2:$Q$1016, Transactions!$P$2:$P$1016)</f>
        <v>0</v>
      </c>
      <c r="U433" s="18">
        <f>IF(Transactions!$V$2:$V$1016=FALSE, Transactions!$O$2:$O$1016, 0)</f>
        <v>0</v>
      </c>
      <c r="V433" s="20"/>
      <c r="W433" s="15"/>
      <c r="X433" s="15"/>
      <c r="Y433" s="15"/>
      <c r="Z433" s="15"/>
      <c r="AA433" s="15"/>
      <c r="AB433" s="15"/>
      <c r="AC433" s="19"/>
    </row>
    <row r="434" ht="15.75" hidden="1" customHeight="1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10" t="b">
        <f>AND(ISNUMBER(MATCH(Transactions!$F$2:$F$1016, '관리용품리스트'!$B$3:$B$48, 0)),
  ISNUMBER(MATCH(Transactions!$G$2:$G$1016, '관리용품리스트'!$C$3:$C$48, 0))
)
</f>
        <v>0</v>
      </c>
      <c r="O434" s="11">
        <f>IF(Transactions!$C$2:$C$1016=TRUE, 0, IF(Transactions!$C$2:$C$1016="지출", -ROUND(Transactions!$H$2:$H$1016/11, 0), ROUND(Transactions!$H$2:$H$1016/11, 0)))</f>
        <v>0</v>
      </c>
      <c r="P434" s="11" t="str">
        <f>IF(Transactions!$C$2:$C$1016="지출", -(Transactions!$H$2:$H$1016), Transactions!$H$2:$H$1016)</f>
        <v/>
      </c>
      <c r="Q434" s="11">
        <f>Transactions!$P$2:$P$1016-Transactions!$O$2:$O$1016</f>
        <v>0</v>
      </c>
      <c r="R434" s="11" t="str">
        <f>IF('운영결산'!$C$2, Transactions!$Q$2:$Q$1016, Transactions!$P$2:$P$1016)</f>
        <v/>
      </c>
      <c r="S434" s="11" t="str">
        <f>IF('초기비용'!$C$2, Transactions!$Q$2:$Q$1016, Transactions!$P$2:$P$1016)</f>
        <v/>
      </c>
      <c r="T434" s="11">
        <f>IF('총결산'!$C$2, Transactions!$Q$2:$Q$1016, Transactions!$P$2:$P$1016)</f>
        <v>0</v>
      </c>
      <c r="U434" s="11">
        <f>IF(Transactions!$V$2:$V$1016=FALSE, Transactions!$O$2:$O$1016, 0)</f>
        <v>0</v>
      </c>
      <c r="V434" s="21"/>
      <c r="W434" s="8"/>
      <c r="X434" s="8"/>
      <c r="Y434" s="8"/>
      <c r="Z434" s="8"/>
      <c r="AA434" s="8"/>
      <c r="AB434" s="8"/>
      <c r="AC434" s="12"/>
    </row>
    <row r="435" ht="15.75" hidden="1" customHeight="1">
      <c r="A435" s="13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7" t="b">
        <f>AND(ISNUMBER(MATCH(Transactions!$F$2:$F$1016, '관리용품리스트'!$B$3:$B$48, 0)),
  ISNUMBER(MATCH(Transactions!$G$2:$G$1016, '관리용품리스트'!$C$3:$C$48, 0))
)
</f>
        <v>0</v>
      </c>
      <c r="O435" s="18">
        <f>IF(Transactions!$C$2:$C$1016=TRUE, 0, IF(Transactions!$C$2:$C$1016="지출", -ROUND(Transactions!$H$2:$H$1016/11, 0), ROUND(Transactions!$H$2:$H$1016/11, 0)))</f>
        <v>0</v>
      </c>
      <c r="P435" s="18" t="str">
        <f>IF(Transactions!$C$2:$C$1016="지출", -(Transactions!$H$2:$H$1016), Transactions!$H$2:$H$1016)</f>
        <v/>
      </c>
      <c r="Q435" s="18">
        <f>Transactions!$P$2:$P$1016-Transactions!$O$2:$O$1016</f>
        <v>0</v>
      </c>
      <c r="R435" s="18" t="str">
        <f>IF('운영결산'!$C$2, Transactions!$Q$2:$Q$1016, Transactions!$P$2:$P$1016)</f>
        <v/>
      </c>
      <c r="S435" s="18" t="str">
        <f>IF('초기비용'!$C$2, Transactions!$Q$2:$Q$1016, Transactions!$P$2:$P$1016)</f>
        <v/>
      </c>
      <c r="T435" s="18">
        <f>IF('총결산'!$C$2, Transactions!$Q$2:$Q$1016, Transactions!$P$2:$P$1016)</f>
        <v>0</v>
      </c>
      <c r="U435" s="18">
        <f>IF(Transactions!$V$2:$V$1016=FALSE, Transactions!$O$2:$O$1016, 0)</f>
        <v>0</v>
      </c>
      <c r="V435" s="20"/>
      <c r="W435" s="15"/>
      <c r="X435" s="15"/>
      <c r="Y435" s="15"/>
      <c r="Z435" s="15"/>
      <c r="AA435" s="15"/>
      <c r="AB435" s="15"/>
      <c r="AC435" s="19"/>
    </row>
    <row r="436" ht="15.75" hidden="1" customHeight="1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10" t="b">
        <f>AND(ISNUMBER(MATCH(Transactions!$F$2:$F$1016, '관리용품리스트'!$B$3:$B$48, 0)),
  ISNUMBER(MATCH(Transactions!$G$2:$G$1016, '관리용품리스트'!$C$3:$C$48, 0))
)
</f>
        <v>0</v>
      </c>
      <c r="O436" s="11">
        <f>IF(Transactions!$C$2:$C$1016=TRUE, 0, IF(Transactions!$C$2:$C$1016="지출", -ROUND(Transactions!$H$2:$H$1016/11, 0), ROUND(Transactions!$H$2:$H$1016/11, 0)))</f>
        <v>0</v>
      </c>
      <c r="P436" s="11" t="str">
        <f>IF(Transactions!$C$2:$C$1016="지출", -(Transactions!$H$2:$H$1016), Transactions!$H$2:$H$1016)</f>
        <v/>
      </c>
      <c r="Q436" s="11">
        <f>Transactions!$P$2:$P$1016-Transactions!$O$2:$O$1016</f>
        <v>0</v>
      </c>
      <c r="R436" s="11" t="str">
        <f>IF('운영결산'!$C$2, Transactions!$Q$2:$Q$1016, Transactions!$P$2:$P$1016)</f>
        <v/>
      </c>
      <c r="S436" s="11" t="str">
        <f>IF('초기비용'!$C$2, Transactions!$Q$2:$Q$1016, Transactions!$P$2:$P$1016)</f>
        <v/>
      </c>
      <c r="T436" s="11">
        <f>IF('총결산'!$C$2, Transactions!$Q$2:$Q$1016, Transactions!$P$2:$P$1016)</f>
        <v>0</v>
      </c>
      <c r="U436" s="11">
        <f>IF(Transactions!$V$2:$V$1016=FALSE, Transactions!$O$2:$O$1016, 0)</f>
        <v>0</v>
      </c>
      <c r="V436" s="21"/>
      <c r="W436" s="8"/>
      <c r="X436" s="8"/>
      <c r="Y436" s="8"/>
      <c r="Z436" s="8"/>
      <c r="AA436" s="8"/>
      <c r="AB436" s="8"/>
      <c r="AC436" s="12"/>
    </row>
    <row r="437" ht="15.75" hidden="1" customHeight="1">
      <c r="A437" s="13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7" t="b">
        <f>AND(ISNUMBER(MATCH(Transactions!$F$2:$F$1016, '관리용품리스트'!$B$3:$B$48, 0)),
  ISNUMBER(MATCH(Transactions!$G$2:$G$1016, '관리용품리스트'!$C$3:$C$48, 0))
)
</f>
        <v>0</v>
      </c>
      <c r="O437" s="18">
        <f>IF(Transactions!$C$2:$C$1016=TRUE, 0, IF(Transactions!$C$2:$C$1016="지출", -ROUND(Transactions!$H$2:$H$1016/11, 0), ROUND(Transactions!$H$2:$H$1016/11, 0)))</f>
        <v>0</v>
      </c>
      <c r="P437" s="18" t="str">
        <f>IF(Transactions!$C$2:$C$1016="지출", -(Transactions!$H$2:$H$1016), Transactions!$H$2:$H$1016)</f>
        <v/>
      </c>
      <c r="Q437" s="18">
        <f>Transactions!$P$2:$P$1016-Transactions!$O$2:$O$1016</f>
        <v>0</v>
      </c>
      <c r="R437" s="18" t="str">
        <f>IF('운영결산'!$C$2, Transactions!$Q$2:$Q$1016, Transactions!$P$2:$P$1016)</f>
        <v/>
      </c>
      <c r="S437" s="18" t="str">
        <f>IF('초기비용'!$C$2, Transactions!$Q$2:$Q$1016, Transactions!$P$2:$P$1016)</f>
        <v/>
      </c>
      <c r="T437" s="18">
        <f>IF('총결산'!$C$2, Transactions!$Q$2:$Q$1016, Transactions!$P$2:$P$1016)</f>
        <v>0</v>
      </c>
      <c r="U437" s="18">
        <f>IF(Transactions!$V$2:$V$1016=FALSE, Transactions!$O$2:$O$1016, 0)</f>
        <v>0</v>
      </c>
      <c r="V437" s="20"/>
      <c r="W437" s="15"/>
      <c r="X437" s="15"/>
      <c r="Y437" s="15"/>
      <c r="Z437" s="15"/>
      <c r="AA437" s="15"/>
      <c r="AB437" s="15"/>
      <c r="AC437" s="19"/>
    </row>
    <row r="438" ht="15.75" hidden="1" customHeight="1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10" t="b">
        <f>AND(ISNUMBER(MATCH(Transactions!$F$2:$F$1016, '관리용품리스트'!$B$3:$B$48, 0)),
  ISNUMBER(MATCH(Transactions!$G$2:$G$1016, '관리용품리스트'!$C$3:$C$48, 0))
)
</f>
        <v>0</v>
      </c>
      <c r="O438" s="11">
        <f>IF(Transactions!$C$2:$C$1016=TRUE, 0, IF(Transactions!$C$2:$C$1016="지출", -ROUND(Transactions!$H$2:$H$1016/11, 0), ROUND(Transactions!$H$2:$H$1016/11, 0)))</f>
        <v>0</v>
      </c>
      <c r="P438" s="11" t="str">
        <f>IF(Transactions!$C$2:$C$1016="지출", -(Transactions!$H$2:$H$1016), Transactions!$H$2:$H$1016)</f>
        <v/>
      </c>
      <c r="Q438" s="11">
        <f>Transactions!$P$2:$P$1016-Transactions!$O$2:$O$1016</f>
        <v>0</v>
      </c>
      <c r="R438" s="11" t="str">
        <f>IF('운영결산'!$C$2, Transactions!$Q$2:$Q$1016, Transactions!$P$2:$P$1016)</f>
        <v/>
      </c>
      <c r="S438" s="11" t="str">
        <f>IF('초기비용'!$C$2, Transactions!$Q$2:$Q$1016, Transactions!$P$2:$P$1016)</f>
        <v/>
      </c>
      <c r="T438" s="11">
        <f>IF('총결산'!$C$2, Transactions!$Q$2:$Q$1016, Transactions!$P$2:$P$1016)</f>
        <v>0</v>
      </c>
      <c r="U438" s="11">
        <f>IF(Transactions!$V$2:$V$1016=FALSE, Transactions!$O$2:$O$1016, 0)</f>
        <v>0</v>
      </c>
      <c r="V438" s="21"/>
      <c r="W438" s="8"/>
      <c r="X438" s="8"/>
      <c r="Y438" s="8"/>
      <c r="Z438" s="8"/>
      <c r="AA438" s="8"/>
      <c r="AB438" s="8"/>
      <c r="AC438" s="12"/>
    </row>
    <row r="439" ht="15.75" hidden="1" customHeight="1">
      <c r="A439" s="13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7" t="b">
        <f>AND(ISNUMBER(MATCH(Transactions!$F$2:$F$1016, '관리용품리스트'!$B$3:$B$48, 0)),
  ISNUMBER(MATCH(Transactions!$G$2:$G$1016, '관리용품리스트'!$C$3:$C$48, 0))
)
</f>
        <v>0</v>
      </c>
      <c r="O439" s="18">
        <f>IF(Transactions!$C$2:$C$1016=TRUE, 0, IF(Transactions!$C$2:$C$1016="지출", -ROUND(Transactions!$H$2:$H$1016/11, 0), ROUND(Transactions!$H$2:$H$1016/11, 0)))</f>
        <v>0</v>
      </c>
      <c r="P439" s="18" t="str">
        <f>IF(Transactions!$C$2:$C$1016="지출", -(Transactions!$H$2:$H$1016), Transactions!$H$2:$H$1016)</f>
        <v/>
      </c>
      <c r="Q439" s="18">
        <f>Transactions!$P$2:$P$1016-Transactions!$O$2:$O$1016</f>
        <v>0</v>
      </c>
      <c r="R439" s="18" t="str">
        <f>IF('운영결산'!$C$2, Transactions!$Q$2:$Q$1016, Transactions!$P$2:$P$1016)</f>
        <v/>
      </c>
      <c r="S439" s="18" t="str">
        <f>IF('초기비용'!$C$2, Transactions!$Q$2:$Q$1016, Transactions!$P$2:$P$1016)</f>
        <v/>
      </c>
      <c r="T439" s="18">
        <f>IF('총결산'!$C$2, Transactions!$Q$2:$Q$1016, Transactions!$P$2:$P$1016)</f>
        <v>0</v>
      </c>
      <c r="U439" s="18">
        <f>IF(Transactions!$V$2:$V$1016=FALSE, Transactions!$O$2:$O$1016, 0)</f>
        <v>0</v>
      </c>
      <c r="V439" s="20"/>
      <c r="W439" s="15"/>
      <c r="X439" s="15"/>
      <c r="Y439" s="15"/>
      <c r="Z439" s="15"/>
      <c r="AA439" s="15"/>
      <c r="AB439" s="15"/>
      <c r="AC439" s="19"/>
    </row>
    <row r="440" ht="15.75" hidden="1" customHeight="1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10" t="b">
        <f>AND(ISNUMBER(MATCH(Transactions!$F$2:$F$1016, '관리용품리스트'!$B$3:$B$48, 0)),
  ISNUMBER(MATCH(Transactions!$G$2:$G$1016, '관리용품리스트'!$C$3:$C$48, 0))
)
</f>
        <v>0</v>
      </c>
      <c r="O440" s="11">
        <f>IF(Transactions!$C$2:$C$1016=TRUE, 0, IF(Transactions!$C$2:$C$1016="지출", -ROUND(Transactions!$H$2:$H$1016/11, 0), ROUND(Transactions!$H$2:$H$1016/11, 0)))</f>
        <v>0</v>
      </c>
      <c r="P440" s="11" t="str">
        <f>IF(Transactions!$C$2:$C$1016="지출", -(Transactions!$H$2:$H$1016), Transactions!$H$2:$H$1016)</f>
        <v/>
      </c>
      <c r="Q440" s="11">
        <f>Transactions!$P$2:$P$1016-Transactions!$O$2:$O$1016</f>
        <v>0</v>
      </c>
      <c r="R440" s="11" t="str">
        <f>IF('운영결산'!$C$2, Transactions!$Q$2:$Q$1016, Transactions!$P$2:$P$1016)</f>
        <v/>
      </c>
      <c r="S440" s="11" t="str">
        <f>IF('초기비용'!$C$2, Transactions!$Q$2:$Q$1016, Transactions!$P$2:$P$1016)</f>
        <v/>
      </c>
      <c r="T440" s="11">
        <f>IF('총결산'!$C$2, Transactions!$Q$2:$Q$1016, Transactions!$P$2:$P$1016)</f>
        <v>0</v>
      </c>
      <c r="U440" s="11">
        <f>IF(Transactions!$V$2:$V$1016=FALSE, Transactions!$O$2:$O$1016, 0)</f>
        <v>0</v>
      </c>
      <c r="V440" s="21"/>
      <c r="W440" s="8"/>
      <c r="X440" s="8"/>
      <c r="Y440" s="8"/>
      <c r="Z440" s="8"/>
      <c r="AA440" s="8"/>
      <c r="AB440" s="8"/>
      <c r="AC440" s="12"/>
    </row>
    <row r="441" ht="15.75" hidden="1" customHeight="1">
      <c r="A441" s="13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7" t="b">
        <f>AND(ISNUMBER(MATCH(Transactions!$F$2:$F$1016, '관리용품리스트'!$B$3:$B$48, 0)),
  ISNUMBER(MATCH(Transactions!$G$2:$G$1016, '관리용품리스트'!$C$3:$C$48, 0))
)
</f>
        <v>0</v>
      </c>
      <c r="O441" s="18">
        <f>IF(Transactions!$C$2:$C$1016=TRUE, 0, IF(Transactions!$C$2:$C$1016="지출", -ROUND(Transactions!$H$2:$H$1016/11, 0), ROUND(Transactions!$H$2:$H$1016/11, 0)))</f>
        <v>0</v>
      </c>
      <c r="P441" s="18" t="str">
        <f>IF(Transactions!$C$2:$C$1016="지출", -(Transactions!$H$2:$H$1016), Transactions!$H$2:$H$1016)</f>
        <v/>
      </c>
      <c r="Q441" s="18">
        <f>Transactions!$P$2:$P$1016-Transactions!$O$2:$O$1016</f>
        <v>0</v>
      </c>
      <c r="R441" s="18" t="str">
        <f>IF('운영결산'!$C$2, Transactions!$Q$2:$Q$1016, Transactions!$P$2:$P$1016)</f>
        <v/>
      </c>
      <c r="S441" s="18" t="str">
        <f>IF('초기비용'!$C$2, Transactions!$Q$2:$Q$1016, Transactions!$P$2:$P$1016)</f>
        <v/>
      </c>
      <c r="T441" s="18">
        <f>IF('총결산'!$C$2, Transactions!$Q$2:$Q$1016, Transactions!$P$2:$P$1016)</f>
        <v>0</v>
      </c>
      <c r="U441" s="18">
        <f>IF(Transactions!$V$2:$V$1016=FALSE, Transactions!$O$2:$O$1016, 0)</f>
        <v>0</v>
      </c>
      <c r="V441" s="20"/>
      <c r="W441" s="15"/>
      <c r="X441" s="15"/>
      <c r="Y441" s="15"/>
      <c r="Z441" s="15"/>
      <c r="AA441" s="15"/>
      <c r="AB441" s="15"/>
      <c r="AC441" s="19"/>
    </row>
    <row r="442" ht="15.75" hidden="1" customHeight="1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10" t="b">
        <f>AND(ISNUMBER(MATCH(Transactions!$F$2:$F$1016, '관리용품리스트'!$B$3:$B$48, 0)),
  ISNUMBER(MATCH(Transactions!$G$2:$G$1016, '관리용품리스트'!$C$3:$C$48, 0))
)
</f>
        <v>0</v>
      </c>
      <c r="O442" s="11">
        <f>IF(Transactions!$C$2:$C$1016=TRUE, 0, IF(Transactions!$C$2:$C$1016="지출", -ROUND(Transactions!$H$2:$H$1016/11, 0), ROUND(Transactions!$H$2:$H$1016/11, 0)))</f>
        <v>0</v>
      </c>
      <c r="P442" s="11" t="str">
        <f>IF(Transactions!$C$2:$C$1016="지출", -(Transactions!$H$2:$H$1016), Transactions!$H$2:$H$1016)</f>
        <v/>
      </c>
      <c r="Q442" s="11">
        <f>Transactions!$P$2:$P$1016-Transactions!$O$2:$O$1016</f>
        <v>0</v>
      </c>
      <c r="R442" s="11" t="str">
        <f>IF('운영결산'!$C$2, Transactions!$Q$2:$Q$1016, Transactions!$P$2:$P$1016)</f>
        <v/>
      </c>
      <c r="S442" s="11" t="str">
        <f>IF('초기비용'!$C$2, Transactions!$Q$2:$Q$1016, Transactions!$P$2:$P$1016)</f>
        <v/>
      </c>
      <c r="T442" s="11">
        <f>IF('총결산'!$C$2, Transactions!$Q$2:$Q$1016, Transactions!$P$2:$P$1016)</f>
        <v>0</v>
      </c>
      <c r="U442" s="11">
        <f>IF(Transactions!$V$2:$V$1016=FALSE, Transactions!$O$2:$O$1016, 0)</f>
        <v>0</v>
      </c>
      <c r="V442" s="21"/>
      <c r="W442" s="8"/>
      <c r="X442" s="8"/>
      <c r="Y442" s="8"/>
      <c r="Z442" s="8"/>
      <c r="AA442" s="8"/>
      <c r="AB442" s="8"/>
      <c r="AC442" s="12"/>
    </row>
    <row r="443" ht="15.75" hidden="1" customHeight="1">
      <c r="A443" s="13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7" t="b">
        <f>AND(ISNUMBER(MATCH(Transactions!$F$2:$F$1016, '관리용품리스트'!$B$3:$B$48, 0)),
  ISNUMBER(MATCH(Transactions!$G$2:$G$1016, '관리용품리스트'!$C$3:$C$48, 0))
)
</f>
        <v>0</v>
      </c>
      <c r="O443" s="18">
        <f>IF(Transactions!$C$2:$C$1016=TRUE, 0, IF(Transactions!$C$2:$C$1016="지출", -ROUND(Transactions!$H$2:$H$1016/11, 0), ROUND(Transactions!$H$2:$H$1016/11, 0)))</f>
        <v>0</v>
      </c>
      <c r="P443" s="18" t="str">
        <f>IF(Transactions!$C$2:$C$1016="지출", -(Transactions!$H$2:$H$1016), Transactions!$H$2:$H$1016)</f>
        <v/>
      </c>
      <c r="Q443" s="18">
        <f>Transactions!$P$2:$P$1016-Transactions!$O$2:$O$1016</f>
        <v>0</v>
      </c>
      <c r="R443" s="18" t="str">
        <f>IF('운영결산'!$C$2, Transactions!$Q$2:$Q$1016, Transactions!$P$2:$P$1016)</f>
        <v/>
      </c>
      <c r="S443" s="18" t="str">
        <f>IF('초기비용'!$C$2, Transactions!$Q$2:$Q$1016, Transactions!$P$2:$P$1016)</f>
        <v/>
      </c>
      <c r="T443" s="18">
        <f>IF('총결산'!$C$2, Transactions!$Q$2:$Q$1016, Transactions!$P$2:$P$1016)</f>
        <v>0</v>
      </c>
      <c r="U443" s="18">
        <f>IF(Transactions!$V$2:$V$1016=FALSE, Transactions!$O$2:$O$1016, 0)</f>
        <v>0</v>
      </c>
      <c r="V443" s="20"/>
      <c r="W443" s="15"/>
      <c r="X443" s="15"/>
      <c r="Y443" s="15"/>
      <c r="Z443" s="15"/>
      <c r="AA443" s="15"/>
      <c r="AB443" s="15"/>
      <c r="AC443" s="19"/>
    </row>
    <row r="444" ht="15.75" hidden="1" customHeight="1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10" t="b">
        <f>AND(ISNUMBER(MATCH(Transactions!$F$2:$F$1016, '관리용품리스트'!$B$3:$B$48, 0)),
  ISNUMBER(MATCH(Transactions!$G$2:$G$1016, '관리용품리스트'!$C$3:$C$48, 0))
)
</f>
        <v>0</v>
      </c>
      <c r="O444" s="11">
        <f>IF(Transactions!$C$2:$C$1016=TRUE, 0, IF(Transactions!$C$2:$C$1016="지출", -ROUND(Transactions!$H$2:$H$1016/11, 0), ROUND(Transactions!$H$2:$H$1016/11, 0)))</f>
        <v>0</v>
      </c>
      <c r="P444" s="11" t="str">
        <f>IF(Transactions!$C$2:$C$1016="지출", -(Transactions!$H$2:$H$1016), Transactions!$H$2:$H$1016)</f>
        <v/>
      </c>
      <c r="Q444" s="11">
        <f>Transactions!$P$2:$P$1016-Transactions!$O$2:$O$1016</f>
        <v>0</v>
      </c>
      <c r="R444" s="11" t="str">
        <f>IF('운영결산'!$C$2, Transactions!$Q$2:$Q$1016, Transactions!$P$2:$P$1016)</f>
        <v/>
      </c>
      <c r="S444" s="11" t="str">
        <f>IF('초기비용'!$C$2, Transactions!$Q$2:$Q$1016, Transactions!$P$2:$P$1016)</f>
        <v/>
      </c>
      <c r="T444" s="11">
        <f>IF('총결산'!$C$2, Transactions!$Q$2:$Q$1016, Transactions!$P$2:$P$1016)</f>
        <v>0</v>
      </c>
      <c r="U444" s="11">
        <f>IF(Transactions!$V$2:$V$1016=FALSE, Transactions!$O$2:$O$1016, 0)</f>
        <v>0</v>
      </c>
      <c r="V444" s="21"/>
      <c r="W444" s="8"/>
      <c r="X444" s="8"/>
      <c r="Y444" s="8"/>
      <c r="Z444" s="8"/>
      <c r="AA444" s="8"/>
      <c r="AB444" s="8"/>
      <c r="AC444" s="12"/>
    </row>
    <row r="445" ht="15.75" hidden="1" customHeight="1">
      <c r="A445" s="13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7" t="b">
        <f>AND(ISNUMBER(MATCH(Transactions!$F$2:$F$1016, '관리용품리스트'!$B$3:$B$48, 0)),
  ISNUMBER(MATCH(Transactions!$G$2:$G$1016, '관리용품리스트'!$C$3:$C$48, 0))
)
</f>
        <v>0</v>
      </c>
      <c r="O445" s="18">
        <f>IF(Transactions!$C$2:$C$1016=TRUE, 0, IF(Transactions!$C$2:$C$1016="지출", -ROUND(Transactions!$H$2:$H$1016/11, 0), ROUND(Transactions!$H$2:$H$1016/11, 0)))</f>
        <v>0</v>
      </c>
      <c r="P445" s="18" t="str">
        <f>IF(Transactions!$C$2:$C$1016="지출", -(Transactions!$H$2:$H$1016), Transactions!$H$2:$H$1016)</f>
        <v/>
      </c>
      <c r="Q445" s="18">
        <f>Transactions!$P$2:$P$1016-Transactions!$O$2:$O$1016</f>
        <v>0</v>
      </c>
      <c r="R445" s="18" t="str">
        <f>IF('운영결산'!$C$2, Transactions!$Q$2:$Q$1016, Transactions!$P$2:$P$1016)</f>
        <v/>
      </c>
      <c r="S445" s="18" t="str">
        <f>IF('초기비용'!$C$2, Transactions!$Q$2:$Q$1016, Transactions!$P$2:$P$1016)</f>
        <v/>
      </c>
      <c r="T445" s="18">
        <f>IF('총결산'!$C$2, Transactions!$Q$2:$Q$1016, Transactions!$P$2:$P$1016)</f>
        <v>0</v>
      </c>
      <c r="U445" s="18">
        <f>IF(Transactions!$V$2:$V$1016=FALSE, Transactions!$O$2:$O$1016, 0)</f>
        <v>0</v>
      </c>
      <c r="V445" s="20"/>
      <c r="W445" s="15"/>
      <c r="X445" s="15"/>
      <c r="Y445" s="15"/>
      <c r="Z445" s="15"/>
      <c r="AA445" s="15"/>
      <c r="AB445" s="15"/>
      <c r="AC445" s="19"/>
    </row>
    <row r="446" ht="15.75" hidden="1" customHeight="1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10" t="b">
        <f>AND(ISNUMBER(MATCH(Transactions!$F$2:$F$1016, '관리용품리스트'!$B$3:$B$48, 0)),
  ISNUMBER(MATCH(Transactions!$G$2:$G$1016, '관리용품리스트'!$C$3:$C$48, 0))
)
</f>
        <v>0</v>
      </c>
      <c r="O446" s="11">
        <f>IF(Transactions!$C$2:$C$1016=TRUE, 0, IF(Transactions!$C$2:$C$1016="지출", -ROUND(Transactions!$H$2:$H$1016/11, 0), ROUND(Transactions!$H$2:$H$1016/11, 0)))</f>
        <v>0</v>
      </c>
      <c r="P446" s="11" t="str">
        <f>IF(Transactions!$C$2:$C$1016="지출", -(Transactions!$H$2:$H$1016), Transactions!$H$2:$H$1016)</f>
        <v/>
      </c>
      <c r="Q446" s="11">
        <f>Transactions!$P$2:$P$1016-Transactions!$O$2:$O$1016</f>
        <v>0</v>
      </c>
      <c r="R446" s="11" t="str">
        <f>IF('운영결산'!$C$2, Transactions!$Q$2:$Q$1016, Transactions!$P$2:$P$1016)</f>
        <v/>
      </c>
      <c r="S446" s="11" t="str">
        <f>IF('초기비용'!$C$2, Transactions!$Q$2:$Q$1016, Transactions!$P$2:$P$1016)</f>
        <v/>
      </c>
      <c r="T446" s="11">
        <f>IF('총결산'!$C$2, Transactions!$Q$2:$Q$1016, Transactions!$P$2:$P$1016)</f>
        <v>0</v>
      </c>
      <c r="U446" s="11">
        <f>IF(Transactions!$V$2:$V$1016=FALSE, Transactions!$O$2:$O$1016, 0)</f>
        <v>0</v>
      </c>
      <c r="V446" s="21"/>
      <c r="W446" s="8"/>
      <c r="X446" s="8"/>
      <c r="Y446" s="8"/>
      <c r="Z446" s="8"/>
      <c r="AA446" s="8"/>
      <c r="AB446" s="8"/>
      <c r="AC446" s="12"/>
    </row>
    <row r="447" ht="15.75" hidden="1" customHeight="1">
      <c r="A447" s="13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7" t="b">
        <f>AND(ISNUMBER(MATCH(Transactions!$F$2:$F$1016, '관리용품리스트'!$B$3:$B$48, 0)),
  ISNUMBER(MATCH(Transactions!$G$2:$G$1016, '관리용품리스트'!$C$3:$C$48, 0))
)
</f>
        <v>0</v>
      </c>
      <c r="O447" s="18">
        <f>IF(Transactions!$C$2:$C$1016=TRUE, 0, IF(Transactions!$C$2:$C$1016="지출", -ROUND(Transactions!$H$2:$H$1016/11, 0), ROUND(Transactions!$H$2:$H$1016/11, 0)))</f>
        <v>0</v>
      </c>
      <c r="P447" s="18" t="str">
        <f>IF(Transactions!$C$2:$C$1016="지출", -(Transactions!$H$2:$H$1016), Transactions!$H$2:$H$1016)</f>
        <v/>
      </c>
      <c r="Q447" s="18">
        <f>Transactions!$P$2:$P$1016-Transactions!$O$2:$O$1016</f>
        <v>0</v>
      </c>
      <c r="R447" s="18" t="str">
        <f>IF('운영결산'!$C$2, Transactions!$Q$2:$Q$1016, Transactions!$P$2:$P$1016)</f>
        <v/>
      </c>
      <c r="S447" s="18" t="str">
        <f>IF('초기비용'!$C$2, Transactions!$Q$2:$Q$1016, Transactions!$P$2:$P$1016)</f>
        <v/>
      </c>
      <c r="T447" s="18">
        <f>IF('총결산'!$C$2, Transactions!$Q$2:$Q$1016, Transactions!$P$2:$P$1016)</f>
        <v>0</v>
      </c>
      <c r="U447" s="18">
        <f>IF(Transactions!$V$2:$V$1016=FALSE, Transactions!$O$2:$O$1016, 0)</f>
        <v>0</v>
      </c>
      <c r="V447" s="20"/>
      <c r="W447" s="15"/>
      <c r="X447" s="15"/>
      <c r="Y447" s="15"/>
      <c r="Z447" s="15"/>
      <c r="AA447" s="15"/>
      <c r="AB447" s="15"/>
      <c r="AC447" s="19"/>
    </row>
    <row r="448" ht="15.75" hidden="1" customHeight="1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10" t="b">
        <f>AND(ISNUMBER(MATCH(Transactions!$F$2:$F$1016, '관리용품리스트'!$B$3:$B$48, 0)),
  ISNUMBER(MATCH(Transactions!$G$2:$G$1016, '관리용품리스트'!$C$3:$C$48, 0))
)
</f>
        <v>0</v>
      </c>
      <c r="O448" s="11">
        <f>IF(Transactions!$C$2:$C$1016=TRUE, 0, IF(Transactions!$C$2:$C$1016="지출", -ROUND(Transactions!$H$2:$H$1016/11, 0), ROUND(Transactions!$H$2:$H$1016/11, 0)))</f>
        <v>0</v>
      </c>
      <c r="P448" s="11" t="str">
        <f>IF(Transactions!$C$2:$C$1016="지출", -(Transactions!$H$2:$H$1016), Transactions!$H$2:$H$1016)</f>
        <v/>
      </c>
      <c r="Q448" s="11">
        <f>Transactions!$P$2:$P$1016-Transactions!$O$2:$O$1016</f>
        <v>0</v>
      </c>
      <c r="R448" s="11" t="str">
        <f>IF('운영결산'!$C$2, Transactions!$Q$2:$Q$1016, Transactions!$P$2:$P$1016)</f>
        <v/>
      </c>
      <c r="S448" s="11" t="str">
        <f>IF('초기비용'!$C$2, Transactions!$Q$2:$Q$1016, Transactions!$P$2:$P$1016)</f>
        <v/>
      </c>
      <c r="T448" s="11">
        <f>IF('총결산'!$C$2, Transactions!$Q$2:$Q$1016, Transactions!$P$2:$P$1016)</f>
        <v>0</v>
      </c>
      <c r="U448" s="11">
        <f>IF(Transactions!$V$2:$V$1016=FALSE, Transactions!$O$2:$O$1016, 0)</f>
        <v>0</v>
      </c>
      <c r="V448" s="21"/>
      <c r="W448" s="8"/>
      <c r="X448" s="8"/>
      <c r="Y448" s="8"/>
      <c r="Z448" s="8"/>
      <c r="AA448" s="8"/>
      <c r="AB448" s="8"/>
      <c r="AC448" s="12"/>
    </row>
    <row r="449" ht="15.75" hidden="1" customHeight="1">
      <c r="A449" s="13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7" t="b">
        <f>AND(ISNUMBER(MATCH(Transactions!$F$2:$F$1016, '관리용품리스트'!$B$3:$B$48, 0)),
  ISNUMBER(MATCH(Transactions!$G$2:$G$1016, '관리용품리스트'!$C$3:$C$48, 0))
)
</f>
        <v>0</v>
      </c>
      <c r="O449" s="18">
        <f>IF(Transactions!$C$2:$C$1016=TRUE, 0, IF(Transactions!$C$2:$C$1016="지출", -ROUND(Transactions!$H$2:$H$1016/11, 0), ROUND(Transactions!$H$2:$H$1016/11, 0)))</f>
        <v>0</v>
      </c>
      <c r="P449" s="18" t="str">
        <f>IF(Transactions!$C$2:$C$1016="지출", -(Transactions!$H$2:$H$1016), Transactions!$H$2:$H$1016)</f>
        <v/>
      </c>
      <c r="Q449" s="18">
        <f>Transactions!$P$2:$P$1016-Transactions!$O$2:$O$1016</f>
        <v>0</v>
      </c>
      <c r="R449" s="18" t="str">
        <f>IF('운영결산'!$C$2, Transactions!$Q$2:$Q$1016, Transactions!$P$2:$P$1016)</f>
        <v/>
      </c>
      <c r="S449" s="18" t="str">
        <f>IF('초기비용'!$C$2, Transactions!$Q$2:$Q$1016, Transactions!$P$2:$P$1016)</f>
        <v/>
      </c>
      <c r="T449" s="18">
        <f>IF('총결산'!$C$2, Transactions!$Q$2:$Q$1016, Transactions!$P$2:$P$1016)</f>
        <v>0</v>
      </c>
      <c r="U449" s="18">
        <f>IF(Transactions!$V$2:$V$1016=FALSE, Transactions!$O$2:$O$1016, 0)</f>
        <v>0</v>
      </c>
      <c r="V449" s="20"/>
      <c r="W449" s="15"/>
      <c r="X449" s="15"/>
      <c r="Y449" s="15"/>
      <c r="Z449" s="15"/>
      <c r="AA449" s="15"/>
      <c r="AB449" s="15"/>
      <c r="AC449" s="19"/>
    </row>
    <row r="450" ht="15.75" hidden="1" customHeight="1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10" t="b">
        <f>AND(ISNUMBER(MATCH(Transactions!$F$2:$F$1016, '관리용품리스트'!$B$3:$B$48, 0)),
  ISNUMBER(MATCH(Transactions!$G$2:$G$1016, '관리용품리스트'!$C$3:$C$48, 0))
)
</f>
        <v>0</v>
      </c>
      <c r="O450" s="11">
        <f>IF(Transactions!$C$2:$C$1016=TRUE, 0, IF(Transactions!$C$2:$C$1016="지출", -ROUND(Transactions!$H$2:$H$1016/11, 0), ROUND(Transactions!$H$2:$H$1016/11, 0)))</f>
        <v>0</v>
      </c>
      <c r="P450" s="11" t="str">
        <f>IF(Transactions!$C$2:$C$1016="지출", -(Transactions!$H$2:$H$1016), Transactions!$H$2:$H$1016)</f>
        <v/>
      </c>
      <c r="Q450" s="11">
        <f>Transactions!$P$2:$P$1016-Transactions!$O$2:$O$1016</f>
        <v>0</v>
      </c>
      <c r="R450" s="11" t="str">
        <f>IF('운영결산'!$C$2, Transactions!$Q$2:$Q$1016, Transactions!$P$2:$P$1016)</f>
        <v/>
      </c>
      <c r="S450" s="11" t="str">
        <f>IF('초기비용'!$C$2, Transactions!$Q$2:$Q$1016, Transactions!$P$2:$P$1016)</f>
        <v/>
      </c>
      <c r="T450" s="11">
        <f>IF('총결산'!$C$2, Transactions!$Q$2:$Q$1016, Transactions!$P$2:$P$1016)</f>
        <v>0</v>
      </c>
      <c r="U450" s="11">
        <f>IF(Transactions!$V$2:$V$1016=FALSE, Transactions!$O$2:$O$1016, 0)</f>
        <v>0</v>
      </c>
      <c r="V450" s="21"/>
      <c r="W450" s="8"/>
      <c r="X450" s="8"/>
      <c r="Y450" s="8"/>
      <c r="Z450" s="8"/>
      <c r="AA450" s="8"/>
      <c r="AB450" s="8"/>
      <c r="AC450" s="12"/>
    </row>
    <row r="451" ht="15.75" hidden="1" customHeight="1">
      <c r="A451" s="13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7" t="b">
        <f>AND(ISNUMBER(MATCH(Transactions!$F$2:$F$1016, '관리용품리스트'!$B$3:$B$48, 0)),
  ISNUMBER(MATCH(Transactions!$G$2:$G$1016, '관리용품리스트'!$C$3:$C$48, 0))
)
</f>
        <v>0</v>
      </c>
      <c r="O451" s="18">
        <f>IF(Transactions!$C$2:$C$1016=TRUE, 0, IF(Transactions!$C$2:$C$1016="지출", -ROUND(Transactions!$H$2:$H$1016/11, 0), ROUND(Transactions!$H$2:$H$1016/11, 0)))</f>
        <v>0</v>
      </c>
      <c r="P451" s="18" t="str">
        <f>IF(Transactions!$C$2:$C$1016="지출", -(Transactions!$H$2:$H$1016), Transactions!$H$2:$H$1016)</f>
        <v/>
      </c>
      <c r="Q451" s="18">
        <f>Transactions!$P$2:$P$1016-Transactions!$O$2:$O$1016</f>
        <v>0</v>
      </c>
      <c r="R451" s="18" t="str">
        <f>IF('운영결산'!$C$2, Transactions!$Q$2:$Q$1016, Transactions!$P$2:$P$1016)</f>
        <v/>
      </c>
      <c r="S451" s="18" t="str">
        <f>IF('초기비용'!$C$2, Transactions!$Q$2:$Q$1016, Transactions!$P$2:$P$1016)</f>
        <v/>
      </c>
      <c r="T451" s="18">
        <f>IF('총결산'!$C$2, Transactions!$Q$2:$Q$1016, Transactions!$P$2:$P$1016)</f>
        <v>0</v>
      </c>
      <c r="U451" s="18">
        <f>IF(Transactions!$V$2:$V$1016=FALSE, Transactions!$O$2:$O$1016, 0)</f>
        <v>0</v>
      </c>
      <c r="V451" s="20"/>
      <c r="W451" s="15"/>
      <c r="X451" s="15"/>
      <c r="Y451" s="15"/>
      <c r="Z451" s="15"/>
      <c r="AA451" s="15"/>
      <c r="AB451" s="15"/>
      <c r="AC451" s="19"/>
    </row>
    <row r="452" ht="15.75" hidden="1" customHeight="1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10" t="b">
        <f>AND(ISNUMBER(MATCH(Transactions!$F$2:$F$1016, '관리용품리스트'!$B$3:$B$48, 0)),
  ISNUMBER(MATCH(Transactions!$G$2:$G$1016, '관리용품리스트'!$C$3:$C$48, 0))
)
</f>
        <v>0</v>
      </c>
      <c r="O452" s="11">
        <f>IF(Transactions!$C$2:$C$1016=TRUE, 0, IF(Transactions!$C$2:$C$1016="지출", -ROUND(Transactions!$H$2:$H$1016/11, 0), ROUND(Transactions!$H$2:$H$1016/11, 0)))</f>
        <v>0</v>
      </c>
      <c r="P452" s="11" t="str">
        <f>IF(Transactions!$C$2:$C$1016="지출", -(Transactions!$H$2:$H$1016), Transactions!$H$2:$H$1016)</f>
        <v/>
      </c>
      <c r="Q452" s="11">
        <f>Transactions!$P$2:$P$1016-Transactions!$O$2:$O$1016</f>
        <v>0</v>
      </c>
      <c r="R452" s="11" t="str">
        <f>IF('운영결산'!$C$2, Transactions!$Q$2:$Q$1016, Transactions!$P$2:$P$1016)</f>
        <v/>
      </c>
      <c r="S452" s="11" t="str">
        <f>IF('초기비용'!$C$2, Transactions!$Q$2:$Q$1016, Transactions!$P$2:$P$1016)</f>
        <v/>
      </c>
      <c r="T452" s="11">
        <f>IF('총결산'!$C$2, Transactions!$Q$2:$Q$1016, Transactions!$P$2:$P$1016)</f>
        <v>0</v>
      </c>
      <c r="U452" s="11">
        <f>IF(Transactions!$V$2:$V$1016=FALSE, Transactions!$O$2:$O$1016, 0)</f>
        <v>0</v>
      </c>
      <c r="V452" s="21"/>
      <c r="W452" s="8"/>
      <c r="X452" s="8"/>
      <c r="Y452" s="8"/>
      <c r="Z452" s="8"/>
      <c r="AA452" s="8"/>
      <c r="AB452" s="8"/>
      <c r="AC452" s="12"/>
    </row>
    <row r="453" ht="15.75" hidden="1" customHeight="1">
      <c r="A453" s="13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7" t="b">
        <f>AND(ISNUMBER(MATCH(Transactions!$F$2:$F$1016, '관리용품리스트'!$B$3:$B$48, 0)),
  ISNUMBER(MATCH(Transactions!$G$2:$G$1016, '관리용품리스트'!$C$3:$C$48, 0))
)
</f>
        <v>0</v>
      </c>
      <c r="O453" s="18">
        <f>IF(Transactions!$C$2:$C$1016=TRUE, 0, IF(Transactions!$C$2:$C$1016="지출", -ROUND(Transactions!$H$2:$H$1016/11, 0), ROUND(Transactions!$H$2:$H$1016/11, 0)))</f>
        <v>0</v>
      </c>
      <c r="P453" s="18" t="str">
        <f>IF(Transactions!$C$2:$C$1016="지출", -(Transactions!$H$2:$H$1016), Transactions!$H$2:$H$1016)</f>
        <v/>
      </c>
      <c r="Q453" s="18">
        <f>Transactions!$P$2:$P$1016-Transactions!$O$2:$O$1016</f>
        <v>0</v>
      </c>
      <c r="R453" s="18" t="str">
        <f>IF('운영결산'!$C$2, Transactions!$Q$2:$Q$1016, Transactions!$P$2:$P$1016)</f>
        <v/>
      </c>
      <c r="S453" s="18" t="str">
        <f>IF('초기비용'!$C$2, Transactions!$Q$2:$Q$1016, Transactions!$P$2:$P$1016)</f>
        <v/>
      </c>
      <c r="T453" s="18">
        <f>IF('총결산'!$C$2, Transactions!$Q$2:$Q$1016, Transactions!$P$2:$P$1016)</f>
        <v>0</v>
      </c>
      <c r="U453" s="18">
        <f>IF(Transactions!$V$2:$V$1016=FALSE, Transactions!$O$2:$O$1016, 0)</f>
        <v>0</v>
      </c>
      <c r="V453" s="20"/>
      <c r="W453" s="15"/>
      <c r="X453" s="15"/>
      <c r="Y453" s="15"/>
      <c r="Z453" s="15"/>
      <c r="AA453" s="15"/>
      <c r="AB453" s="15"/>
      <c r="AC453" s="19"/>
    </row>
    <row r="454" ht="15.75" hidden="1" customHeight="1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10" t="b">
        <f>AND(ISNUMBER(MATCH(Transactions!$F$2:$F$1016, '관리용품리스트'!$B$3:$B$48, 0)),
  ISNUMBER(MATCH(Transactions!$G$2:$G$1016, '관리용품리스트'!$C$3:$C$48, 0))
)
</f>
        <v>0</v>
      </c>
      <c r="O454" s="11">
        <f>IF(Transactions!$C$2:$C$1016=TRUE, 0, IF(Transactions!$C$2:$C$1016="지출", -ROUND(Transactions!$H$2:$H$1016/11, 0), ROUND(Transactions!$H$2:$H$1016/11, 0)))</f>
        <v>0</v>
      </c>
      <c r="P454" s="11" t="str">
        <f>IF(Transactions!$C$2:$C$1016="지출", -(Transactions!$H$2:$H$1016), Transactions!$H$2:$H$1016)</f>
        <v/>
      </c>
      <c r="Q454" s="11">
        <f>Transactions!$P$2:$P$1016-Transactions!$O$2:$O$1016</f>
        <v>0</v>
      </c>
      <c r="R454" s="11" t="str">
        <f>IF('운영결산'!$C$2, Transactions!$Q$2:$Q$1016, Transactions!$P$2:$P$1016)</f>
        <v/>
      </c>
      <c r="S454" s="11" t="str">
        <f>IF('초기비용'!$C$2, Transactions!$Q$2:$Q$1016, Transactions!$P$2:$P$1016)</f>
        <v/>
      </c>
      <c r="T454" s="11">
        <f>IF('총결산'!$C$2, Transactions!$Q$2:$Q$1016, Transactions!$P$2:$P$1016)</f>
        <v>0</v>
      </c>
      <c r="U454" s="11">
        <f>IF(Transactions!$V$2:$V$1016=FALSE, Transactions!$O$2:$O$1016, 0)</f>
        <v>0</v>
      </c>
      <c r="V454" s="21"/>
      <c r="W454" s="8"/>
      <c r="X454" s="8"/>
      <c r="Y454" s="8"/>
      <c r="Z454" s="8"/>
      <c r="AA454" s="8"/>
      <c r="AB454" s="8"/>
      <c r="AC454" s="12"/>
    </row>
    <row r="455" ht="15.75" hidden="1" customHeight="1">
      <c r="A455" s="13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7" t="b">
        <f>AND(ISNUMBER(MATCH(Transactions!$F$2:$F$1016, '관리용품리스트'!$B$3:$B$48, 0)),
  ISNUMBER(MATCH(Transactions!$G$2:$G$1016, '관리용품리스트'!$C$3:$C$48, 0))
)
</f>
        <v>0</v>
      </c>
      <c r="O455" s="18">
        <f>IF(Transactions!$C$2:$C$1016=TRUE, 0, IF(Transactions!$C$2:$C$1016="지출", -ROUND(Transactions!$H$2:$H$1016/11, 0), ROUND(Transactions!$H$2:$H$1016/11, 0)))</f>
        <v>0</v>
      </c>
      <c r="P455" s="18" t="str">
        <f>IF(Transactions!$C$2:$C$1016="지출", -(Transactions!$H$2:$H$1016), Transactions!$H$2:$H$1016)</f>
        <v/>
      </c>
      <c r="Q455" s="18">
        <f>Transactions!$P$2:$P$1016-Transactions!$O$2:$O$1016</f>
        <v>0</v>
      </c>
      <c r="R455" s="18" t="str">
        <f>IF('운영결산'!$C$2, Transactions!$Q$2:$Q$1016, Transactions!$P$2:$P$1016)</f>
        <v/>
      </c>
      <c r="S455" s="18" t="str">
        <f>IF('초기비용'!$C$2, Transactions!$Q$2:$Q$1016, Transactions!$P$2:$P$1016)</f>
        <v/>
      </c>
      <c r="T455" s="18">
        <f>IF('총결산'!$C$2, Transactions!$Q$2:$Q$1016, Transactions!$P$2:$P$1016)</f>
        <v>0</v>
      </c>
      <c r="U455" s="18">
        <f>IF(Transactions!$V$2:$V$1016=FALSE, Transactions!$O$2:$O$1016, 0)</f>
        <v>0</v>
      </c>
      <c r="V455" s="20"/>
      <c r="W455" s="15"/>
      <c r="X455" s="15"/>
      <c r="Y455" s="15"/>
      <c r="Z455" s="15"/>
      <c r="AA455" s="15"/>
      <c r="AB455" s="15"/>
      <c r="AC455" s="19"/>
    </row>
    <row r="456" ht="15.75" hidden="1" customHeight="1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10" t="b">
        <f>AND(ISNUMBER(MATCH(Transactions!$F$2:$F$1016, '관리용품리스트'!$B$3:$B$48, 0)),
  ISNUMBER(MATCH(Transactions!$G$2:$G$1016, '관리용품리스트'!$C$3:$C$48, 0))
)
</f>
        <v>0</v>
      </c>
      <c r="O456" s="11">
        <f>IF(Transactions!$C$2:$C$1016=TRUE, 0, IF(Transactions!$C$2:$C$1016="지출", -ROUND(Transactions!$H$2:$H$1016/11, 0), ROUND(Transactions!$H$2:$H$1016/11, 0)))</f>
        <v>0</v>
      </c>
      <c r="P456" s="11" t="str">
        <f>IF(Transactions!$C$2:$C$1016="지출", -(Transactions!$H$2:$H$1016), Transactions!$H$2:$H$1016)</f>
        <v/>
      </c>
      <c r="Q456" s="11">
        <f>Transactions!$P$2:$P$1016-Transactions!$O$2:$O$1016</f>
        <v>0</v>
      </c>
      <c r="R456" s="11" t="str">
        <f>IF('운영결산'!$C$2, Transactions!$Q$2:$Q$1016, Transactions!$P$2:$P$1016)</f>
        <v/>
      </c>
      <c r="S456" s="11" t="str">
        <f>IF('초기비용'!$C$2, Transactions!$Q$2:$Q$1016, Transactions!$P$2:$P$1016)</f>
        <v/>
      </c>
      <c r="T456" s="11">
        <f>IF('총결산'!$C$2, Transactions!$Q$2:$Q$1016, Transactions!$P$2:$P$1016)</f>
        <v>0</v>
      </c>
      <c r="U456" s="11">
        <f>IF(Transactions!$V$2:$V$1016=FALSE, Transactions!$O$2:$O$1016, 0)</f>
        <v>0</v>
      </c>
      <c r="V456" s="21"/>
      <c r="W456" s="8"/>
      <c r="X456" s="8"/>
      <c r="Y456" s="8"/>
      <c r="Z456" s="8"/>
      <c r="AA456" s="8"/>
      <c r="AB456" s="8"/>
      <c r="AC456" s="12"/>
    </row>
    <row r="457" ht="15.75" hidden="1" customHeight="1">
      <c r="A457" s="13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7" t="b">
        <f>AND(ISNUMBER(MATCH(Transactions!$F$2:$F$1016, '관리용품리스트'!$B$3:$B$48, 0)),
  ISNUMBER(MATCH(Transactions!$G$2:$G$1016, '관리용품리스트'!$C$3:$C$48, 0))
)
</f>
        <v>0</v>
      </c>
      <c r="O457" s="18">
        <f>IF(Transactions!$C$2:$C$1016=TRUE, 0, IF(Transactions!$C$2:$C$1016="지출", -ROUND(Transactions!$H$2:$H$1016/11, 0), ROUND(Transactions!$H$2:$H$1016/11, 0)))</f>
        <v>0</v>
      </c>
      <c r="P457" s="18" t="str">
        <f>IF(Transactions!$C$2:$C$1016="지출", -(Transactions!$H$2:$H$1016), Transactions!$H$2:$H$1016)</f>
        <v/>
      </c>
      <c r="Q457" s="18">
        <f>Transactions!$P$2:$P$1016-Transactions!$O$2:$O$1016</f>
        <v>0</v>
      </c>
      <c r="R457" s="18" t="str">
        <f>IF('운영결산'!$C$2, Transactions!$Q$2:$Q$1016, Transactions!$P$2:$P$1016)</f>
        <v/>
      </c>
      <c r="S457" s="18" t="str">
        <f>IF('초기비용'!$C$2, Transactions!$Q$2:$Q$1016, Transactions!$P$2:$P$1016)</f>
        <v/>
      </c>
      <c r="T457" s="18">
        <f>IF('총결산'!$C$2, Transactions!$Q$2:$Q$1016, Transactions!$P$2:$P$1016)</f>
        <v>0</v>
      </c>
      <c r="U457" s="18">
        <f>IF(Transactions!$V$2:$V$1016=FALSE, Transactions!$O$2:$O$1016, 0)</f>
        <v>0</v>
      </c>
      <c r="V457" s="20"/>
      <c r="W457" s="15"/>
      <c r="X457" s="15"/>
      <c r="Y457" s="15"/>
      <c r="Z457" s="15"/>
      <c r="AA457" s="15"/>
      <c r="AB457" s="15"/>
      <c r="AC457" s="19"/>
    </row>
    <row r="458" ht="15.75" hidden="1" customHeight="1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10" t="b">
        <f>AND(ISNUMBER(MATCH(Transactions!$F$2:$F$1016, '관리용품리스트'!$B$3:$B$48, 0)),
  ISNUMBER(MATCH(Transactions!$G$2:$G$1016, '관리용품리스트'!$C$3:$C$48, 0))
)
</f>
        <v>0</v>
      </c>
      <c r="O458" s="11">
        <f>IF(Transactions!$C$2:$C$1016=TRUE, 0, IF(Transactions!$C$2:$C$1016="지출", -ROUND(Transactions!$H$2:$H$1016/11, 0), ROUND(Transactions!$H$2:$H$1016/11, 0)))</f>
        <v>0</v>
      </c>
      <c r="P458" s="11" t="str">
        <f>IF(Transactions!$C$2:$C$1016="지출", -(Transactions!$H$2:$H$1016), Transactions!$H$2:$H$1016)</f>
        <v/>
      </c>
      <c r="Q458" s="11">
        <f>Transactions!$P$2:$P$1016-Transactions!$O$2:$O$1016</f>
        <v>0</v>
      </c>
      <c r="R458" s="11" t="str">
        <f>IF('운영결산'!$C$2, Transactions!$Q$2:$Q$1016, Transactions!$P$2:$P$1016)</f>
        <v/>
      </c>
      <c r="S458" s="11" t="str">
        <f>IF('초기비용'!$C$2, Transactions!$Q$2:$Q$1016, Transactions!$P$2:$P$1016)</f>
        <v/>
      </c>
      <c r="T458" s="11">
        <f>IF('총결산'!$C$2, Transactions!$Q$2:$Q$1016, Transactions!$P$2:$P$1016)</f>
        <v>0</v>
      </c>
      <c r="U458" s="11">
        <f>IF(Transactions!$V$2:$V$1016=FALSE, Transactions!$O$2:$O$1016, 0)</f>
        <v>0</v>
      </c>
      <c r="V458" s="21"/>
      <c r="W458" s="8"/>
      <c r="X458" s="8"/>
      <c r="Y458" s="8"/>
      <c r="Z458" s="8"/>
      <c r="AA458" s="8"/>
      <c r="AB458" s="8"/>
      <c r="AC458" s="12"/>
    </row>
    <row r="459" ht="15.75" hidden="1" customHeight="1">
      <c r="A459" s="13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7" t="b">
        <f>AND(ISNUMBER(MATCH(Transactions!$F$2:$F$1016, '관리용품리스트'!$B$3:$B$48, 0)),
  ISNUMBER(MATCH(Transactions!$G$2:$G$1016, '관리용품리스트'!$C$3:$C$48, 0))
)
</f>
        <v>0</v>
      </c>
      <c r="O459" s="18">
        <f>IF(Transactions!$C$2:$C$1016=TRUE, 0, IF(Transactions!$C$2:$C$1016="지출", -ROUND(Transactions!$H$2:$H$1016/11, 0), ROUND(Transactions!$H$2:$H$1016/11, 0)))</f>
        <v>0</v>
      </c>
      <c r="P459" s="18" t="str">
        <f>IF(Transactions!$C$2:$C$1016="지출", -(Transactions!$H$2:$H$1016), Transactions!$H$2:$H$1016)</f>
        <v/>
      </c>
      <c r="Q459" s="18">
        <f>Transactions!$P$2:$P$1016-Transactions!$O$2:$O$1016</f>
        <v>0</v>
      </c>
      <c r="R459" s="18" t="str">
        <f>IF('운영결산'!$C$2, Transactions!$Q$2:$Q$1016, Transactions!$P$2:$P$1016)</f>
        <v/>
      </c>
      <c r="S459" s="18" t="str">
        <f>IF('초기비용'!$C$2, Transactions!$Q$2:$Q$1016, Transactions!$P$2:$P$1016)</f>
        <v/>
      </c>
      <c r="T459" s="18">
        <f>IF('총결산'!$C$2, Transactions!$Q$2:$Q$1016, Transactions!$P$2:$P$1016)</f>
        <v>0</v>
      </c>
      <c r="U459" s="18">
        <f>IF(Transactions!$V$2:$V$1016=FALSE, Transactions!$O$2:$O$1016, 0)</f>
        <v>0</v>
      </c>
      <c r="V459" s="20"/>
      <c r="W459" s="15"/>
      <c r="X459" s="15"/>
      <c r="Y459" s="15"/>
      <c r="Z459" s="15"/>
      <c r="AA459" s="15"/>
      <c r="AB459" s="15"/>
      <c r="AC459" s="19"/>
    </row>
    <row r="460" ht="15.75" hidden="1" customHeight="1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10" t="b">
        <f>AND(ISNUMBER(MATCH(Transactions!$F$2:$F$1016, '관리용품리스트'!$B$3:$B$48, 0)),
  ISNUMBER(MATCH(Transactions!$G$2:$G$1016, '관리용품리스트'!$C$3:$C$48, 0))
)
</f>
        <v>0</v>
      </c>
      <c r="O460" s="11">
        <f>IF(Transactions!$C$2:$C$1016=TRUE, 0, IF(Transactions!$C$2:$C$1016="지출", -ROUND(Transactions!$H$2:$H$1016/11, 0), ROUND(Transactions!$H$2:$H$1016/11, 0)))</f>
        <v>0</v>
      </c>
      <c r="P460" s="11" t="str">
        <f>IF(Transactions!$C$2:$C$1016="지출", -(Transactions!$H$2:$H$1016), Transactions!$H$2:$H$1016)</f>
        <v/>
      </c>
      <c r="Q460" s="11">
        <f>Transactions!$P$2:$P$1016-Transactions!$O$2:$O$1016</f>
        <v>0</v>
      </c>
      <c r="R460" s="11" t="str">
        <f>IF('운영결산'!$C$2, Transactions!$Q$2:$Q$1016, Transactions!$P$2:$P$1016)</f>
        <v/>
      </c>
      <c r="S460" s="11" t="str">
        <f>IF('초기비용'!$C$2, Transactions!$Q$2:$Q$1016, Transactions!$P$2:$P$1016)</f>
        <v/>
      </c>
      <c r="T460" s="11">
        <f>IF('총결산'!$C$2, Transactions!$Q$2:$Q$1016, Transactions!$P$2:$P$1016)</f>
        <v>0</v>
      </c>
      <c r="U460" s="11">
        <f>IF(Transactions!$V$2:$V$1016=FALSE, Transactions!$O$2:$O$1016, 0)</f>
        <v>0</v>
      </c>
      <c r="V460" s="21"/>
      <c r="W460" s="8"/>
      <c r="X460" s="8"/>
      <c r="Y460" s="8"/>
      <c r="Z460" s="8"/>
      <c r="AA460" s="8"/>
      <c r="AB460" s="8"/>
      <c r="AC460" s="12"/>
    </row>
    <row r="461" ht="15.75" hidden="1" customHeight="1">
      <c r="A461" s="13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7" t="b">
        <f>AND(ISNUMBER(MATCH(Transactions!$F$2:$F$1016, '관리용품리스트'!$B$3:$B$48, 0)),
  ISNUMBER(MATCH(Transactions!$G$2:$G$1016, '관리용품리스트'!$C$3:$C$48, 0))
)
</f>
        <v>0</v>
      </c>
      <c r="O461" s="18">
        <f>IF(Transactions!$C$2:$C$1016=TRUE, 0, IF(Transactions!$C$2:$C$1016="지출", -ROUND(Transactions!$H$2:$H$1016/11, 0), ROUND(Transactions!$H$2:$H$1016/11, 0)))</f>
        <v>0</v>
      </c>
      <c r="P461" s="18" t="str">
        <f>IF(Transactions!$C$2:$C$1016="지출", -(Transactions!$H$2:$H$1016), Transactions!$H$2:$H$1016)</f>
        <v/>
      </c>
      <c r="Q461" s="18">
        <f>Transactions!$P$2:$P$1016-Transactions!$O$2:$O$1016</f>
        <v>0</v>
      </c>
      <c r="R461" s="18" t="str">
        <f>IF('운영결산'!$C$2, Transactions!$Q$2:$Q$1016, Transactions!$P$2:$P$1016)</f>
        <v/>
      </c>
      <c r="S461" s="18" t="str">
        <f>IF('초기비용'!$C$2, Transactions!$Q$2:$Q$1016, Transactions!$P$2:$P$1016)</f>
        <v/>
      </c>
      <c r="T461" s="18">
        <f>IF('총결산'!$C$2, Transactions!$Q$2:$Q$1016, Transactions!$P$2:$P$1016)</f>
        <v>0</v>
      </c>
      <c r="U461" s="18">
        <f>IF(Transactions!$V$2:$V$1016=FALSE, Transactions!$O$2:$O$1016, 0)</f>
        <v>0</v>
      </c>
      <c r="V461" s="20"/>
      <c r="W461" s="15"/>
      <c r="X461" s="15"/>
      <c r="Y461" s="15"/>
      <c r="Z461" s="15"/>
      <c r="AA461" s="15"/>
      <c r="AB461" s="15"/>
      <c r="AC461" s="19"/>
    </row>
    <row r="462" ht="15.75" hidden="1" customHeight="1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10" t="b">
        <f>AND(ISNUMBER(MATCH(Transactions!$F$2:$F$1016, '관리용품리스트'!$B$3:$B$48, 0)),
  ISNUMBER(MATCH(Transactions!$G$2:$G$1016, '관리용품리스트'!$C$3:$C$48, 0))
)
</f>
        <v>0</v>
      </c>
      <c r="O462" s="11">
        <f>IF(Transactions!$C$2:$C$1016=TRUE, 0, IF(Transactions!$C$2:$C$1016="지출", -ROUND(Transactions!$H$2:$H$1016/11, 0), ROUND(Transactions!$H$2:$H$1016/11, 0)))</f>
        <v>0</v>
      </c>
      <c r="P462" s="11" t="str">
        <f>IF(Transactions!$C$2:$C$1016="지출", -(Transactions!$H$2:$H$1016), Transactions!$H$2:$H$1016)</f>
        <v/>
      </c>
      <c r="Q462" s="11">
        <f>Transactions!$P$2:$P$1016-Transactions!$O$2:$O$1016</f>
        <v>0</v>
      </c>
      <c r="R462" s="11" t="str">
        <f>IF('운영결산'!$C$2, Transactions!$Q$2:$Q$1016, Transactions!$P$2:$P$1016)</f>
        <v/>
      </c>
      <c r="S462" s="11" t="str">
        <f>IF('초기비용'!$C$2, Transactions!$Q$2:$Q$1016, Transactions!$P$2:$P$1016)</f>
        <v/>
      </c>
      <c r="T462" s="11">
        <f>IF('총결산'!$C$2, Transactions!$Q$2:$Q$1016, Transactions!$P$2:$P$1016)</f>
        <v>0</v>
      </c>
      <c r="U462" s="11">
        <f>IF(Transactions!$V$2:$V$1016=FALSE, Transactions!$O$2:$O$1016, 0)</f>
        <v>0</v>
      </c>
      <c r="V462" s="21"/>
      <c r="W462" s="8"/>
      <c r="X462" s="8"/>
      <c r="Y462" s="8"/>
      <c r="Z462" s="8"/>
      <c r="AA462" s="8"/>
      <c r="AB462" s="8"/>
      <c r="AC462" s="12"/>
    </row>
    <row r="463" ht="15.75" hidden="1" customHeight="1">
      <c r="A463" s="13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7" t="b">
        <f>AND(ISNUMBER(MATCH(Transactions!$F$2:$F$1016, '관리용품리스트'!$B$3:$B$48, 0)),
  ISNUMBER(MATCH(Transactions!$G$2:$G$1016, '관리용품리스트'!$C$3:$C$48, 0))
)
</f>
        <v>0</v>
      </c>
      <c r="O463" s="18">
        <f>IF(Transactions!$C$2:$C$1016=TRUE, 0, IF(Transactions!$C$2:$C$1016="지출", -ROUND(Transactions!$H$2:$H$1016/11, 0), ROUND(Transactions!$H$2:$H$1016/11, 0)))</f>
        <v>0</v>
      </c>
      <c r="P463" s="18" t="str">
        <f>IF(Transactions!$C$2:$C$1016="지출", -(Transactions!$H$2:$H$1016), Transactions!$H$2:$H$1016)</f>
        <v/>
      </c>
      <c r="Q463" s="18">
        <f>Transactions!$P$2:$P$1016-Transactions!$O$2:$O$1016</f>
        <v>0</v>
      </c>
      <c r="R463" s="18" t="str">
        <f>IF('운영결산'!$C$2, Transactions!$Q$2:$Q$1016, Transactions!$P$2:$P$1016)</f>
        <v/>
      </c>
      <c r="S463" s="18" t="str">
        <f>IF('초기비용'!$C$2, Transactions!$Q$2:$Q$1016, Transactions!$P$2:$P$1016)</f>
        <v/>
      </c>
      <c r="T463" s="18">
        <f>IF('총결산'!$C$2, Transactions!$Q$2:$Q$1016, Transactions!$P$2:$P$1016)</f>
        <v>0</v>
      </c>
      <c r="U463" s="18">
        <f>IF(Transactions!$V$2:$V$1016=FALSE, Transactions!$O$2:$O$1016, 0)</f>
        <v>0</v>
      </c>
      <c r="V463" s="20"/>
      <c r="W463" s="15"/>
      <c r="X463" s="15"/>
      <c r="Y463" s="15"/>
      <c r="Z463" s="15"/>
      <c r="AA463" s="15"/>
      <c r="AB463" s="15"/>
      <c r="AC463" s="19"/>
    </row>
    <row r="464" ht="15.75" hidden="1" customHeight="1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10" t="b">
        <f>AND(ISNUMBER(MATCH(Transactions!$F$2:$F$1016, '관리용품리스트'!$B$3:$B$48, 0)),
  ISNUMBER(MATCH(Transactions!$G$2:$G$1016, '관리용품리스트'!$C$3:$C$48, 0))
)
</f>
        <v>0</v>
      </c>
      <c r="O464" s="11">
        <f>IF(Transactions!$C$2:$C$1016=TRUE, 0, IF(Transactions!$C$2:$C$1016="지출", -ROUND(Transactions!$H$2:$H$1016/11, 0), ROUND(Transactions!$H$2:$H$1016/11, 0)))</f>
        <v>0</v>
      </c>
      <c r="P464" s="11" t="str">
        <f>IF(Transactions!$C$2:$C$1016="지출", -(Transactions!$H$2:$H$1016), Transactions!$H$2:$H$1016)</f>
        <v/>
      </c>
      <c r="Q464" s="11">
        <f>Transactions!$P$2:$P$1016-Transactions!$O$2:$O$1016</f>
        <v>0</v>
      </c>
      <c r="R464" s="11" t="str">
        <f>IF('운영결산'!$C$2, Transactions!$Q$2:$Q$1016, Transactions!$P$2:$P$1016)</f>
        <v/>
      </c>
      <c r="S464" s="11" t="str">
        <f>IF('초기비용'!$C$2, Transactions!$Q$2:$Q$1016, Transactions!$P$2:$P$1016)</f>
        <v/>
      </c>
      <c r="T464" s="11">
        <f>IF('총결산'!$C$2, Transactions!$Q$2:$Q$1016, Transactions!$P$2:$P$1016)</f>
        <v>0</v>
      </c>
      <c r="U464" s="11">
        <f>IF(Transactions!$V$2:$V$1016=FALSE, Transactions!$O$2:$O$1016, 0)</f>
        <v>0</v>
      </c>
      <c r="V464" s="21"/>
      <c r="W464" s="8"/>
      <c r="X464" s="8"/>
      <c r="Y464" s="8"/>
      <c r="Z464" s="8"/>
      <c r="AA464" s="8"/>
      <c r="AB464" s="8"/>
      <c r="AC464" s="12"/>
    </row>
    <row r="465" ht="15.75" hidden="1" customHeight="1">
      <c r="A465" s="13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7" t="b">
        <f>AND(ISNUMBER(MATCH(Transactions!$F$2:$F$1016, '관리용품리스트'!$B$3:$B$48, 0)),
  ISNUMBER(MATCH(Transactions!$G$2:$G$1016, '관리용품리스트'!$C$3:$C$48, 0))
)
</f>
        <v>0</v>
      </c>
      <c r="O465" s="18">
        <f>IF(Transactions!$C$2:$C$1016=TRUE, 0, IF(Transactions!$C$2:$C$1016="지출", -ROUND(Transactions!$H$2:$H$1016/11, 0), ROUND(Transactions!$H$2:$H$1016/11, 0)))</f>
        <v>0</v>
      </c>
      <c r="P465" s="18" t="str">
        <f>IF(Transactions!$C$2:$C$1016="지출", -(Transactions!$H$2:$H$1016), Transactions!$H$2:$H$1016)</f>
        <v/>
      </c>
      <c r="Q465" s="18">
        <f>Transactions!$P$2:$P$1016-Transactions!$O$2:$O$1016</f>
        <v>0</v>
      </c>
      <c r="R465" s="18" t="str">
        <f>IF('운영결산'!$C$2, Transactions!$Q$2:$Q$1016, Transactions!$P$2:$P$1016)</f>
        <v/>
      </c>
      <c r="S465" s="18" t="str">
        <f>IF('초기비용'!$C$2, Transactions!$Q$2:$Q$1016, Transactions!$P$2:$P$1016)</f>
        <v/>
      </c>
      <c r="T465" s="18">
        <f>IF('총결산'!$C$2, Transactions!$Q$2:$Q$1016, Transactions!$P$2:$P$1016)</f>
        <v>0</v>
      </c>
      <c r="U465" s="18">
        <f>IF(Transactions!$V$2:$V$1016=FALSE, Transactions!$O$2:$O$1016, 0)</f>
        <v>0</v>
      </c>
      <c r="V465" s="20"/>
      <c r="W465" s="15"/>
      <c r="X465" s="15"/>
      <c r="Y465" s="15"/>
      <c r="Z465" s="15"/>
      <c r="AA465" s="15"/>
      <c r="AB465" s="15"/>
      <c r="AC465" s="19"/>
    </row>
    <row r="466" ht="15.75" hidden="1" customHeight="1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10" t="b">
        <f>AND(ISNUMBER(MATCH(Transactions!$F$2:$F$1016, '관리용품리스트'!$B$3:$B$48, 0)),
  ISNUMBER(MATCH(Transactions!$G$2:$G$1016, '관리용품리스트'!$C$3:$C$48, 0))
)
</f>
        <v>0</v>
      </c>
      <c r="O466" s="11">
        <f>IF(Transactions!$C$2:$C$1016=TRUE, 0, IF(Transactions!$C$2:$C$1016="지출", -ROUND(Transactions!$H$2:$H$1016/11, 0), ROUND(Transactions!$H$2:$H$1016/11, 0)))</f>
        <v>0</v>
      </c>
      <c r="P466" s="11" t="str">
        <f>IF(Transactions!$C$2:$C$1016="지출", -(Transactions!$H$2:$H$1016), Transactions!$H$2:$H$1016)</f>
        <v/>
      </c>
      <c r="Q466" s="11">
        <f>Transactions!$P$2:$P$1016-Transactions!$O$2:$O$1016</f>
        <v>0</v>
      </c>
      <c r="R466" s="11" t="str">
        <f>IF('운영결산'!$C$2, Transactions!$Q$2:$Q$1016, Transactions!$P$2:$P$1016)</f>
        <v/>
      </c>
      <c r="S466" s="11" t="str">
        <f>IF('초기비용'!$C$2, Transactions!$Q$2:$Q$1016, Transactions!$P$2:$P$1016)</f>
        <v/>
      </c>
      <c r="T466" s="11">
        <f>IF('총결산'!$C$2, Transactions!$Q$2:$Q$1016, Transactions!$P$2:$P$1016)</f>
        <v>0</v>
      </c>
      <c r="U466" s="11">
        <f>IF(Transactions!$V$2:$V$1016=FALSE, Transactions!$O$2:$O$1016, 0)</f>
        <v>0</v>
      </c>
      <c r="V466" s="21"/>
      <c r="W466" s="8"/>
      <c r="X466" s="8"/>
      <c r="Y466" s="8"/>
      <c r="Z466" s="8"/>
      <c r="AA466" s="8"/>
      <c r="AB466" s="8"/>
      <c r="AC466" s="12"/>
    </row>
    <row r="467" ht="15.75" hidden="1" customHeight="1">
      <c r="A467" s="13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7" t="b">
        <f>AND(ISNUMBER(MATCH(Transactions!$F$2:$F$1016, '관리용품리스트'!$B$3:$B$48, 0)),
  ISNUMBER(MATCH(Transactions!$G$2:$G$1016, '관리용품리스트'!$C$3:$C$48, 0))
)
</f>
        <v>0</v>
      </c>
      <c r="O467" s="18">
        <f>IF(Transactions!$C$2:$C$1016=TRUE, 0, IF(Transactions!$C$2:$C$1016="지출", -ROUND(Transactions!$H$2:$H$1016/11, 0), ROUND(Transactions!$H$2:$H$1016/11, 0)))</f>
        <v>0</v>
      </c>
      <c r="P467" s="18" t="str">
        <f>IF(Transactions!$C$2:$C$1016="지출", -(Transactions!$H$2:$H$1016), Transactions!$H$2:$H$1016)</f>
        <v/>
      </c>
      <c r="Q467" s="18">
        <f>Transactions!$P$2:$P$1016-Transactions!$O$2:$O$1016</f>
        <v>0</v>
      </c>
      <c r="R467" s="18" t="str">
        <f>IF('운영결산'!$C$2, Transactions!$Q$2:$Q$1016, Transactions!$P$2:$P$1016)</f>
        <v/>
      </c>
      <c r="S467" s="18" t="str">
        <f>IF('초기비용'!$C$2, Transactions!$Q$2:$Q$1016, Transactions!$P$2:$P$1016)</f>
        <v/>
      </c>
      <c r="T467" s="18">
        <f>IF('총결산'!$C$2, Transactions!$Q$2:$Q$1016, Transactions!$P$2:$P$1016)</f>
        <v>0</v>
      </c>
      <c r="U467" s="18">
        <f>IF(Transactions!$V$2:$V$1016=FALSE, Transactions!$O$2:$O$1016, 0)</f>
        <v>0</v>
      </c>
      <c r="V467" s="20"/>
      <c r="W467" s="15"/>
      <c r="X467" s="15"/>
      <c r="Y467" s="15"/>
      <c r="Z467" s="15"/>
      <c r="AA467" s="15"/>
      <c r="AB467" s="15"/>
      <c r="AC467" s="19"/>
    </row>
    <row r="468" ht="15.75" hidden="1" customHeight="1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10" t="b">
        <f>AND(ISNUMBER(MATCH(Transactions!$F$2:$F$1016, '관리용품리스트'!$B$3:$B$48, 0)),
  ISNUMBER(MATCH(Transactions!$G$2:$G$1016, '관리용품리스트'!$C$3:$C$48, 0))
)
</f>
        <v>0</v>
      </c>
      <c r="O468" s="11">
        <f>IF(Transactions!$C$2:$C$1016=TRUE, 0, IF(Transactions!$C$2:$C$1016="지출", -ROUND(Transactions!$H$2:$H$1016/11, 0), ROUND(Transactions!$H$2:$H$1016/11, 0)))</f>
        <v>0</v>
      </c>
      <c r="P468" s="11" t="str">
        <f>IF(Transactions!$C$2:$C$1016="지출", -(Transactions!$H$2:$H$1016), Transactions!$H$2:$H$1016)</f>
        <v/>
      </c>
      <c r="Q468" s="11">
        <f>Transactions!$P$2:$P$1016-Transactions!$O$2:$O$1016</f>
        <v>0</v>
      </c>
      <c r="R468" s="11" t="str">
        <f>IF('운영결산'!$C$2, Transactions!$Q$2:$Q$1016, Transactions!$P$2:$P$1016)</f>
        <v/>
      </c>
      <c r="S468" s="11" t="str">
        <f>IF('초기비용'!$C$2, Transactions!$Q$2:$Q$1016, Transactions!$P$2:$P$1016)</f>
        <v/>
      </c>
      <c r="T468" s="11">
        <f>IF('총결산'!$C$2, Transactions!$Q$2:$Q$1016, Transactions!$P$2:$P$1016)</f>
        <v>0</v>
      </c>
      <c r="U468" s="11">
        <f>IF(Transactions!$V$2:$V$1016=FALSE, Transactions!$O$2:$O$1016, 0)</f>
        <v>0</v>
      </c>
      <c r="V468" s="21"/>
      <c r="W468" s="8"/>
      <c r="X468" s="8"/>
      <c r="Y468" s="8"/>
      <c r="Z468" s="8"/>
      <c r="AA468" s="8"/>
      <c r="AB468" s="8"/>
      <c r="AC468" s="12"/>
    </row>
    <row r="469" ht="15.75" hidden="1" customHeight="1">
      <c r="A469" s="13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7" t="b">
        <f>AND(ISNUMBER(MATCH(Transactions!$F$2:$F$1016, '관리용품리스트'!$B$3:$B$48, 0)),
  ISNUMBER(MATCH(Transactions!$G$2:$G$1016, '관리용품리스트'!$C$3:$C$48, 0))
)
</f>
        <v>0</v>
      </c>
      <c r="O469" s="18">
        <f>IF(Transactions!$C$2:$C$1016=TRUE, 0, IF(Transactions!$C$2:$C$1016="지출", -ROUND(Transactions!$H$2:$H$1016/11, 0), ROUND(Transactions!$H$2:$H$1016/11, 0)))</f>
        <v>0</v>
      </c>
      <c r="P469" s="18" t="str">
        <f>IF(Transactions!$C$2:$C$1016="지출", -(Transactions!$H$2:$H$1016), Transactions!$H$2:$H$1016)</f>
        <v/>
      </c>
      <c r="Q469" s="18">
        <f>Transactions!$P$2:$P$1016-Transactions!$O$2:$O$1016</f>
        <v>0</v>
      </c>
      <c r="R469" s="18" t="str">
        <f>IF('운영결산'!$C$2, Transactions!$Q$2:$Q$1016, Transactions!$P$2:$P$1016)</f>
        <v/>
      </c>
      <c r="S469" s="18" t="str">
        <f>IF('초기비용'!$C$2, Transactions!$Q$2:$Q$1016, Transactions!$P$2:$P$1016)</f>
        <v/>
      </c>
      <c r="T469" s="18">
        <f>IF('총결산'!$C$2, Transactions!$Q$2:$Q$1016, Transactions!$P$2:$P$1016)</f>
        <v>0</v>
      </c>
      <c r="U469" s="18">
        <f>IF(Transactions!$V$2:$V$1016=FALSE, Transactions!$O$2:$O$1016, 0)</f>
        <v>0</v>
      </c>
      <c r="V469" s="20"/>
      <c r="W469" s="15"/>
      <c r="X469" s="15"/>
      <c r="Y469" s="15"/>
      <c r="Z469" s="15"/>
      <c r="AA469" s="15"/>
      <c r="AB469" s="15"/>
      <c r="AC469" s="19"/>
    </row>
    <row r="470" ht="15.75" hidden="1" customHeight="1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10" t="b">
        <f>AND(ISNUMBER(MATCH(Transactions!$F$2:$F$1016, '관리용품리스트'!$B$3:$B$48, 0)),
  ISNUMBER(MATCH(Transactions!$G$2:$G$1016, '관리용품리스트'!$C$3:$C$48, 0))
)
</f>
        <v>0</v>
      </c>
      <c r="O470" s="11">
        <f>IF(Transactions!$C$2:$C$1016=TRUE, 0, IF(Transactions!$C$2:$C$1016="지출", -ROUND(Transactions!$H$2:$H$1016/11, 0), ROUND(Transactions!$H$2:$H$1016/11, 0)))</f>
        <v>0</v>
      </c>
      <c r="P470" s="11" t="str">
        <f>IF(Transactions!$C$2:$C$1016="지출", -(Transactions!$H$2:$H$1016), Transactions!$H$2:$H$1016)</f>
        <v/>
      </c>
      <c r="Q470" s="11">
        <f>Transactions!$P$2:$P$1016-Transactions!$O$2:$O$1016</f>
        <v>0</v>
      </c>
      <c r="R470" s="11" t="str">
        <f>IF('운영결산'!$C$2, Transactions!$Q$2:$Q$1016, Transactions!$P$2:$P$1016)</f>
        <v/>
      </c>
      <c r="S470" s="11" t="str">
        <f>IF('초기비용'!$C$2, Transactions!$Q$2:$Q$1016, Transactions!$P$2:$P$1016)</f>
        <v/>
      </c>
      <c r="T470" s="11">
        <f>IF('총결산'!$C$2, Transactions!$Q$2:$Q$1016, Transactions!$P$2:$P$1016)</f>
        <v>0</v>
      </c>
      <c r="U470" s="11">
        <f>IF(Transactions!$V$2:$V$1016=FALSE, Transactions!$O$2:$O$1016, 0)</f>
        <v>0</v>
      </c>
      <c r="V470" s="21"/>
      <c r="W470" s="8"/>
      <c r="X470" s="8"/>
      <c r="Y470" s="8"/>
      <c r="Z470" s="8"/>
      <c r="AA470" s="8"/>
      <c r="AB470" s="8"/>
      <c r="AC470" s="12"/>
    </row>
    <row r="471" ht="15.75" hidden="1" customHeight="1">
      <c r="A471" s="13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7" t="b">
        <f>AND(ISNUMBER(MATCH(Transactions!$F$2:$F$1016, '관리용품리스트'!$B$3:$B$48, 0)),
  ISNUMBER(MATCH(Transactions!$G$2:$G$1016, '관리용품리스트'!$C$3:$C$48, 0))
)
</f>
        <v>0</v>
      </c>
      <c r="O471" s="18">
        <f>IF(Transactions!$C$2:$C$1016=TRUE, 0, IF(Transactions!$C$2:$C$1016="지출", -ROUND(Transactions!$H$2:$H$1016/11, 0), ROUND(Transactions!$H$2:$H$1016/11, 0)))</f>
        <v>0</v>
      </c>
      <c r="P471" s="18" t="str">
        <f>IF(Transactions!$C$2:$C$1016="지출", -(Transactions!$H$2:$H$1016), Transactions!$H$2:$H$1016)</f>
        <v/>
      </c>
      <c r="Q471" s="18">
        <f>Transactions!$P$2:$P$1016-Transactions!$O$2:$O$1016</f>
        <v>0</v>
      </c>
      <c r="R471" s="18" t="str">
        <f>IF('운영결산'!$C$2, Transactions!$Q$2:$Q$1016, Transactions!$P$2:$P$1016)</f>
        <v/>
      </c>
      <c r="S471" s="18" t="str">
        <f>IF('초기비용'!$C$2, Transactions!$Q$2:$Q$1016, Transactions!$P$2:$P$1016)</f>
        <v/>
      </c>
      <c r="T471" s="18">
        <f>IF('총결산'!$C$2, Transactions!$Q$2:$Q$1016, Transactions!$P$2:$P$1016)</f>
        <v>0</v>
      </c>
      <c r="U471" s="18">
        <f>IF(Transactions!$V$2:$V$1016=FALSE, Transactions!$O$2:$O$1016, 0)</f>
        <v>0</v>
      </c>
      <c r="V471" s="20"/>
      <c r="W471" s="15"/>
      <c r="X471" s="15"/>
      <c r="Y471" s="15"/>
      <c r="Z471" s="15"/>
      <c r="AA471" s="15"/>
      <c r="AB471" s="15"/>
      <c r="AC471" s="19"/>
    </row>
    <row r="472" ht="15.75" hidden="1" customHeight="1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10" t="b">
        <f>AND(ISNUMBER(MATCH(Transactions!$F$2:$F$1016, '관리용품리스트'!$B$3:$B$48, 0)),
  ISNUMBER(MATCH(Transactions!$G$2:$G$1016, '관리용품리스트'!$C$3:$C$48, 0))
)
</f>
        <v>0</v>
      </c>
      <c r="O472" s="11">
        <f>IF(Transactions!$C$2:$C$1016=TRUE, 0, IF(Transactions!$C$2:$C$1016="지출", -ROUND(Transactions!$H$2:$H$1016/11, 0), ROUND(Transactions!$H$2:$H$1016/11, 0)))</f>
        <v>0</v>
      </c>
      <c r="P472" s="11" t="str">
        <f>IF(Transactions!$C$2:$C$1016="지출", -(Transactions!$H$2:$H$1016), Transactions!$H$2:$H$1016)</f>
        <v/>
      </c>
      <c r="Q472" s="11">
        <f>Transactions!$P$2:$P$1016-Transactions!$O$2:$O$1016</f>
        <v>0</v>
      </c>
      <c r="R472" s="11" t="str">
        <f>IF('운영결산'!$C$2, Transactions!$Q$2:$Q$1016, Transactions!$P$2:$P$1016)</f>
        <v/>
      </c>
      <c r="S472" s="11" t="str">
        <f>IF('초기비용'!$C$2, Transactions!$Q$2:$Q$1016, Transactions!$P$2:$P$1016)</f>
        <v/>
      </c>
      <c r="T472" s="11">
        <f>IF('총결산'!$C$2, Transactions!$Q$2:$Q$1016, Transactions!$P$2:$P$1016)</f>
        <v>0</v>
      </c>
      <c r="U472" s="11">
        <f>IF(Transactions!$V$2:$V$1016=FALSE, Transactions!$O$2:$O$1016, 0)</f>
        <v>0</v>
      </c>
      <c r="V472" s="21"/>
      <c r="W472" s="8"/>
      <c r="X472" s="8"/>
      <c r="Y472" s="8"/>
      <c r="Z472" s="8"/>
      <c r="AA472" s="8"/>
      <c r="AB472" s="8"/>
      <c r="AC472" s="12"/>
    </row>
    <row r="473" ht="15.75" hidden="1" customHeight="1">
      <c r="A473" s="13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7" t="b">
        <f>AND(ISNUMBER(MATCH(Transactions!$F$2:$F$1016, '관리용품리스트'!$B$3:$B$48, 0)),
  ISNUMBER(MATCH(Transactions!$G$2:$G$1016, '관리용품리스트'!$C$3:$C$48, 0))
)
</f>
        <v>0</v>
      </c>
      <c r="O473" s="18">
        <f>IF(Transactions!$C$2:$C$1016=TRUE, 0, IF(Transactions!$C$2:$C$1016="지출", -ROUND(Transactions!$H$2:$H$1016/11, 0), ROUND(Transactions!$H$2:$H$1016/11, 0)))</f>
        <v>0</v>
      </c>
      <c r="P473" s="18" t="str">
        <f>IF(Transactions!$C$2:$C$1016="지출", -(Transactions!$H$2:$H$1016), Transactions!$H$2:$H$1016)</f>
        <v/>
      </c>
      <c r="Q473" s="18">
        <f>Transactions!$P$2:$P$1016-Transactions!$O$2:$O$1016</f>
        <v>0</v>
      </c>
      <c r="R473" s="18" t="str">
        <f>IF('운영결산'!$C$2, Transactions!$Q$2:$Q$1016, Transactions!$P$2:$P$1016)</f>
        <v/>
      </c>
      <c r="S473" s="18" t="str">
        <f>IF('초기비용'!$C$2, Transactions!$Q$2:$Q$1016, Transactions!$P$2:$P$1016)</f>
        <v/>
      </c>
      <c r="T473" s="18">
        <f>IF('총결산'!$C$2, Transactions!$Q$2:$Q$1016, Transactions!$P$2:$P$1016)</f>
        <v>0</v>
      </c>
      <c r="U473" s="18">
        <f>IF(Transactions!$V$2:$V$1016=FALSE, Transactions!$O$2:$O$1016, 0)</f>
        <v>0</v>
      </c>
      <c r="V473" s="20"/>
      <c r="W473" s="15"/>
      <c r="X473" s="15"/>
      <c r="Y473" s="15"/>
      <c r="Z473" s="15"/>
      <c r="AA473" s="15"/>
      <c r="AB473" s="15"/>
      <c r="AC473" s="19"/>
    </row>
    <row r="474" ht="15.75" hidden="1" customHeight="1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10" t="b">
        <f>AND(ISNUMBER(MATCH(Transactions!$F$2:$F$1016, '관리용품리스트'!$B$3:$B$48, 0)),
  ISNUMBER(MATCH(Transactions!$G$2:$G$1016, '관리용품리스트'!$C$3:$C$48, 0))
)
</f>
        <v>0</v>
      </c>
      <c r="O474" s="11">
        <f>IF(Transactions!$C$2:$C$1016=TRUE, 0, IF(Transactions!$C$2:$C$1016="지출", -ROUND(Transactions!$H$2:$H$1016/11, 0), ROUND(Transactions!$H$2:$H$1016/11, 0)))</f>
        <v>0</v>
      </c>
      <c r="P474" s="11" t="str">
        <f>IF(Transactions!$C$2:$C$1016="지출", -(Transactions!$H$2:$H$1016), Transactions!$H$2:$H$1016)</f>
        <v/>
      </c>
      <c r="Q474" s="11">
        <f>Transactions!$P$2:$P$1016-Transactions!$O$2:$O$1016</f>
        <v>0</v>
      </c>
      <c r="R474" s="11" t="str">
        <f>IF('운영결산'!$C$2, Transactions!$Q$2:$Q$1016, Transactions!$P$2:$P$1016)</f>
        <v/>
      </c>
      <c r="S474" s="11" t="str">
        <f>IF('초기비용'!$C$2, Transactions!$Q$2:$Q$1016, Transactions!$P$2:$P$1016)</f>
        <v/>
      </c>
      <c r="T474" s="11">
        <f>IF('총결산'!$C$2, Transactions!$Q$2:$Q$1016, Transactions!$P$2:$P$1016)</f>
        <v>0</v>
      </c>
      <c r="U474" s="11">
        <f>IF(Transactions!$V$2:$V$1016=FALSE, Transactions!$O$2:$O$1016, 0)</f>
        <v>0</v>
      </c>
      <c r="V474" s="21"/>
      <c r="W474" s="8"/>
      <c r="X474" s="8"/>
      <c r="Y474" s="8"/>
      <c r="Z474" s="8"/>
      <c r="AA474" s="8"/>
      <c r="AB474" s="8"/>
      <c r="AC474" s="12"/>
    </row>
    <row r="475" ht="15.75" hidden="1" customHeight="1">
      <c r="A475" s="13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7" t="b">
        <f>AND(ISNUMBER(MATCH(Transactions!$F$2:$F$1016, '관리용품리스트'!$B$3:$B$48, 0)),
  ISNUMBER(MATCH(Transactions!$G$2:$G$1016, '관리용품리스트'!$C$3:$C$48, 0))
)
</f>
        <v>0</v>
      </c>
      <c r="O475" s="18">
        <f>IF(Transactions!$C$2:$C$1016=TRUE, 0, IF(Transactions!$C$2:$C$1016="지출", -ROUND(Transactions!$H$2:$H$1016/11, 0), ROUND(Transactions!$H$2:$H$1016/11, 0)))</f>
        <v>0</v>
      </c>
      <c r="P475" s="18" t="str">
        <f>IF(Transactions!$C$2:$C$1016="지출", -(Transactions!$H$2:$H$1016), Transactions!$H$2:$H$1016)</f>
        <v/>
      </c>
      <c r="Q475" s="18">
        <f>Transactions!$P$2:$P$1016-Transactions!$O$2:$O$1016</f>
        <v>0</v>
      </c>
      <c r="R475" s="18" t="str">
        <f>IF('운영결산'!$C$2, Transactions!$Q$2:$Q$1016, Transactions!$P$2:$P$1016)</f>
        <v/>
      </c>
      <c r="S475" s="18" t="str">
        <f>IF('초기비용'!$C$2, Transactions!$Q$2:$Q$1016, Transactions!$P$2:$P$1016)</f>
        <v/>
      </c>
      <c r="T475" s="18">
        <f>IF('총결산'!$C$2, Transactions!$Q$2:$Q$1016, Transactions!$P$2:$P$1016)</f>
        <v>0</v>
      </c>
      <c r="U475" s="18">
        <f>IF(Transactions!$V$2:$V$1016=FALSE, Transactions!$O$2:$O$1016, 0)</f>
        <v>0</v>
      </c>
      <c r="V475" s="20"/>
      <c r="W475" s="15"/>
      <c r="X475" s="15"/>
      <c r="Y475" s="15"/>
      <c r="Z475" s="15"/>
      <c r="AA475" s="15"/>
      <c r="AB475" s="15"/>
      <c r="AC475" s="19"/>
    </row>
    <row r="476" ht="15.75" hidden="1" customHeight="1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10" t="b">
        <f>AND(ISNUMBER(MATCH(Transactions!$F$2:$F$1016, '관리용품리스트'!$B$3:$B$48, 0)),
  ISNUMBER(MATCH(Transactions!$G$2:$G$1016, '관리용품리스트'!$C$3:$C$48, 0))
)
</f>
        <v>0</v>
      </c>
      <c r="O476" s="11">
        <f>IF(Transactions!$C$2:$C$1016=TRUE, 0, IF(Transactions!$C$2:$C$1016="지출", -ROUND(Transactions!$H$2:$H$1016/11, 0), ROUND(Transactions!$H$2:$H$1016/11, 0)))</f>
        <v>0</v>
      </c>
      <c r="P476" s="11" t="str">
        <f>IF(Transactions!$C$2:$C$1016="지출", -(Transactions!$H$2:$H$1016), Transactions!$H$2:$H$1016)</f>
        <v/>
      </c>
      <c r="Q476" s="11">
        <f>Transactions!$P$2:$P$1016-Transactions!$O$2:$O$1016</f>
        <v>0</v>
      </c>
      <c r="R476" s="11" t="str">
        <f>IF('운영결산'!$C$2, Transactions!$Q$2:$Q$1016, Transactions!$P$2:$P$1016)</f>
        <v/>
      </c>
      <c r="S476" s="11" t="str">
        <f>IF('초기비용'!$C$2, Transactions!$Q$2:$Q$1016, Transactions!$P$2:$P$1016)</f>
        <v/>
      </c>
      <c r="T476" s="11">
        <f>IF('총결산'!$C$2, Transactions!$Q$2:$Q$1016, Transactions!$P$2:$P$1016)</f>
        <v>0</v>
      </c>
      <c r="U476" s="11">
        <f>IF(Transactions!$V$2:$V$1016=FALSE, Transactions!$O$2:$O$1016, 0)</f>
        <v>0</v>
      </c>
      <c r="V476" s="21"/>
      <c r="W476" s="8"/>
      <c r="X476" s="8"/>
      <c r="Y476" s="8"/>
      <c r="Z476" s="8"/>
      <c r="AA476" s="8"/>
      <c r="AB476" s="8"/>
      <c r="AC476" s="12"/>
    </row>
    <row r="477" ht="15.75" hidden="1" customHeight="1">
      <c r="A477" s="13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7" t="b">
        <f>AND(ISNUMBER(MATCH(Transactions!$F$2:$F$1016, '관리용품리스트'!$B$3:$B$48, 0)),
  ISNUMBER(MATCH(Transactions!$G$2:$G$1016, '관리용품리스트'!$C$3:$C$48, 0))
)
</f>
        <v>0</v>
      </c>
      <c r="O477" s="18">
        <f>IF(Transactions!$C$2:$C$1016=TRUE, 0, IF(Transactions!$C$2:$C$1016="지출", -ROUND(Transactions!$H$2:$H$1016/11, 0), ROUND(Transactions!$H$2:$H$1016/11, 0)))</f>
        <v>0</v>
      </c>
      <c r="P477" s="18" t="str">
        <f>IF(Transactions!$C$2:$C$1016="지출", -(Transactions!$H$2:$H$1016), Transactions!$H$2:$H$1016)</f>
        <v/>
      </c>
      <c r="Q477" s="18">
        <f>Transactions!$P$2:$P$1016-Transactions!$O$2:$O$1016</f>
        <v>0</v>
      </c>
      <c r="R477" s="18" t="str">
        <f>IF('운영결산'!$C$2, Transactions!$Q$2:$Q$1016, Transactions!$P$2:$P$1016)</f>
        <v/>
      </c>
      <c r="S477" s="18" t="str">
        <f>IF('초기비용'!$C$2, Transactions!$Q$2:$Q$1016, Transactions!$P$2:$P$1016)</f>
        <v/>
      </c>
      <c r="T477" s="18">
        <f>IF('총결산'!$C$2, Transactions!$Q$2:$Q$1016, Transactions!$P$2:$P$1016)</f>
        <v>0</v>
      </c>
      <c r="U477" s="18">
        <f>IF(Transactions!$V$2:$V$1016=FALSE, Transactions!$O$2:$O$1016, 0)</f>
        <v>0</v>
      </c>
      <c r="V477" s="20"/>
      <c r="W477" s="15"/>
      <c r="X477" s="15"/>
      <c r="Y477" s="15"/>
      <c r="Z477" s="15"/>
      <c r="AA477" s="15"/>
      <c r="AB477" s="15"/>
      <c r="AC477" s="19"/>
    </row>
    <row r="478" ht="15.75" hidden="1" customHeight="1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10" t="b">
        <f>AND(ISNUMBER(MATCH(Transactions!$F$2:$F$1016, '관리용품리스트'!$B$3:$B$48, 0)),
  ISNUMBER(MATCH(Transactions!$G$2:$G$1016, '관리용품리스트'!$C$3:$C$48, 0))
)
</f>
        <v>0</v>
      </c>
      <c r="O478" s="11">
        <f>IF(Transactions!$C$2:$C$1016=TRUE, 0, IF(Transactions!$C$2:$C$1016="지출", -ROUND(Transactions!$H$2:$H$1016/11, 0), ROUND(Transactions!$H$2:$H$1016/11, 0)))</f>
        <v>0</v>
      </c>
      <c r="P478" s="11" t="str">
        <f>IF(Transactions!$C$2:$C$1016="지출", -(Transactions!$H$2:$H$1016), Transactions!$H$2:$H$1016)</f>
        <v/>
      </c>
      <c r="Q478" s="11">
        <f>Transactions!$P$2:$P$1016-Transactions!$O$2:$O$1016</f>
        <v>0</v>
      </c>
      <c r="R478" s="11" t="str">
        <f>IF('운영결산'!$C$2, Transactions!$Q$2:$Q$1016, Transactions!$P$2:$P$1016)</f>
        <v/>
      </c>
      <c r="S478" s="11" t="str">
        <f>IF('초기비용'!$C$2, Transactions!$Q$2:$Q$1016, Transactions!$P$2:$P$1016)</f>
        <v/>
      </c>
      <c r="T478" s="11">
        <f>IF('총결산'!$C$2, Transactions!$Q$2:$Q$1016, Transactions!$P$2:$P$1016)</f>
        <v>0</v>
      </c>
      <c r="U478" s="11">
        <f>IF(Transactions!$V$2:$V$1016=FALSE, Transactions!$O$2:$O$1016, 0)</f>
        <v>0</v>
      </c>
      <c r="V478" s="21"/>
      <c r="W478" s="8"/>
      <c r="X478" s="8"/>
      <c r="Y478" s="8"/>
      <c r="Z478" s="8"/>
      <c r="AA478" s="8"/>
      <c r="AB478" s="8"/>
      <c r="AC478" s="12"/>
    </row>
    <row r="479" ht="15.75" hidden="1" customHeight="1">
      <c r="A479" s="13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7" t="b">
        <f>AND(ISNUMBER(MATCH(Transactions!$F$2:$F$1016, '관리용품리스트'!$B$3:$B$48, 0)),
  ISNUMBER(MATCH(Transactions!$G$2:$G$1016, '관리용품리스트'!$C$3:$C$48, 0))
)
</f>
        <v>0</v>
      </c>
      <c r="O479" s="18">
        <f>IF(Transactions!$C$2:$C$1016=TRUE, 0, IF(Transactions!$C$2:$C$1016="지출", -ROUND(Transactions!$H$2:$H$1016/11, 0), ROUND(Transactions!$H$2:$H$1016/11, 0)))</f>
        <v>0</v>
      </c>
      <c r="P479" s="18" t="str">
        <f>IF(Transactions!$C$2:$C$1016="지출", -(Transactions!$H$2:$H$1016), Transactions!$H$2:$H$1016)</f>
        <v/>
      </c>
      <c r="Q479" s="18">
        <f>Transactions!$P$2:$P$1016-Transactions!$O$2:$O$1016</f>
        <v>0</v>
      </c>
      <c r="R479" s="18" t="str">
        <f>IF('운영결산'!$C$2, Transactions!$Q$2:$Q$1016, Transactions!$P$2:$P$1016)</f>
        <v/>
      </c>
      <c r="S479" s="18" t="str">
        <f>IF('초기비용'!$C$2, Transactions!$Q$2:$Q$1016, Transactions!$P$2:$P$1016)</f>
        <v/>
      </c>
      <c r="T479" s="18">
        <f>IF('총결산'!$C$2, Transactions!$Q$2:$Q$1016, Transactions!$P$2:$P$1016)</f>
        <v>0</v>
      </c>
      <c r="U479" s="18">
        <f>IF(Transactions!$V$2:$V$1016=FALSE, Transactions!$O$2:$O$1016, 0)</f>
        <v>0</v>
      </c>
      <c r="V479" s="20"/>
      <c r="W479" s="15"/>
      <c r="X479" s="15"/>
      <c r="Y479" s="15"/>
      <c r="Z479" s="15"/>
      <c r="AA479" s="15"/>
      <c r="AB479" s="15"/>
      <c r="AC479" s="19"/>
    </row>
    <row r="480" ht="15.75" hidden="1" customHeight="1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10" t="b">
        <f>AND(ISNUMBER(MATCH(Transactions!$F$2:$F$1016, '관리용품리스트'!$B$3:$B$48, 0)),
  ISNUMBER(MATCH(Transactions!$G$2:$G$1016, '관리용품리스트'!$C$3:$C$48, 0))
)
</f>
        <v>0</v>
      </c>
      <c r="O480" s="11">
        <f>IF(Transactions!$C$2:$C$1016=TRUE, 0, IF(Transactions!$C$2:$C$1016="지출", -ROUND(Transactions!$H$2:$H$1016/11, 0), ROUND(Transactions!$H$2:$H$1016/11, 0)))</f>
        <v>0</v>
      </c>
      <c r="P480" s="11" t="str">
        <f>IF(Transactions!$C$2:$C$1016="지출", -(Transactions!$H$2:$H$1016), Transactions!$H$2:$H$1016)</f>
        <v/>
      </c>
      <c r="Q480" s="11">
        <f>Transactions!$P$2:$P$1016-Transactions!$O$2:$O$1016</f>
        <v>0</v>
      </c>
      <c r="R480" s="11" t="str">
        <f>IF('운영결산'!$C$2, Transactions!$Q$2:$Q$1016, Transactions!$P$2:$P$1016)</f>
        <v/>
      </c>
      <c r="S480" s="11" t="str">
        <f>IF('초기비용'!$C$2, Transactions!$Q$2:$Q$1016, Transactions!$P$2:$P$1016)</f>
        <v/>
      </c>
      <c r="T480" s="11">
        <f>IF('총결산'!$C$2, Transactions!$Q$2:$Q$1016, Transactions!$P$2:$P$1016)</f>
        <v>0</v>
      </c>
      <c r="U480" s="11">
        <f>IF(Transactions!$V$2:$V$1016=FALSE, Transactions!$O$2:$O$1016, 0)</f>
        <v>0</v>
      </c>
      <c r="V480" s="21"/>
      <c r="W480" s="8"/>
      <c r="X480" s="8"/>
      <c r="Y480" s="8"/>
      <c r="Z480" s="8"/>
      <c r="AA480" s="8"/>
      <c r="AB480" s="8"/>
      <c r="AC480" s="12"/>
    </row>
    <row r="481" ht="15.75" hidden="1" customHeight="1">
      <c r="A481" s="13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7" t="b">
        <f>AND(ISNUMBER(MATCH(Transactions!$F$2:$F$1016, '관리용품리스트'!$B$3:$B$48, 0)),
  ISNUMBER(MATCH(Transactions!$G$2:$G$1016, '관리용품리스트'!$C$3:$C$48, 0))
)
</f>
        <v>0</v>
      </c>
      <c r="O481" s="18">
        <f>IF(Transactions!$C$2:$C$1016=TRUE, 0, IF(Transactions!$C$2:$C$1016="지출", -ROUND(Transactions!$H$2:$H$1016/11, 0), ROUND(Transactions!$H$2:$H$1016/11, 0)))</f>
        <v>0</v>
      </c>
      <c r="P481" s="18" t="str">
        <f>IF(Transactions!$C$2:$C$1016="지출", -(Transactions!$H$2:$H$1016), Transactions!$H$2:$H$1016)</f>
        <v/>
      </c>
      <c r="Q481" s="18">
        <f>Transactions!$P$2:$P$1016-Transactions!$O$2:$O$1016</f>
        <v>0</v>
      </c>
      <c r="R481" s="18" t="str">
        <f>IF('운영결산'!$C$2, Transactions!$Q$2:$Q$1016, Transactions!$P$2:$P$1016)</f>
        <v/>
      </c>
      <c r="S481" s="18" t="str">
        <f>IF('초기비용'!$C$2, Transactions!$Q$2:$Q$1016, Transactions!$P$2:$P$1016)</f>
        <v/>
      </c>
      <c r="T481" s="18">
        <f>IF('총결산'!$C$2, Transactions!$Q$2:$Q$1016, Transactions!$P$2:$P$1016)</f>
        <v>0</v>
      </c>
      <c r="U481" s="18">
        <f>IF(Transactions!$V$2:$V$1016=FALSE, Transactions!$O$2:$O$1016, 0)</f>
        <v>0</v>
      </c>
      <c r="V481" s="20"/>
      <c r="W481" s="15"/>
      <c r="X481" s="15"/>
      <c r="Y481" s="15"/>
      <c r="Z481" s="15"/>
      <c r="AA481" s="15"/>
      <c r="AB481" s="15"/>
      <c r="AC481" s="19"/>
    </row>
    <row r="482" ht="15.75" hidden="1" customHeight="1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10" t="b">
        <f>AND(ISNUMBER(MATCH(Transactions!$F$2:$F$1016, '관리용품리스트'!$B$3:$B$48, 0)),
  ISNUMBER(MATCH(Transactions!$G$2:$G$1016, '관리용품리스트'!$C$3:$C$48, 0))
)
</f>
        <v>0</v>
      </c>
      <c r="O482" s="11">
        <f>IF(Transactions!$C$2:$C$1016=TRUE, 0, IF(Transactions!$C$2:$C$1016="지출", -ROUND(Transactions!$H$2:$H$1016/11, 0), ROUND(Transactions!$H$2:$H$1016/11, 0)))</f>
        <v>0</v>
      </c>
      <c r="P482" s="11" t="str">
        <f>IF(Transactions!$C$2:$C$1016="지출", -(Transactions!$H$2:$H$1016), Transactions!$H$2:$H$1016)</f>
        <v/>
      </c>
      <c r="Q482" s="11">
        <f>Transactions!$P$2:$P$1016-Transactions!$O$2:$O$1016</f>
        <v>0</v>
      </c>
      <c r="R482" s="11" t="str">
        <f>IF('운영결산'!$C$2, Transactions!$Q$2:$Q$1016, Transactions!$P$2:$P$1016)</f>
        <v/>
      </c>
      <c r="S482" s="11" t="str">
        <f>IF('초기비용'!$C$2, Transactions!$Q$2:$Q$1016, Transactions!$P$2:$P$1016)</f>
        <v/>
      </c>
      <c r="T482" s="11">
        <f>IF('총결산'!$C$2, Transactions!$Q$2:$Q$1016, Transactions!$P$2:$P$1016)</f>
        <v>0</v>
      </c>
      <c r="U482" s="11">
        <f>IF(Transactions!$V$2:$V$1016=FALSE, Transactions!$O$2:$O$1016, 0)</f>
        <v>0</v>
      </c>
      <c r="V482" s="21"/>
      <c r="W482" s="8"/>
      <c r="X482" s="8"/>
      <c r="Y482" s="8"/>
      <c r="Z482" s="8"/>
      <c r="AA482" s="8"/>
      <c r="AB482" s="8"/>
      <c r="AC482" s="12"/>
    </row>
    <row r="483" ht="15.75" hidden="1" customHeight="1">
      <c r="A483" s="13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7" t="b">
        <f>AND(ISNUMBER(MATCH(Transactions!$F$2:$F$1016, '관리용품리스트'!$B$3:$B$48, 0)),
  ISNUMBER(MATCH(Transactions!$G$2:$G$1016, '관리용품리스트'!$C$3:$C$48, 0))
)
</f>
        <v>0</v>
      </c>
      <c r="O483" s="18">
        <f>IF(Transactions!$C$2:$C$1016=TRUE, 0, IF(Transactions!$C$2:$C$1016="지출", -ROUND(Transactions!$H$2:$H$1016/11, 0), ROUND(Transactions!$H$2:$H$1016/11, 0)))</f>
        <v>0</v>
      </c>
      <c r="P483" s="18" t="str">
        <f>IF(Transactions!$C$2:$C$1016="지출", -(Transactions!$H$2:$H$1016), Transactions!$H$2:$H$1016)</f>
        <v/>
      </c>
      <c r="Q483" s="18">
        <f>Transactions!$P$2:$P$1016-Transactions!$O$2:$O$1016</f>
        <v>0</v>
      </c>
      <c r="R483" s="18" t="str">
        <f>IF('운영결산'!$C$2, Transactions!$Q$2:$Q$1016, Transactions!$P$2:$P$1016)</f>
        <v/>
      </c>
      <c r="S483" s="18" t="str">
        <f>IF('초기비용'!$C$2, Transactions!$Q$2:$Q$1016, Transactions!$P$2:$P$1016)</f>
        <v/>
      </c>
      <c r="T483" s="18">
        <f>IF('총결산'!$C$2, Transactions!$Q$2:$Q$1016, Transactions!$P$2:$P$1016)</f>
        <v>0</v>
      </c>
      <c r="U483" s="18">
        <f>IF(Transactions!$V$2:$V$1016=FALSE, Transactions!$O$2:$O$1016, 0)</f>
        <v>0</v>
      </c>
      <c r="V483" s="20"/>
      <c r="W483" s="15"/>
      <c r="X483" s="15"/>
      <c r="Y483" s="15"/>
      <c r="Z483" s="15"/>
      <c r="AA483" s="15"/>
      <c r="AB483" s="15"/>
      <c r="AC483" s="19"/>
    </row>
    <row r="484" ht="15.75" hidden="1" customHeight="1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10" t="b">
        <f>AND(ISNUMBER(MATCH(Transactions!$F$2:$F$1016, '관리용품리스트'!$B$3:$B$48, 0)),
  ISNUMBER(MATCH(Transactions!$G$2:$G$1016, '관리용품리스트'!$C$3:$C$48, 0))
)
</f>
        <v>0</v>
      </c>
      <c r="O484" s="11">
        <f>IF(Transactions!$C$2:$C$1016=TRUE, 0, IF(Transactions!$C$2:$C$1016="지출", -ROUND(Transactions!$H$2:$H$1016/11, 0), ROUND(Transactions!$H$2:$H$1016/11, 0)))</f>
        <v>0</v>
      </c>
      <c r="P484" s="11" t="str">
        <f>IF(Transactions!$C$2:$C$1016="지출", -(Transactions!$H$2:$H$1016), Transactions!$H$2:$H$1016)</f>
        <v/>
      </c>
      <c r="Q484" s="11">
        <f>Transactions!$P$2:$P$1016-Transactions!$O$2:$O$1016</f>
        <v>0</v>
      </c>
      <c r="R484" s="11" t="str">
        <f>IF('운영결산'!$C$2, Transactions!$Q$2:$Q$1016, Transactions!$P$2:$P$1016)</f>
        <v/>
      </c>
      <c r="S484" s="11" t="str">
        <f>IF('초기비용'!$C$2, Transactions!$Q$2:$Q$1016, Transactions!$P$2:$P$1016)</f>
        <v/>
      </c>
      <c r="T484" s="11">
        <f>IF('총결산'!$C$2, Transactions!$Q$2:$Q$1016, Transactions!$P$2:$P$1016)</f>
        <v>0</v>
      </c>
      <c r="U484" s="11">
        <f>IF(Transactions!$V$2:$V$1016=FALSE, Transactions!$O$2:$O$1016, 0)</f>
        <v>0</v>
      </c>
      <c r="V484" s="21"/>
      <c r="W484" s="8"/>
      <c r="X484" s="8"/>
      <c r="Y484" s="8"/>
      <c r="Z484" s="8"/>
      <c r="AA484" s="8"/>
      <c r="AB484" s="8"/>
      <c r="AC484" s="12"/>
    </row>
    <row r="485" ht="15.75" hidden="1" customHeight="1">
      <c r="A485" s="13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7" t="b">
        <f>AND(ISNUMBER(MATCH(Transactions!$F$2:$F$1016, '관리용품리스트'!$B$3:$B$48, 0)),
  ISNUMBER(MATCH(Transactions!$G$2:$G$1016, '관리용품리스트'!$C$3:$C$48, 0))
)
</f>
        <v>0</v>
      </c>
      <c r="O485" s="18">
        <f>IF(Transactions!$C$2:$C$1016=TRUE, 0, IF(Transactions!$C$2:$C$1016="지출", -ROUND(Transactions!$H$2:$H$1016/11, 0), ROUND(Transactions!$H$2:$H$1016/11, 0)))</f>
        <v>0</v>
      </c>
      <c r="P485" s="18" t="str">
        <f>IF(Transactions!$C$2:$C$1016="지출", -(Transactions!$H$2:$H$1016), Transactions!$H$2:$H$1016)</f>
        <v/>
      </c>
      <c r="Q485" s="18">
        <f>Transactions!$P$2:$P$1016-Transactions!$O$2:$O$1016</f>
        <v>0</v>
      </c>
      <c r="R485" s="18" t="str">
        <f>IF('운영결산'!$C$2, Transactions!$Q$2:$Q$1016, Transactions!$P$2:$P$1016)</f>
        <v/>
      </c>
      <c r="S485" s="18" t="str">
        <f>IF('초기비용'!$C$2, Transactions!$Q$2:$Q$1016, Transactions!$P$2:$P$1016)</f>
        <v/>
      </c>
      <c r="T485" s="18">
        <f>IF('총결산'!$C$2, Transactions!$Q$2:$Q$1016, Transactions!$P$2:$P$1016)</f>
        <v>0</v>
      </c>
      <c r="U485" s="18">
        <f>IF(Transactions!$V$2:$V$1016=FALSE, Transactions!$O$2:$O$1016, 0)</f>
        <v>0</v>
      </c>
      <c r="V485" s="20"/>
      <c r="W485" s="15"/>
      <c r="X485" s="15"/>
      <c r="Y485" s="15"/>
      <c r="Z485" s="15"/>
      <c r="AA485" s="15"/>
      <c r="AB485" s="15"/>
      <c r="AC485" s="19"/>
    </row>
    <row r="486" ht="15.75" hidden="1" customHeight="1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10" t="b">
        <f>AND(ISNUMBER(MATCH(Transactions!$F$2:$F$1016, '관리용품리스트'!$B$3:$B$48, 0)),
  ISNUMBER(MATCH(Transactions!$G$2:$G$1016, '관리용품리스트'!$C$3:$C$48, 0))
)
</f>
        <v>0</v>
      </c>
      <c r="O486" s="11">
        <f>IF(Transactions!$C$2:$C$1016=TRUE, 0, IF(Transactions!$C$2:$C$1016="지출", -ROUND(Transactions!$H$2:$H$1016/11, 0), ROUND(Transactions!$H$2:$H$1016/11, 0)))</f>
        <v>0</v>
      </c>
      <c r="P486" s="11" t="str">
        <f>IF(Transactions!$C$2:$C$1016="지출", -(Transactions!$H$2:$H$1016), Transactions!$H$2:$H$1016)</f>
        <v/>
      </c>
      <c r="Q486" s="11">
        <f>Transactions!$P$2:$P$1016-Transactions!$O$2:$O$1016</f>
        <v>0</v>
      </c>
      <c r="R486" s="11" t="str">
        <f>IF('운영결산'!$C$2, Transactions!$Q$2:$Q$1016, Transactions!$P$2:$P$1016)</f>
        <v/>
      </c>
      <c r="S486" s="11" t="str">
        <f>IF('초기비용'!$C$2, Transactions!$Q$2:$Q$1016, Transactions!$P$2:$P$1016)</f>
        <v/>
      </c>
      <c r="T486" s="11">
        <f>IF('총결산'!$C$2, Transactions!$Q$2:$Q$1016, Transactions!$P$2:$P$1016)</f>
        <v>0</v>
      </c>
      <c r="U486" s="11">
        <f>IF(Transactions!$V$2:$V$1016=FALSE, Transactions!$O$2:$O$1016, 0)</f>
        <v>0</v>
      </c>
      <c r="V486" s="21"/>
      <c r="W486" s="8"/>
      <c r="X486" s="8"/>
      <c r="Y486" s="8"/>
      <c r="Z486" s="8"/>
      <c r="AA486" s="8"/>
      <c r="AB486" s="8"/>
      <c r="AC486" s="12"/>
    </row>
    <row r="487" ht="15.75" hidden="1" customHeight="1">
      <c r="A487" s="13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7" t="b">
        <f>AND(ISNUMBER(MATCH(Transactions!$F$2:$F$1016, '관리용품리스트'!$B$3:$B$48, 0)),
  ISNUMBER(MATCH(Transactions!$G$2:$G$1016, '관리용품리스트'!$C$3:$C$48, 0))
)
</f>
        <v>0</v>
      </c>
      <c r="O487" s="18">
        <f>IF(Transactions!$C$2:$C$1016=TRUE, 0, IF(Transactions!$C$2:$C$1016="지출", -ROUND(Transactions!$H$2:$H$1016/11, 0), ROUND(Transactions!$H$2:$H$1016/11, 0)))</f>
        <v>0</v>
      </c>
      <c r="P487" s="18" t="str">
        <f>IF(Transactions!$C$2:$C$1016="지출", -(Transactions!$H$2:$H$1016), Transactions!$H$2:$H$1016)</f>
        <v/>
      </c>
      <c r="Q487" s="18">
        <f>Transactions!$P$2:$P$1016-Transactions!$O$2:$O$1016</f>
        <v>0</v>
      </c>
      <c r="R487" s="18" t="str">
        <f>IF('운영결산'!$C$2, Transactions!$Q$2:$Q$1016, Transactions!$P$2:$P$1016)</f>
        <v/>
      </c>
      <c r="S487" s="18" t="str">
        <f>IF('초기비용'!$C$2, Transactions!$Q$2:$Q$1016, Transactions!$P$2:$P$1016)</f>
        <v/>
      </c>
      <c r="T487" s="18">
        <f>IF('총결산'!$C$2, Transactions!$Q$2:$Q$1016, Transactions!$P$2:$P$1016)</f>
        <v>0</v>
      </c>
      <c r="U487" s="18">
        <f>IF(Transactions!$V$2:$V$1016=FALSE, Transactions!$O$2:$O$1016, 0)</f>
        <v>0</v>
      </c>
      <c r="V487" s="20"/>
      <c r="W487" s="15"/>
      <c r="X487" s="15"/>
      <c r="Y487" s="15"/>
      <c r="Z487" s="15"/>
      <c r="AA487" s="15"/>
      <c r="AB487" s="15"/>
      <c r="AC487" s="19"/>
    </row>
    <row r="488" ht="15.75" hidden="1" customHeight="1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10" t="b">
        <f>AND(ISNUMBER(MATCH(Transactions!$F$2:$F$1016, '관리용품리스트'!$B$3:$B$48, 0)),
  ISNUMBER(MATCH(Transactions!$G$2:$G$1016, '관리용품리스트'!$C$3:$C$48, 0))
)
</f>
        <v>0</v>
      </c>
      <c r="O488" s="11">
        <f>IF(Transactions!$C$2:$C$1016=TRUE, 0, IF(Transactions!$C$2:$C$1016="지출", -ROUND(Transactions!$H$2:$H$1016/11, 0), ROUND(Transactions!$H$2:$H$1016/11, 0)))</f>
        <v>0</v>
      </c>
      <c r="P488" s="11" t="str">
        <f>IF(Transactions!$C$2:$C$1016="지출", -(Transactions!$H$2:$H$1016), Transactions!$H$2:$H$1016)</f>
        <v/>
      </c>
      <c r="Q488" s="11">
        <f>Transactions!$P$2:$P$1016-Transactions!$O$2:$O$1016</f>
        <v>0</v>
      </c>
      <c r="R488" s="11" t="str">
        <f>IF('운영결산'!$C$2, Transactions!$Q$2:$Q$1016, Transactions!$P$2:$P$1016)</f>
        <v/>
      </c>
      <c r="S488" s="11" t="str">
        <f>IF('초기비용'!$C$2, Transactions!$Q$2:$Q$1016, Transactions!$P$2:$P$1016)</f>
        <v/>
      </c>
      <c r="T488" s="11">
        <f>IF('총결산'!$C$2, Transactions!$Q$2:$Q$1016, Transactions!$P$2:$P$1016)</f>
        <v>0</v>
      </c>
      <c r="U488" s="11">
        <f>IF(Transactions!$V$2:$V$1016=FALSE, Transactions!$O$2:$O$1016, 0)</f>
        <v>0</v>
      </c>
      <c r="V488" s="21"/>
      <c r="W488" s="8"/>
      <c r="X488" s="8"/>
      <c r="Y488" s="8"/>
      <c r="Z488" s="8"/>
      <c r="AA488" s="8"/>
      <c r="AB488" s="8"/>
      <c r="AC488" s="12"/>
    </row>
    <row r="489" ht="15.75" hidden="1" customHeight="1">
      <c r="A489" s="13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7" t="b">
        <f>AND(ISNUMBER(MATCH(Transactions!$F$2:$F$1016, '관리용품리스트'!$B$3:$B$48, 0)),
  ISNUMBER(MATCH(Transactions!$G$2:$G$1016, '관리용품리스트'!$C$3:$C$48, 0))
)
</f>
        <v>0</v>
      </c>
      <c r="O489" s="18">
        <f>IF(Transactions!$C$2:$C$1016=TRUE, 0, IF(Transactions!$C$2:$C$1016="지출", -ROUND(Transactions!$H$2:$H$1016/11, 0), ROUND(Transactions!$H$2:$H$1016/11, 0)))</f>
        <v>0</v>
      </c>
      <c r="P489" s="18" t="str">
        <f>IF(Transactions!$C$2:$C$1016="지출", -(Transactions!$H$2:$H$1016), Transactions!$H$2:$H$1016)</f>
        <v/>
      </c>
      <c r="Q489" s="18">
        <f>Transactions!$P$2:$P$1016-Transactions!$O$2:$O$1016</f>
        <v>0</v>
      </c>
      <c r="R489" s="18" t="str">
        <f>IF('운영결산'!$C$2, Transactions!$Q$2:$Q$1016, Transactions!$P$2:$P$1016)</f>
        <v/>
      </c>
      <c r="S489" s="18" t="str">
        <f>IF('초기비용'!$C$2, Transactions!$Q$2:$Q$1016, Transactions!$P$2:$P$1016)</f>
        <v/>
      </c>
      <c r="T489" s="18">
        <f>IF('총결산'!$C$2, Transactions!$Q$2:$Q$1016, Transactions!$P$2:$P$1016)</f>
        <v>0</v>
      </c>
      <c r="U489" s="18">
        <f>IF(Transactions!$V$2:$V$1016=FALSE, Transactions!$O$2:$O$1016, 0)</f>
        <v>0</v>
      </c>
      <c r="V489" s="20"/>
      <c r="W489" s="15"/>
      <c r="X489" s="15"/>
      <c r="Y489" s="15"/>
      <c r="Z489" s="15"/>
      <c r="AA489" s="15"/>
      <c r="AB489" s="15"/>
      <c r="AC489" s="19"/>
    </row>
    <row r="490" ht="15.75" hidden="1" customHeight="1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10" t="b">
        <f>AND(ISNUMBER(MATCH(Transactions!$F$2:$F$1016, '관리용품리스트'!$B$3:$B$48, 0)),
  ISNUMBER(MATCH(Transactions!$G$2:$G$1016, '관리용품리스트'!$C$3:$C$48, 0))
)
</f>
        <v>0</v>
      </c>
      <c r="O490" s="11">
        <f>IF(Transactions!$C$2:$C$1016=TRUE, 0, IF(Transactions!$C$2:$C$1016="지출", -ROUND(Transactions!$H$2:$H$1016/11, 0), ROUND(Transactions!$H$2:$H$1016/11, 0)))</f>
        <v>0</v>
      </c>
      <c r="P490" s="11" t="str">
        <f>IF(Transactions!$C$2:$C$1016="지출", -(Transactions!$H$2:$H$1016), Transactions!$H$2:$H$1016)</f>
        <v/>
      </c>
      <c r="Q490" s="11">
        <f>Transactions!$P$2:$P$1016-Transactions!$O$2:$O$1016</f>
        <v>0</v>
      </c>
      <c r="R490" s="11" t="str">
        <f>IF('운영결산'!$C$2, Transactions!$Q$2:$Q$1016, Transactions!$P$2:$P$1016)</f>
        <v/>
      </c>
      <c r="S490" s="11" t="str">
        <f>IF('초기비용'!$C$2, Transactions!$Q$2:$Q$1016, Transactions!$P$2:$P$1016)</f>
        <v/>
      </c>
      <c r="T490" s="11">
        <f>IF('총결산'!$C$2, Transactions!$Q$2:$Q$1016, Transactions!$P$2:$P$1016)</f>
        <v>0</v>
      </c>
      <c r="U490" s="11">
        <f>IF(Transactions!$V$2:$V$1016=FALSE, Transactions!$O$2:$O$1016, 0)</f>
        <v>0</v>
      </c>
      <c r="V490" s="21"/>
      <c r="W490" s="8"/>
      <c r="X490" s="8"/>
      <c r="Y490" s="8"/>
      <c r="Z490" s="8"/>
      <c r="AA490" s="8"/>
      <c r="AB490" s="8"/>
      <c r="AC490" s="12"/>
    </row>
    <row r="491" ht="15.75" hidden="1" customHeight="1">
      <c r="A491" s="13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7" t="b">
        <f>AND(ISNUMBER(MATCH(Transactions!$F$2:$F$1016, '관리용품리스트'!$B$3:$B$48, 0)),
  ISNUMBER(MATCH(Transactions!$G$2:$G$1016, '관리용품리스트'!$C$3:$C$48, 0))
)
</f>
        <v>0</v>
      </c>
      <c r="O491" s="18">
        <f>IF(Transactions!$C$2:$C$1016=TRUE, 0, IF(Transactions!$C$2:$C$1016="지출", -ROUND(Transactions!$H$2:$H$1016/11, 0), ROUND(Transactions!$H$2:$H$1016/11, 0)))</f>
        <v>0</v>
      </c>
      <c r="P491" s="18" t="str">
        <f>IF(Transactions!$C$2:$C$1016="지출", -(Transactions!$H$2:$H$1016), Transactions!$H$2:$H$1016)</f>
        <v/>
      </c>
      <c r="Q491" s="18">
        <f>Transactions!$P$2:$P$1016-Transactions!$O$2:$O$1016</f>
        <v>0</v>
      </c>
      <c r="R491" s="18" t="str">
        <f>IF('운영결산'!$C$2, Transactions!$Q$2:$Q$1016, Transactions!$P$2:$P$1016)</f>
        <v/>
      </c>
      <c r="S491" s="18" t="str">
        <f>IF('초기비용'!$C$2, Transactions!$Q$2:$Q$1016, Transactions!$P$2:$P$1016)</f>
        <v/>
      </c>
      <c r="T491" s="18">
        <f>IF('총결산'!$C$2, Transactions!$Q$2:$Q$1016, Transactions!$P$2:$P$1016)</f>
        <v>0</v>
      </c>
      <c r="U491" s="18">
        <f>IF(Transactions!$V$2:$V$1016=FALSE, Transactions!$O$2:$O$1016, 0)</f>
        <v>0</v>
      </c>
      <c r="V491" s="20"/>
      <c r="W491" s="15"/>
      <c r="X491" s="15"/>
      <c r="Y491" s="15"/>
      <c r="Z491" s="15"/>
      <c r="AA491" s="15"/>
      <c r="AB491" s="15"/>
      <c r="AC491" s="19"/>
    </row>
    <row r="492" ht="15.75" hidden="1" customHeight="1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10" t="b">
        <f>AND(ISNUMBER(MATCH(Transactions!$F$2:$F$1016, '관리용품리스트'!$B$3:$B$48, 0)),
  ISNUMBER(MATCH(Transactions!$G$2:$G$1016, '관리용품리스트'!$C$3:$C$48, 0))
)
</f>
        <v>0</v>
      </c>
      <c r="O492" s="11">
        <f>IF(Transactions!$C$2:$C$1016=TRUE, 0, IF(Transactions!$C$2:$C$1016="지출", -ROUND(Transactions!$H$2:$H$1016/11, 0), ROUND(Transactions!$H$2:$H$1016/11, 0)))</f>
        <v>0</v>
      </c>
      <c r="P492" s="11" t="str">
        <f>IF(Transactions!$C$2:$C$1016="지출", -(Transactions!$H$2:$H$1016), Transactions!$H$2:$H$1016)</f>
        <v/>
      </c>
      <c r="Q492" s="11">
        <f>Transactions!$P$2:$P$1016-Transactions!$O$2:$O$1016</f>
        <v>0</v>
      </c>
      <c r="R492" s="11" t="str">
        <f>IF('운영결산'!$C$2, Transactions!$Q$2:$Q$1016, Transactions!$P$2:$P$1016)</f>
        <v/>
      </c>
      <c r="S492" s="11" t="str">
        <f>IF('초기비용'!$C$2, Transactions!$Q$2:$Q$1016, Transactions!$P$2:$P$1016)</f>
        <v/>
      </c>
      <c r="T492" s="11">
        <f>IF('총결산'!$C$2, Transactions!$Q$2:$Q$1016, Transactions!$P$2:$P$1016)</f>
        <v>0</v>
      </c>
      <c r="U492" s="11">
        <f>IF(Transactions!$V$2:$V$1016=FALSE, Transactions!$O$2:$O$1016, 0)</f>
        <v>0</v>
      </c>
      <c r="V492" s="21"/>
      <c r="W492" s="8"/>
      <c r="X492" s="8"/>
      <c r="Y492" s="8"/>
      <c r="Z492" s="8"/>
      <c r="AA492" s="8"/>
      <c r="AB492" s="8"/>
      <c r="AC492" s="12"/>
    </row>
    <row r="493" ht="15.75" hidden="1" customHeight="1">
      <c r="A493" s="13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7" t="b">
        <f>AND(ISNUMBER(MATCH(Transactions!$F$2:$F$1016, '관리용품리스트'!$B$3:$B$48, 0)),
  ISNUMBER(MATCH(Transactions!$G$2:$G$1016, '관리용품리스트'!$C$3:$C$48, 0))
)
</f>
        <v>0</v>
      </c>
      <c r="O493" s="18">
        <f>IF(Transactions!$C$2:$C$1016=TRUE, 0, IF(Transactions!$C$2:$C$1016="지출", -ROUND(Transactions!$H$2:$H$1016/11, 0), ROUND(Transactions!$H$2:$H$1016/11, 0)))</f>
        <v>0</v>
      </c>
      <c r="P493" s="18" t="str">
        <f>IF(Transactions!$C$2:$C$1016="지출", -(Transactions!$H$2:$H$1016), Transactions!$H$2:$H$1016)</f>
        <v/>
      </c>
      <c r="Q493" s="18">
        <f>Transactions!$P$2:$P$1016-Transactions!$O$2:$O$1016</f>
        <v>0</v>
      </c>
      <c r="R493" s="18" t="str">
        <f>IF('운영결산'!$C$2, Transactions!$Q$2:$Q$1016, Transactions!$P$2:$P$1016)</f>
        <v/>
      </c>
      <c r="S493" s="18" t="str">
        <f>IF('초기비용'!$C$2, Transactions!$Q$2:$Q$1016, Transactions!$P$2:$P$1016)</f>
        <v/>
      </c>
      <c r="T493" s="18">
        <f>IF('총결산'!$C$2, Transactions!$Q$2:$Q$1016, Transactions!$P$2:$P$1016)</f>
        <v>0</v>
      </c>
      <c r="U493" s="18">
        <f>IF(Transactions!$V$2:$V$1016=FALSE, Transactions!$O$2:$O$1016, 0)</f>
        <v>0</v>
      </c>
      <c r="V493" s="20"/>
      <c r="W493" s="15"/>
      <c r="X493" s="15"/>
      <c r="Y493" s="15"/>
      <c r="Z493" s="15"/>
      <c r="AA493" s="15"/>
      <c r="AB493" s="15"/>
      <c r="AC493" s="19"/>
    </row>
    <row r="494" ht="15.75" hidden="1" customHeight="1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10" t="b">
        <f>AND(ISNUMBER(MATCH(Transactions!$F$2:$F$1016, '관리용품리스트'!$B$3:$B$48, 0)),
  ISNUMBER(MATCH(Transactions!$G$2:$G$1016, '관리용품리스트'!$C$3:$C$48, 0))
)
</f>
        <v>0</v>
      </c>
      <c r="O494" s="11">
        <f>IF(Transactions!$C$2:$C$1016=TRUE, 0, IF(Transactions!$C$2:$C$1016="지출", -ROUND(Transactions!$H$2:$H$1016/11, 0), ROUND(Transactions!$H$2:$H$1016/11, 0)))</f>
        <v>0</v>
      </c>
      <c r="P494" s="11" t="str">
        <f>IF(Transactions!$C$2:$C$1016="지출", -(Transactions!$H$2:$H$1016), Transactions!$H$2:$H$1016)</f>
        <v/>
      </c>
      <c r="Q494" s="11">
        <f>Transactions!$P$2:$P$1016-Transactions!$O$2:$O$1016</f>
        <v>0</v>
      </c>
      <c r="R494" s="11" t="str">
        <f>IF('운영결산'!$C$2, Transactions!$Q$2:$Q$1016, Transactions!$P$2:$P$1016)</f>
        <v/>
      </c>
      <c r="S494" s="11" t="str">
        <f>IF('초기비용'!$C$2, Transactions!$Q$2:$Q$1016, Transactions!$P$2:$P$1016)</f>
        <v/>
      </c>
      <c r="T494" s="11">
        <f>IF('총결산'!$C$2, Transactions!$Q$2:$Q$1016, Transactions!$P$2:$P$1016)</f>
        <v>0</v>
      </c>
      <c r="U494" s="11">
        <f>IF(Transactions!$V$2:$V$1016=FALSE, Transactions!$O$2:$O$1016, 0)</f>
        <v>0</v>
      </c>
      <c r="V494" s="21"/>
      <c r="W494" s="8"/>
      <c r="X494" s="8"/>
      <c r="Y494" s="8"/>
      <c r="Z494" s="8"/>
      <c r="AA494" s="8"/>
      <c r="AB494" s="8"/>
      <c r="AC494" s="12"/>
    </row>
    <row r="495" ht="15.75" hidden="1" customHeight="1">
      <c r="A495" s="13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7" t="b">
        <f>AND(ISNUMBER(MATCH(Transactions!$F$2:$F$1016, '관리용품리스트'!$B$3:$B$48, 0)),
  ISNUMBER(MATCH(Transactions!$G$2:$G$1016, '관리용품리스트'!$C$3:$C$48, 0))
)
</f>
        <v>0</v>
      </c>
      <c r="O495" s="18">
        <f>IF(Transactions!$C$2:$C$1016=TRUE, 0, IF(Transactions!$C$2:$C$1016="지출", -ROUND(Transactions!$H$2:$H$1016/11, 0), ROUND(Transactions!$H$2:$H$1016/11, 0)))</f>
        <v>0</v>
      </c>
      <c r="P495" s="18" t="str">
        <f>IF(Transactions!$C$2:$C$1016="지출", -(Transactions!$H$2:$H$1016), Transactions!$H$2:$H$1016)</f>
        <v/>
      </c>
      <c r="Q495" s="18">
        <f>Transactions!$P$2:$P$1016-Transactions!$O$2:$O$1016</f>
        <v>0</v>
      </c>
      <c r="R495" s="18" t="str">
        <f>IF('운영결산'!$C$2, Transactions!$Q$2:$Q$1016, Transactions!$P$2:$P$1016)</f>
        <v/>
      </c>
      <c r="S495" s="18" t="str">
        <f>IF('초기비용'!$C$2, Transactions!$Q$2:$Q$1016, Transactions!$P$2:$P$1016)</f>
        <v/>
      </c>
      <c r="T495" s="18">
        <f>IF('총결산'!$C$2, Transactions!$Q$2:$Q$1016, Transactions!$P$2:$P$1016)</f>
        <v>0</v>
      </c>
      <c r="U495" s="18">
        <f>IF(Transactions!$V$2:$V$1016=FALSE, Transactions!$O$2:$O$1016, 0)</f>
        <v>0</v>
      </c>
      <c r="V495" s="20"/>
      <c r="W495" s="15"/>
      <c r="X495" s="15"/>
      <c r="Y495" s="15"/>
      <c r="Z495" s="15"/>
      <c r="AA495" s="15"/>
      <c r="AB495" s="15"/>
      <c r="AC495" s="19"/>
    </row>
    <row r="496" ht="15.75" hidden="1" customHeight="1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10" t="b">
        <f>AND(ISNUMBER(MATCH(Transactions!$F$2:$F$1016, '관리용품리스트'!$B$3:$B$48, 0)),
  ISNUMBER(MATCH(Transactions!$G$2:$G$1016, '관리용품리스트'!$C$3:$C$48, 0))
)
</f>
        <v>0</v>
      </c>
      <c r="O496" s="11">
        <f>IF(Transactions!$C$2:$C$1016=TRUE, 0, IF(Transactions!$C$2:$C$1016="지출", -ROUND(Transactions!$H$2:$H$1016/11, 0), ROUND(Transactions!$H$2:$H$1016/11, 0)))</f>
        <v>0</v>
      </c>
      <c r="P496" s="11" t="str">
        <f>IF(Transactions!$C$2:$C$1016="지출", -(Transactions!$H$2:$H$1016), Transactions!$H$2:$H$1016)</f>
        <v/>
      </c>
      <c r="Q496" s="11">
        <f>Transactions!$P$2:$P$1016-Transactions!$O$2:$O$1016</f>
        <v>0</v>
      </c>
      <c r="R496" s="11" t="str">
        <f>IF('운영결산'!$C$2, Transactions!$Q$2:$Q$1016, Transactions!$P$2:$P$1016)</f>
        <v/>
      </c>
      <c r="S496" s="11" t="str">
        <f>IF('초기비용'!$C$2, Transactions!$Q$2:$Q$1016, Transactions!$P$2:$P$1016)</f>
        <v/>
      </c>
      <c r="T496" s="11">
        <f>IF('총결산'!$C$2, Transactions!$Q$2:$Q$1016, Transactions!$P$2:$P$1016)</f>
        <v>0</v>
      </c>
      <c r="U496" s="11">
        <f>IF(Transactions!$V$2:$V$1016=FALSE, Transactions!$O$2:$O$1016, 0)</f>
        <v>0</v>
      </c>
      <c r="V496" s="21"/>
      <c r="W496" s="8"/>
      <c r="X496" s="8"/>
      <c r="Y496" s="8"/>
      <c r="Z496" s="8"/>
      <c r="AA496" s="8"/>
      <c r="AB496" s="8"/>
      <c r="AC496" s="12"/>
    </row>
    <row r="497" ht="15.75" hidden="1" customHeight="1">
      <c r="A497" s="13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7" t="b">
        <f>AND(ISNUMBER(MATCH(Transactions!$F$2:$F$1016, '관리용품리스트'!$B$3:$B$48, 0)),
  ISNUMBER(MATCH(Transactions!$G$2:$G$1016, '관리용품리스트'!$C$3:$C$48, 0))
)
</f>
        <v>0</v>
      </c>
      <c r="O497" s="18">
        <f>IF(Transactions!$C$2:$C$1016=TRUE, 0, IF(Transactions!$C$2:$C$1016="지출", -ROUND(Transactions!$H$2:$H$1016/11, 0), ROUND(Transactions!$H$2:$H$1016/11, 0)))</f>
        <v>0</v>
      </c>
      <c r="P497" s="18" t="str">
        <f>IF(Transactions!$C$2:$C$1016="지출", -(Transactions!$H$2:$H$1016), Transactions!$H$2:$H$1016)</f>
        <v/>
      </c>
      <c r="Q497" s="18">
        <f>Transactions!$P$2:$P$1016-Transactions!$O$2:$O$1016</f>
        <v>0</v>
      </c>
      <c r="R497" s="18" t="str">
        <f>IF('운영결산'!$C$2, Transactions!$Q$2:$Q$1016, Transactions!$P$2:$P$1016)</f>
        <v/>
      </c>
      <c r="S497" s="18" t="str">
        <f>IF('초기비용'!$C$2, Transactions!$Q$2:$Q$1016, Transactions!$P$2:$P$1016)</f>
        <v/>
      </c>
      <c r="T497" s="18">
        <f>IF('총결산'!$C$2, Transactions!$Q$2:$Q$1016, Transactions!$P$2:$P$1016)</f>
        <v>0</v>
      </c>
      <c r="U497" s="18">
        <f>IF(Transactions!$V$2:$V$1016=FALSE, Transactions!$O$2:$O$1016, 0)</f>
        <v>0</v>
      </c>
      <c r="V497" s="20"/>
      <c r="W497" s="15"/>
      <c r="X497" s="15"/>
      <c r="Y497" s="15"/>
      <c r="Z497" s="15"/>
      <c r="AA497" s="15"/>
      <c r="AB497" s="15"/>
      <c r="AC497" s="19"/>
    </row>
    <row r="498" ht="15.75" hidden="1" customHeight="1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10" t="b">
        <f>AND(ISNUMBER(MATCH(Transactions!$F$2:$F$1016, '관리용품리스트'!$B$3:$B$48, 0)),
  ISNUMBER(MATCH(Transactions!$G$2:$G$1016, '관리용품리스트'!$C$3:$C$48, 0))
)
</f>
        <v>0</v>
      </c>
      <c r="O498" s="11">
        <f>IF(Transactions!$C$2:$C$1016=TRUE, 0, IF(Transactions!$C$2:$C$1016="지출", -ROUND(Transactions!$H$2:$H$1016/11, 0), ROUND(Transactions!$H$2:$H$1016/11, 0)))</f>
        <v>0</v>
      </c>
      <c r="P498" s="11" t="str">
        <f>IF(Transactions!$C$2:$C$1016="지출", -(Transactions!$H$2:$H$1016), Transactions!$H$2:$H$1016)</f>
        <v/>
      </c>
      <c r="Q498" s="11">
        <f>Transactions!$P$2:$P$1016-Transactions!$O$2:$O$1016</f>
        <v>0</v>
      </c>
      <c r="R498" s="11" t="str">
        <f>IF('운영결산'!$C$2, Transactions!$Q$2:$Q$1016, Transactions!$P$2:$P$1016)</f>
        <v/>
      </c>
      <c r="S498" s="11" t="str">
        <f>IF('초기비용'!$C$2, Transactions!$Q$2:$Q$1016, Transactions!$P$2:$P$1016)</f>
        <v/>
      </c>
      <c r="T498" s="11">
        <f>IF('총결산'!$C$2, Transactions!$Q$2:$Q$1016, Transactions!$P$2:$P$1016)</f>
        <v>0</v>
      </c>
      <c r="U498" s="11">
        <f>IF(Transactions!$V$2:$V$1016=FALSE, Transactions!$O$2:$O$1016, 0)</f>
        <v>0</v>
      </c>
      <c r="V498" s="21"/>
      <c r="W498" s="8"/>
      <c r="X498" s="8"/>
      <c r="Y498" s="8"/>
      <c r="Z498" s="8"/>
      <c r="AA498" s="8"/>
      <c r="AB498" s="8"/>
      <c r="AC498" s="12"/>
    </row>
    <row r="499" ht="15.75" hidden="1" customHeight="1">
      <c r="A499" s="13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7" t="b">
        <f>AND(ISNUMBER(MATCH(Transactions!$F$2:$F$1016, '관리용품리스트'!$B$3:$B$48, 0)),
  ISNUMBER(MATCH(Transactions!$G$2:$G$1016, '관리용품리스트'!$C$3:$C$48, 0))
)
</f>
        <v>0</v>
      </c>
      <c r="O499" s="18">
        <f>IF(Transactions!$C$2:$C$1016=TRUE, 0, IF(Transactions!$C$2:$C$1016="지출", -ROUND(Transactions!$H$2:$H$1016/11, 0), ROUND(Transactions!$H$2:$H$1016/11, 0)))</f>
        <v>0</v>
      </c>
      <c r="P499" s="18" t="str">
        <f>IF(Transactions!$C$2:$C$1016="지출", -(Transactions!$H$2:$H$1016), Transactions!$H$2:$H$1016)</f>
        <v/>
      </c>
      <c r="Q499" s="18">
        <f>Transactions!$P$2:$P$1016-Transactions!$O$2:$O$1016</f>
        <v>0</v>
      </c>
      <c r="R499" s="18" t="str">
        <f>IF('운영결산'!$C$2, Transactions!$Q$2:$Q$1016, Transactions!$P$2:$P$1016)</f>
        <v/>
      </c>
      <c r="S499" s="18" t="str">
        <f>IF('초기비용'!$C$2, Transactions!$Q$2:$Q$1016, Transactions!$P$2:$P$1016)</f>
        <v/>
      </c>
      <c r="T499" s="18">
        <f>IF('총결산'!$C$2, Transactions!$Q$2:$Q$1016, Transactions!$P$2:$P$1016)</f>
        <v>0</v>
      </c>
      <c r="U499" s="18">
        <f>IF(Transactions!$V$2:$V$1016=FALSE, Transactions!$O$2:$O$1016, 0)</f>
        <v>0</v>
      </c>
      <c r="V499" s="20"/>
      <c r="W499" s="15"/>
      <c r="X499" s="15"/>
      <c r="Y499" s="15"/>
      <c r="Z499" s="15"/>
      <c r="AA499" s="15"/>
      <c r="AB499" s="15"/>
      <c r="AC499" s="19"/>
    </row>
    <row r="500" ht="15.75" hidden="1" customHeight="1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10" t="b">
        <f>AND(ISNUMBER(MATCH(Transactions!$F$2:$F$1016, '관리용품리스트'!$B$3:$B$48, 0)),
  ISNUMBER(MATCH(Transactions!$G$2:$G$1016, '관리용품리스트'!$C$3:$C$48, 0))
)
</f>
        <v>0</v>
      </c>
      <c r="O500" s="11">
        <f>IF(Transactions!$C$2:$C$1016=TRUE, 0, IF(Transactions!$C$2:$C$1016="지출", -ROUND(Transactions!$H$2:$H$1016/11, 0), ROUND(Transactions!$H$2:$H$1016/11, 0)))</f>
        <v>0</v>
      </c>
      <c r="P500" s="11" t="str">
        <f>IF(Transactions!$C$2:$C$1016="지출", -(Transactions!$H$2:$H$1016), Transactions!$H$2:$H$1016)</f>
        <v/>
      </c>
      <c r="Q500" s="11">
        <f>Transactions!$P$2:$P$1016-Transactions!$O$2:$O$1016</f>
        <v>0</v>
      </c>
      <c r="R500" s="11" t="str">
        <f>IF('운영결산'!$C$2, Transactions!$Q$2:$Q$1016, Transactions!$P$2:$P$1016)</f>
        <v/>
      </c>
      <c r="S500" s="11" t="str">
        <f>IF('초기비용'!$C$2, Transactions!$Q$2:$Q$1016, Transactions!$P$2:$P$1016)</f>
        <v/>
      </c>
      <c r="T500" s="11">
        <f>IF('총결산'!$C$2, Transactions!$Q$2:$Q$1016, Transactions!$P$2:$P$1016)</f>
        <v>0</v>
      </c>
      <c r="U500" s="11">
        <f>IF(Transactions!$V$2:$V$1016=FALSE, Transactions!$O$2:$O$1016, 0)</f>
        <v>0</v>
      </c>
      <c r="V500" s="21"/>
      <c r="W500" s="8"/>
      <c r="X500" s="8"/>
      <c r="Y500" s="8"/>
      <c r="Z500" s="8"/>
      <c r="AA500" s="8"/>
      <c r="AB500" s="8"/>
      <c r="AC500" s="12"/>
    </row>
    <row r="501" ht="15.75" hidden="1" customHeight="1">
      <c r="A501" s="13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7" t="b">
        <f>AND(ISNUMBER(MATCH(Transactions!$F$2:$F$1016, '관리용품리스트'!$B$3:$B$48, 0)),
  ISNUMBER(MATCH(Transactions!$G$2:$G$1016, '관리용품리스트'!$C$3:$C$48, 0))
)
</f>
        <v>0</v>
      </c>
      <c r="O501" s="18">
        <f>IF(Transactions!$C$2:$C$1016=TRUE, 0, IF(Transactions!$C$2:$C$1016="지출", -ROUND(Transactions!$H$2:$H$1016/11, 0), ROUND(Transactions!$H$2:$H$1016/11, 0)))</f>
        <v>0</v>
      </c>
      <c r="P501" s="18" t="str">
        <f>IF(Transactions!$C$2:$C$1016="지출", -(Transactions!$H$2:$H$1016), Transactions!$H$2:$H$1016)</f>
        <v/>
      </c>
      <c r="Q501" s="18">
        <f>Transactions!$P$2:$P$1016-Transactions!$O$2:$O$1016</f>
        <v>0</v>
      </c>
      <c r="R501" s="18" t="str">
        <f>IF('운영결산'!$C$2, Transactions!$Q$2:$Q$1016, Transactions!$P$2:$P$1016)</f>
        <v/>
      </c>
      <c r="S501" s="18" t="str">
        <f>IF('초기비용'!$C$2, Transactions!$Q$2:$Q$1016, Transactions!$P$2:$P$1016)</f>
        <v/>
      </c>
      <c r="T501" s="18">
        <f>IF('총결산'!$C$2, Transactions!$Q$2:$Q$1016, Transactions!$P$2:$P$1016)</f>
        <v>0</v>
      </c>
      <c r="U501" s="18">
        <f>IF(Transactions!$V$2:$V$1016=FALSE, Transactions!$O$2:$O$1016, 0)</f>
        <v>0</v>
      </c>
      <c r="V501" s="20"/>
      <c r="W501" s="15"/>
      <c r="X501" s="15"/>
      <c r="Y501" s="15"/>
      <c r="Z501" s="15"/>
      <c r="AA501" s="15"/>
      <c r="AB501" s="15"/>
      <c r="AC501" s="19"/>
    </row>
    <row r="502" ht="15.75" hidden="1" customHeight="1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10" t="b">
        <f>AND(ISNUMBER(MATCH(Transactions!$F$2:$F$1016, '관리용품리스트'!$B$3:$B$48, 0)),
  ISNUMBER(MATCH(Transactions!$G$2:$G$1016, '관리용품리스트'!$C$3:$C$48, 0))
)
</f>
        <v>0</v>
      </c>
      <c r="O502" s="11">
        <f>IF(Transactions!$C$2:$C$1016=TRUE, 0, IF(Transactions!$C$2:$C$1016="지출", -ROUND(Transactions!$H$2:$H$1016/11, 0), ROUND(Transactions!$H$2:$H$1016/11, 0)))</f>
        <v>0</v>
      </c>
      <c r="P502" s="11" t="str">
        <f>IF(Transactions!$C$2:$C$1016="지출", -(Transactions!$H$2:$H$1016), Transactions!$H$2:$H$1016)</f>
        <v/>
      </c>
      <c r="Q502" s="11">
        <f>Transactions!$P$2:$P$1016-Transactions!$O$2:$O$1016</f>
        <v>0</v>
      </c>
      <c r="R502" s="11" t="str">
        <f>IF('운영결산'!$C$2, Transactions!$Q$2:$Q$1016, Transactions!$P$2:$P$1016)</f>
        <v/>
      </c>
      <c r="S502" s="11" t="str">
        <f>IF('초기비용'!$C$2, Transactions!$Q$2:$Q$1016, Transactions!$P$2:$P$1016)</f>
        <v/>
      </c>
      <c r="T502" s="11">
        <f>IF('총결산'!$C$2, Transactions!$Q$2:$Q$1016, Transactions!$P$2:$P$1016)</f>
        <v>0</v>
      </c>
      <c r="U502" s="11">
        <f>IF(Transactions!$V$2:$V$1016=FALSE, Transactions!$O$2:$O$1016, 0)</f>
        <v>0</v>
      </c>
      <c r="V502" s="21"/>
      <c r="W502" s="8"/>
      <c r="X502" s="8"/>
      <c r="Y502" s="8"/>
      <c r="Z502" s="8"/>
      <c r="AA502" s="8"/>
      <c r="AB502" s="8"/>
      <c r="AC502" s="12"/>
    </row>
    <row r="503" ht="15.75" hidden="1" customHeight="1">
      <c r="A503" s="13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7" t="b">
        <f>AND(ISNUMBER(MATCH(Transactions!$F$2:$F$1016, '관리용품리스트'!$B$3:$B$48, 0)),
  ISNUMBER(MATCH(Transactions!$G$2:$G$1016, '관리용품리스트'!$C$3:$C$48, 0))
)
</f>
        <v>0</v>
      </c>
      <c r="O503" s="18">
        <f>IF(Transactions!$C$2:$C$1016=TRUE, 0, IF(Transactions!$C$2:$C$1016="지출", -ROUND(Transactions!$H$2:$H$1016/11, 0), ROUND(Transactions!$H$2:$H$1016/11, 0)))</f>
        <v>0</v>
      </c>
      <c r="P503" s="18" t="str">
        <f>IF(Transactions!$C$2:$C$1016="지출", -(Transactions!$H$2:$H$1016), Transactions!$H$2:$H$1016)</f>
        <v/>
      </c>
      <c r="Q503" s="18">
        <f>Transactions!$P$2:$P$1016-Transactions!$O$2:$O$1016</f>
        <v>0</v>
      </c>
      <c r="R503" s="18" t="str">
        <f>IF('운영결산'!$C$2, Transactions!$Q$2:$Q$1016, Transactions!$P$2:$P$1016)</f>
        <v/>
      </c>
      <c r="S503" s="18" t="str">
        <f>IF('초기비용'!$C$2, Transactions!$Q$2:$Q$1016, Transactions!$P$2:$P$1016)</f>
        <v/>
      </c>
      <c r="T503" s="18">
        <f>IF('총결산'!$C$2, Transactions!$Q$2:$Q$1016, Transactions!$P$2:$P$1016)</f>
        <v>0</v>
      </c>
      <c r="U503" s="18">
        <f>IF(Transactions!$V$2:$V$1016=FALSE, Transactions!$O$2:$O$1016, 0)</f>
        <v>0</v>
      </c>
      <c r="V503" s="20"/>
      <c r="W503" s="15"/>
      <c r="X503" s="15"/>
      <c r="Y503" s="15"/>
      <c r="Z503" s="15"/>
      <c r="AA503" s="15"/>
      <c r="AB503" s="15"/>
      <c r="AC503" s="19"/>
    </row>
    <row r="504" ht="15.75" hidden="1" customHeight="1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10" t="b">
        <f>AND(ISNUMBER(MATCH(Transactions!$F$2:$F$1016, '관리용품리스트'!$B$3:$B$48, 0)),
  ISNUMBER(MATCH(Transactions!$G$2:$G$1016, '관리용품리스트'!$C$3:$C$48, 0))
)
</f>
        <v>0</v>
      </c>
      <c r="O504" s="11">
        <f>IF(Transactions!$C$2:$C$1016=TRUE, 0, IF(Transactions!$C$2:$C$1016="지출", -ROUND(Transactions!$H$2:$H$1016/11, 0), ROUND(Transactions!$H$2:$H$1016/11, 0)))</f>
        <v>0</v>
      </c>
      <c r="P504" s="11" t="str">
        <f>IF(Transactions!$C$2:$C$1016="지출", -(Transactions!$H$2:$H$1016), Transactions!$H$2:$H$1016)</f>
        <v/>
      </c>
      <c r="Q504" s="11">
        <f>Transactions!$P$2:$P$1016-Transactions!$O$2:$O$1016</f>
        <v>0</v>
      </c>
      <c r="R504" s="11" t="str">
        <f>IF('운영결산'!$C$2, Transactions!$Q$2:$Q$1016, Transactions!$P$2:$P$1016)</f>
        <v/>
      </c>
      <c r="S504" s="11" t="str">
        <f>IF('초기비용'!$C$2, Transactions!$Q$2:$Q$1016, Transactions!$P$2:$P$1016)</f>
        <v/>
      </c>
      <c r="T504" s="11">
        <f>IF('총결산'!$C$2, Transactions!$Q$2:$Q$1016, Transactions!$P$2:$P$1016)</f>
        <v>0</v>
      </c>
      <c r="U504" s="11">
        <f>IF(Transactions!$V$2:$V$1016=FALSE, Transactions!$O$2:$O$1016, 0)</f>
        <v>0</v>
      </c>
      <c r="V504" s="21"/>
      <c r="W504" s="8"/>
      <c r="X504" s="8"/>
      <c r="Y504" s="8"/>
      <c r="Z504" s="8"/>
      <c r="AA504" s="8"/>
      <c r="AB504" s="8"/>
      <c r="AC504" s="12"/>
    </row>
    <row r="505" ht="15.75" hidden="1" customHeight="1">
      <c r="A505" s="13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7" t="b">
        <f>AND(ISNUMBER(MATCH(Transactions!$F$2:$F$1016, '관리용품리스트'!$B$3:$B$48, 0)),
  ISNUMBER(MATCH(Transactions!$G$2:$G$1016, '관리용품리스트'!$C$3:$C$48, 0))
)
</f>
        <v>0</v>
      </c>
      <c r="O505" s="18">
        <f>IF(Transactions!$C$2:$C$1016=TRUE, 0, IF(Transactions!$C$2:$C$1016="지출", -ROUND(Transactions!$H$2:$H$1016/11, 0), ROUND(Transactions!$H$2:$H$1016/11, 0)))</f>
        <v>0</v>
      </c>
      <c r="P505" s="18" t="str">
        <f>IF(Transactions!$C$2:$C$1016="지출", -(Transactions!$H$2:$H$1016), Transactions!$H$2:$H$1016)</f>
        <v/>
      </c>
      <c r="Q505" s="18">
        <f>Transactions!$P$2:$P$1016-Transactions!$O$2:$O$1016</f>
        <v>0</v>
      </c>
      <c r="R505" s="18" t="str">
        <f>IF('운영결산'!$C$2, Transactions!$Q$2:$Q$1016, Transactions!$P$2:$P$1016)</f>
        <v/>
      </c>
      <c r="S505" s="18" t="str">
        <f>IF('초기비용'!$C$2, Transactions!$Q$2:$Q$1016, Transactions!$P$2:$P$1016)</f>
        <v/>
      </c>
      <c r="T505" s="18">
        <f>IF('총결산'!$C$2, Transactions!$Q$2:$Q$1016, Transactions!$P$2:$P$1016)</f>
        <v>0</v>
      </c>
      <c r="U505" s="18">
        <f>IF(Transactions!$V$2:$V$1016=FALSE, Transactions!$O$2:$O$1016, 0)</f>
        <v>0</v>
      </c>
      <c r="V505" s="20"/>
      <c r="W505" s="15"/>
      <c r="X505" s="15"/>
      <c r="Y505" s="15"/>
      <c r="Z505" s="15"/>
      <c r="AA505" s="15"/>
      <c r="AB505" s="15"/>
      <c r="AC505" s="19"/>
    </row>
    <row r="506" ht="15.75" hidden="1" customHeight="1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10" t="b">
        <f>AND(ISNUMBER(MATCH(Transactions!$F$2:$F$1016, '관리용품리스트'!$B$3:$B$48, 0)),
  ISNUMBER(MATCH(Transactions!$G$2:$G$1016, '관리용품리스트'!$C$3:$C$48, 0))
)
</f>
        <v>0</v>
      </c>
      <c r="O506" s="11">
        <f>IF(Transactions!$C$2:$C$1016=TRUE, 0, IF(Transactions!$C$2:$C$1016="지출", -ROUND(Transactions!$H$2:$H$1016/11, 0), ROUND(Transactions!$H$2:$H$1016/11, 0)))</f>
        <v>0</v>
      </c>
      <c r="P506" s="11" t="str">
        <f>IF(Transactions!$C$2:$C$1016="지출", -(Transactions!$H$2:$H$1016), Transactions!$H$2:$H$1016)</f>
        <v/>
      </c>
      <c r="Q506" s="11">
        <f>Transactions!$P$2:$P$1016-Transactions!$O$2:$O$1016</f>
        <v>0</v>
      </c>
      <c r="R506" s="11" t="str">
        <f>IF('운영결산'!$C$2, Transactions!$Q$2:$Q$1016, Transactions!$P$2:$P$1016)</f>
        <v/>
      </c>
      <c r="S506" s="11" t="str">
        <f>IF('초기비용'!$C$2, Transactions!$Q$2:$Q$1016, Transactions!$P$2:$P$1016)</f>
        <v/>
      </c>
      <c r="T506" s="11">
        <f>IF('총결산'!$C$2, Transactions!$Q$2:$Q$1016, Transactions!$P$2:$P$1016)</f>
        <v>0</v>
      </c>
      <c r="U506" s="11">
        <f>IF(Transactions!$V$2:$V$1016=FALSE, Transactions!$O$2:$O$1016, 0)</f>
        <v>0</v>
      </c>
      <c r="V506" s="21"/>
      <c r="W506" s="8"/>
      <c r="X506" s="8"/>
      <c r="Y506" s="8"/>
      <c r="Z506" s="8"/>
      <c r="AA506" s="8"/>
      <c r="AB506" s="8"/>
      <c r="AC506" s="12"/>
    </row>
    <row r="507" ht="15.75" hidden="1" customHeight="1">
      <c r="A507" s="13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7" t="b">
        <f>AND(ISNUMBER(MATCH(Transactions!$F$2:$F$1016, '관리용품리스트'!$B$3:$B$48, 0)),
  ISNUMBER(MATCH(Transactions!$G$2:$G$1016, '관리용품리스트'!$C$3:$C$48, 0))
)
</f>
        <v>0</v>
      </c>
      <c r="O507" s="18">
        <f>IF(Transactions!$C$2:$C$1016=TRUE, 0, IF(Transactions!$C$2:$C$1016="지출", -ROUND(Transactions!$H$2:$H$1016/11, 0), ROUND(Transactions!$H$2:$H$1016/11, 0)))</f>
        <v>0</v>
      </c>
      <c r="P507" s="18" t="str">
        <f>IF(Transactions!$C$2:$C$1016="지출", -(Transactions!$H$2:$H$1016), Transactions!$H$2:$H$1016)</f>
        <v/>
      </c>
      <c r="Q507" s="18">
        <f>Transactions!$P$2:$P$1016-Transactions!$O$2:$O$1016</f>
        <v>0</v>
      </c>
      <c r="R507" s="18" t="str">
        <f>IF('운영결산'!$C$2, Transactions!$Q$2:$Q$1016, Transactions!$P$2:$P$1016)</f>
        <v/>
      </c>
      <c r="S507" s="18" t="str">
        <f>IF('초기비용'!$C$2, Transactions!$Q$2:$Q$1016, Transactions!$P$2:$P$1016)</f>
        <v/>
      </c>
      <c r="T507" s="18">
        <f>IF('총결산'!$C$2, Transactions!$Q$2:$Q$1016, Transactions!$P$2:$P$1016)</f>
        <v>0</v>
      </c>
      <c r="U507" s="18">
        <f>IF(Transactions!$V$2:$V$1016=FALSE, Transactions!$O$2:$O$1016, 0)</f>
        <v>0</v>
      </c>
      <c r="V507" s="20"/>
      <c r="W507" s="15"/>
      <c r="X507" s="15"/>
      <c r="Y507" s="15"/>
      <c r="Z507" s="15"/>
      <c r="AA507" s="15"/>
      <c r="AB507" s="15"/>
      <c r="AC507" s="19"/>
    </row>
    <row r="508" ht="15.75" hidden="1" customHeight="1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10" t="b">
        <f>AND(ISNUMBER(MATCH(Transactions!$F$2:$F$1016, '관리용품리스트'!$B$3:$B$48, 0)),
  ISNUMBER(MATCH(Transactions!$G$2:$G$1016, '관리용품리스트'!$C$3:$C$48, 0))
)
</f>
        <v>0</v>
      </c>
      <c r="O508" s="11">
        <f>IF(Transactions!$C$2:$C$1016=TRUE, 0, IF(Transactions!$C$2:$C$1016="지출", -ROUND(Transactions!$H$2:$H$1016/11, 0), ROUND(Transactions!$H$2:$H$1016/11, 0)))</f>
        <v>0</v>
      </c>
      <c r="P508" s="11" t="str">
        <f>IF(Transactions!$C$2:$C$1016="지출", -(Transactions!$H$2:$H$1016), Transactions!$H$2:$H$1016)</f>
        <v/>
      </c>
      <c r="Q508" s="11">
        <f>Transactions!$P$2:$P$1016-Transactions!$O$2:$O$1016</f>
        <v>0</v>
      </c>
      <c r="R508" s="11" t="str">
        <f>IF('운영결산'!$C$2, Transactions!$Q$2:$Q$1016, Transactions!$P$2:$P$1016)</f>
        <v/>
      </c>
      <c r="S508" s="11" t="str">
        <f>IF('초기비용'!$C$2, Transactions!$Q$2:$Q$1016, Transactions!$P$2:$P$1016)</f>
        <v/>
      </c>
      <c r="T508" s="11">
        <f>IF('총결산'!$C$2, Transactions!$Q$2:$Q$1016, Transactions!$P$2:$P$1016)</f>
        <v>0</v>
      </c>
      <c r="U508" s="11">
        <f>IF(Transactions!$V$2:$V$1016=FALSE, Transactions!$O$2:$O$1016, 0)</f>
        <v>0</v>
      </c>
      <c r="V508" s="21"/>
      <c r="W508" s="8"/>
      <c r="X508" s="8"/>
      <c r="Y508" s="8"/>
      <c r="Z508" s="8"/>
      <c r="AA508" s="8"/>
      <c r="AB508" s="8"/>
      <c r="AC508" s="12"/>
    </row>
    <row r="509" ht="15.75" hidden="1" customHeight="1">
      <c r="A509" s="13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7" t="b">
        <f>AND(ISNUMBER(MATCH(Transactions!$F$2:$F$1016, '관리용품리스트'!$B$3:$B$48, 0)),
  ISNUMBER(MATCH(Transactions!$G$2:$G$1016, '관리용품리스트'!$C$3:$C$48, 0))
)
</f>
        <v>0</v>
      </c>
      <c r="O509" s="18">
        <f>IF(Transactions!$C$2:$C$1016=TRUE, 0, IF(Transactions!$C$2:$C$1016="지출", -ROUND(Transactions!$H$2:$H$1016/11, 0), ROUND(Transactions!$H$2:$H$1016/11, 0)))</f>
        <v>0</v>
      </c>
      <c r="P509" s="18" t="str">
        <f>IF(Transactions!$C$2:$C$1016="지출", -(Transactions!$H$2:$H$1016), Transactions!$H$2:$H$1016)</f>
        <v/>
      </c>
      <c r="Q509" s="18">
        <f>Transactions!$P$2:$P$1016-Transactions!$O$2:$O$1016</f>
        <v>0</v>
      </c>
      <c r="R509" s="18" t="str">
        <f>IF('운영결산'!$C$2, Transactions!$Q$2:$Q$1016, Transactions!$P$2:$P$1016)</f>
        <v/>
      </c>
      <c r="S509" s="18" t="str">
        <f>IF('초기비용'!$C$2, Transactions!$Q$2:$Q$1016, Transactions!$P$2:$P$1016)</f>
        <v/>
      </c>
      <c r="T509" s="18">
        <f>IF('총결산'!$C$2, Transactions!$Q$2:$Q$1016, Transactions!$P$2:$P$1016)</f>
        <v>0</v>
      </c>
      <c r="U509" s="18">
        <f>IF(Transactions!$V$2:$V$1016=FALSE, Transactions!$O$2:$O$1016, 0)</f>
        <v>0</v>
      </c>
      <c r="V509" s="20"/>
      <c r="W509" s="15"/>
      <c r="X509" s="15"/>
      <c r="Y509" s="15"/>
      <c r="Z509" s="15"/>
      <c r="AA509" s="15"/>
      <c r="AB509" s="15"/>
      <c r="AC509" s="19"/>
    </row>
    <row r="510" ht="15.75" hidden="1" customHeight="1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10" t="b">
        <f>AND(ISNUMBER(MATCH(Transactions!$F$2:$F$1016, '관리용품리스트'!$B$3:$B$48, 0)),
  ISNUMBER(MATCH(Transactions!$G$2:$G$1016, '관리용품리스트'!$C$3:$C$48, 0))
)
</f>
        <v>0</v>
      </c>
      <c r="O510" s="11">
        <f>IF(Transactions!$C$2:$C$1016=TRUE, 0, IF(Transactions!$C$2:$C$1016="지출", -ROUND(Transactions!$H$2:$H$1016/11, 0), ROUND(Transactions!$H$2:$H$1016/11, 0)))</f>
        <v>0</v>
      </c>
      <c r="P510" s="11" t="str">
        <f>IF(Transactions!$C$2:$C$1016="지출", -(Transactions!$H$2:$H$1016), Transactions!$H$2:$H$1016)</f>
        <v/>
      </c>
      <c r="Q510" s="11">
        <f>Transactions!$P$2:$P$1016-Transactions!$O$2:$O$1016</f>
        <v>0</v>
      </c>
      <c r="R510" s="11" t="str">
        <f>IF('운영결산'!$C$2, Transactions!$Q$2:$Q$1016, Transactions!$P$2:$P$1016)</f>
        <v/>
      </c>
      <c r="S510" s="11" t="str">
        <f>IF('초기비용'!$C$2, Transactions!$Q$2:$Q$1016, Transactions!$P$2:$P$1016)</f>
        <v/>
      </c>
      <c r="T510" s="11">
        <f>IF('총결산'!$C$2, Transactions!$Q$2:$Q$1016, Transactions!$P$2:$P$1016)</f>
        <v>0</v>
      </c>
      <c r="U510" s="11">
        <f>IF(Transactions!$V$2:$V$1016=FALSE, Transactions!$O$2:$O$1016, 0)</f>
        <v>0</v>
      </c>
      <c r="V510" s="21"/>
      <c r="W510" s="8"/>
      <c r="X510" s="8"/>
      <c r="Y510" s="8"/>
      <c r="Z510" s="8"/>
      <c r="AA510" s="8"/>
      <c r="AB510" s="8"/>
      <c r="AC510" s="12"/>
    </row>
    <row r="511" ht="15.75" hidden="1" customHeight="1">
      <c r="A511" s="13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7" t="b">
        <f>AND(ISNUMBER(MATCH(Transactions!$F$2:$F$1016, '관리용품리스트'!$B$3:$B$48, 0)),
  ISNUMBER(MATCH(Transactions!$G$2:$G$1016, '관리용품리스트'!$C$3:$C$48, 0))
)
</f>
        <v>0</v>
      </c>
      <c r="O511" s="18">
        <f>IF(Transactions!$C$2:$C$1016=TRUE, 0, IF(Transactions!$C$2:$C$1016="지출", -ROUND(Transactions!$H$2:$H$1016/11, 0), ROUND(Transactions!$H$2:$H$1016/11, 0)))</f>
        <v>0</v>
      </c>
      <c r="P511" s="18" t="str">
        <f>IF(Transactions!$C$2:$C$1016="지출", -(Transactions!$H$2:$H$1016), Transactions!$H$2:$H$1016)</f>
        <v/>
      </c>
      <c r="Q511" s="18">
        <f>Transactions!$P$2:$P$1016-Transactions!$O$2:$O$1016</f>
        <v>0</v>
      </c>
      <c r="R511" s="18" t="str">
        <f>IF('운영결산'!$C$2, Transactions!$Q$2:$Q$1016, Transactions!$P$2:$P$1016)</f>
        <v/>
      </c>
      <c r="S511" s="18" t="str">
        <f>IF('초기비용'!$C$2, Transactions!$Q$2:$Q$1016, Transactions!$P$2:$P$1016)</f>
        <v/>
      </c>
      <c r="T511" s="18">
        <f>IF('총결산'!$C$2, Transactions!$Q$2:$Q$1016, Transactions!$P$2:$P$1016)</f>
        <v>0</v>
      </c>
      <c r="U511" s="18">
        <f>IF(Transactions!$V$2:$V$1016=FALSE, Transactions!$O$2:$O$1016, 0)</f>
        <v>0</v>
      </c>
      <c r="V511" s="20"/>
      <c r="W511" s="15"/>
      <c r="X511" s="15"/>
      <c r="Y511" s="15"/>
      <c r="Z511" s="15"/>
      <c r="AA511" s="15"/>
      <c r="AB511" s="15"/>
      <c r="AC511" s="19"/>
    </row>
    <row r="512" ht="15.75" hidden="1" customHeight="1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10" t="b">
        <f>AND(ISNUMBER(MATCH(Transactions!$F$2:$F$1016, '관리용품리스트'!$B$3:$B$48, 0)),
  ISNUMBER(MATCH(Transactions!$G$2:$G$1016, '관리용품리스트'!$C$3:$C$48, 0))
)
</f>
        <v>0</v>
      </c>
      <c r="O512" s="11">
        <f>IF(Transactions!$C$2:$C$1016=TRUE, 0, IF(Transactions!$C$2:$C$1016="지출", -ROUND(Transactions!$H$2:$H$1016/11, 0), ROUND(Transactions!$H$2:$H$1016/11, 0)))</f>
        <v>0</v>
      </c>
      <c r="P512" s="11" t="str">
        <f>IF(Transactions!$C$2:$C$1016="지출", -(Transactions!$H$2:$H$1016), Transactions!$H$2:$H$1016)</f>
        <v/>
      </c>
      <c r="Q512" s="11">
        <f>Transactions!$P$2:$P$1016-Transactions!$O$2:$O$1016</f>
        <v>0</v>
      </c>
      <c r="R512" s="11" t="str">
        <f>IF('운영결산'!$C$2, Transactions!$Q$2:$Q$1016, Transactions!$P$2:$P$1016)</f>
        <v/>
      </c>
      <c r="S512" s="11" t="str">
        <f>IF('초기비용'!$C$2, Transactions!$Q$2:$Q$1016, Transactions!$P$2:$P$1016)</f>
        <v/>
      </c>
      <c r="T512" s="11">
        <f>IF('총결산'!$C$2, Transactions!$Q$2:$Q$1016, Transactions!$P$2:$P$1016)</f>
        <v>0</v>
      </c>
      <c r="U512" s="11">
        <f>IF(Transactions!$V$2:$V$1016=FALSE, Transactions!$O$2:$O$1016, 0)</f>
        <v>0</v>
      </c>
      <c r="V512" s="21"/>
      <c r="W512" s="8"/>
      <c r="X512" s="8"/>
      <c r="Y512" s="8"/>
      <c r="Z512" s="8"/>
      <c r="AA512" s="8"/>
      <c r="AB512" s="8"/>
      <c r="AC512" s="12"/>
    </row>
    <row r="513" ht="15.75" hidden="1" customHeight="1">
      <c r="A513" s="13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7" t="b">
        <f>AND(ISNUMBER(MATCH(Transactions!$F$2:$F$1016, '관리용품리스트'!$B$3:$B$48, 0)),
  ISNUMBER(MATCH(Transactions!$G$2:$G$1016, '관리용품리스트'!$C$3:$C$48, 0))
)
</f>
        <v>0</v>
      </c>
      <c r="O513" s="18">
        <f>IF(Transactions!$C$2:$C$1016=TRUE, 0, IF(Transactions!$C$2:$C$1016="지출", -ROUND(Transactions!$H$2:$H$1016/11, 0), ROUND(Transactions!$H$2:$H$1016/11, 0)))</f>
        <v>0</v>
      </c>
      <c r="P513" s="18" t="str">
        <f>IF(Transactions!$C$2:$C$1016="지출", -(Transactions!$H$2:$H$1016), Transactions!$H$2:$H$1016)</f>
        <v/>
      </c>
      <c r="Q513" s="18">
        <f>Transactions!$P$2:$P$1016-Transactions!$O$2:$O$1016</f>
        <v>0</v>
      </c>
      <c r="R513" s="18" t="str">
        <f>IF('운영결산'!$C$2, Transactions!$Q$2:$Q$1016, Transactions!$P$2:$P$1016)</f>
        <v/>
      </c>
      <c r="S513" s="18" t="str">
        <f>IF('초기비용'!$C$2, Transactions!$Q$2:$Q$1016, Transactions!$P$2:$P$1016)</f>
        <v/>
      </c>
      <c r="T513" s="18">
        <f>IF('총결산'!$C$2, Transactions!$Q$2:$Q$1016, Transactions!$P$2:$P$1016)</f>
        <v>0</v>
      </c>
      <c r="U513" s="18">
        <f>IF(Transactions!$V$2:$V$1016=FALSE, Transactions!$O$2:$O$1016, 0)</f>
        <v>0</v>
      </c>
      <c r="V513" s="20"/>
      <c r="W513" s="15"/>
      <c r="X513" s="15"/>
      <c r="Y513" s="15"/>
      <c r="Z513" s="15"/>
      <c r="AA513" s="15"/>
      <c r="AB513" s="15"/>
      <c r="AC513" s="19"/>
    </row>
    <row r="514" ht="15.75" hidden="1" customHeight="1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10" t="b">
        <f>AND(ISNUMBER(MATCH(Transactions!$F$2:$F$1016, '관리용품리스트'!$B$3:$B$48, 0)),
  ISNUMBER(MATCH(Transactions!$G$2:$G$1016, '관리용품리스트'!$C$3:$C$48, 0))
)
</f>
        <v>0</v>
      </c>
      <c r="O514" s="11">
        <f>IF(Transactions!$C$2:$C$1016=TRUE, 0, IF(Transactions!$C$2:$C$1016="지출", -ROUND(Transactions!$H$2:$H$1016/11, 0), ROUND(Transactions!$H$2:$H$1016/11, 0)))</f>
        <v>0</v>
      </c>
      <c r="P514" s="11" t="str">
        <f>IF(Transactions!$C$2:$C$1016="지출", -(Transactions!$H$2:$H$1016), Transactions!$H$2:$H$1016)</f>
        <v/>
      </c>
      <c r="Q514" s="11">
        <f>Transactions!$P$2:$P$1016-Transactions!$O$2:$O$1016</f>
        <v>0</v>
      </c>
      <c r="R514" s="11" t="str">
        <f>IF('운영결산'!$C$2, Transactions!$Q$2:$Q$1016, Transactions!$P$2:$P$1016)</f>
        <v/>
      </c>
      <c r="S514" s="11" t="str">
        <f>IF('초기비용'!$C$2, Transactions!$Q$2:$Q$1016, Transactions!$P$2:$P$1016)</f>
        <v/>
      </c>
      <c r="T514" s="11">
        <f>IF('총결산'!$C$2, Transactions!$Q$2:$Q$1016, Transactions!$P$2:$P$1016)</f>
        <v>0</v>
      </c>
      <c r="U514" s="11">
        <f>IF(Transactions!$V$2:$V$1016=FALSE, Transactions!$O$2:$O$1016, 0)</f>
        <v>0</v>
      </c>
      <c r="V514" s="21"/>
      <c r="W514" s="8"/>
      <c r="X514" s="8"/>
      <c r="Y514" s="8"/>
      <c r="Z514" s="8"/>
      <c r="AA514" s="8"/>
      <c r="AB514" s="8"/>
      <c r="AC514" s="12"/>
    </row>
    <row r="515" ht="15.75" hidden="1" customHeight="1">
      <c r="A515" s="13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7" t="b">
        <f>AND(ISNUMBER(MATCH(Transactions!$F$2:$F$1016, '관리용품리스트'!$B$3:$B$48, 0)),
  ISNUMBER(MATCH(Transactions!$G$2:$G$1016, '관리용품리스트'!$C$3:$C$48, 0))
)
</f>
        <v>0</v>
      </c>
      <c r="O515" s="18">
        <f>IF(Transactions!$C$2:$C$1016=TRUE, 0, IF(Transactions!$C$2:$C$1016="지출", -ROUND(Transactions!$H$2:$H$1016/11, 0), ROUND(Transactions!$H$2:$H$1016/11, 0)))</f>
        <v>0</v>
      </c>
      <c r="P515" s="18" t="str">
        <f>IF(Transactions!$C$2:$C$1016="지출", -(Transactions!$H$2:$H$1016), Transactions!$H$2:$H$1016)</f>
        <v/>
      </c>
      <c r="Q515" s="18">
        <f>Transactions!$P$2:$P$1016-Transactions!$O$2:$O$1016</f>
        <v>0</v>
      </c>
      <c r="R515" s="18" t="str">
        <f>IF('운영결산'!$C$2, Transactions!$Q$2:$Q$1016, Transactions!$P$2:$P$1016)</f>
        <v/>
      </c>
      <c r="S515" s="18" t="str">
        <f>IF('초기비용'!$C$2, Transactions!$Q$2:$Q$1016, Transactions!$P$2:$P$1016)</f>
        <v/>
      </c>
      <c r="T515" s="18">
        <f>IF('총결산'!$C$2, Transactions!$Q$2:$Q$1016, Transactions!$P$2:$P$1016)</f>
        <v>0</v>
      </c>
      <c r="U515" s="18">
        <f>IF(Transactions!$V$2:$V$1016=FALSE, Transactions!$O$2:$O$1016, 0)</f>
        <v>0</v>
      </c>
      <c r="V515" s="20"/>
      <c r="W515" s="15"/>
      <c r="X515" s="15"/>
      <c r="Y515" s="15"/>
      <c r="Z515" s="15"/>
      <c r="AA515" s="15"/>
      <c r="AB515" s="15"/>
      <c r="AC515" s="19"/>
    </row>
    <row r="516" ht="15.75" hidden="1" customHeight="1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10" t="b">
        <f>AND(ISNUMBER(MATCH(Transactions!$F$2:$F$1016, '관리용품리스트'!$B$3:$B$48, 0)),
  ISNUMBER(MATCH(Transactions!$G$2:$G$1016, '관리용품리스트'!$C$3:$C$48, 0))
)
</f>
        <v>0</v>
      </c>
      <c r="O516" s="11">
        <f>IF(Transactions!$C$2:$C$1016=TRUE, 0, IF(Transactions!$C$2:$C$1016="지출", -ROUND(Transactions!$H$2:$H$1016/11, 0), ROUND(Transactions!$H$2:$H$1016/11, 0)))</f>
        <v>0</v>
      </c>
      <c r="P516" s="11" t="str">
        <f>IF(Transactions!$C$2:$C$1016="지출", -(Transactions!$H$2:$H$1016), Transactions!$H$2:$H$1016)</f>
        <v/>
      </c>
      <c r="Q516" s="11">
        <f>Transactions!$P$2:$P$1016-Transactions!$O$2:$O$1016</f>
        <v>0</v>
      </c>
      <c r="R516" s="11" t="str">
        <f>IF('운영결산'!$C$2, Transactions!$Q$2:$Q$1016, Transactions!$P$2:$P$1016)</f>
        <v/>
      </c>
      <c r="S516" s="11" t="str">
        <f>IF('초기비용'!$C$2, Transactions!$Q$2:$Q$1016, Transactions!$P$2:$P$1016)</f>
        <v/>
      </c>
      <c r="T516" s="11">
        <f>IF('총결산'!$C$2, Transactions!$Q$2:$Q$1016, Transactions!$P$2:$P$1016)</f>
        <v>0</v>
      </c>
      <c r="U516" s="11">
        <f>IF(Transactions!$V$2:$V$1016=FALSE, Transactions!$O$2:$O$1016, 0)</f>
        <v>0</v>
      </c>
      <c r="V516" s="21"/>
      <c r="W516" s="8"/>
      <c r="X516" s="8"/>
      <c r="Y516" s="8"/>
      <c r="Z516" s="8"/>
      <c r="AA516" s="8"/>
      <c r="AB516" s="8"/>
      <c r="AC516" s="12"/>
    </row>
    <row r="517" ht="15.75" hidden="1" customHeight="1">
      <c r="A517" s="13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7" t="b">
        <f>AND(ISNUMBER(MATCH(Transactions!$F$2:$F$1016, '관리용품리스트'!$B$3:$B$48, 0)),
  ISNUMBER(MATCH(Transactions!$G$2:$G$1016, '관리용품리스트'!$C$3:$C$48, 0))
)
</f>
        <v>0</v>
      </c>
      <c r="O517" s="18">
        <f>IF(Transactions!$C$2:$C$1016=TRUE, 0, IF(Transactions!$C$2:$C$1016="지출", -ROUND(Transactions!$H$2:$H$1016/11, 0), ROUND(Transactions!$H$2:$H$1016/11, 0)))</f>
        <v>0</v>
      </c>
      <c r="P517" s="18" t="str">
        <f>IF(Transactions!$C$2:$C$1016="지출", -(Transactions!$H$2:$H$1016), Transactions!$H$2:$H$1016)</f>
        <v/>
      </c>
      <c r="Q517" s="18">
        <f>Transactions!$P$2:$P$1016-Transactions!$O$2:$O$1016</f>
        <v>0</v>
      </c>
      <c r="R517" s="18" t="str">
        <f>IF('운영결산'!$C$2, Transactions!$Q$2:$Q$1016, Transactions!$P$2:$P$1016)</f>
        <v/>
      </c>
      <c r="S517" s="18" t="str">
        <f>IF('초기비용'!$C$2, Transactions!$Q$2:$Q$1016, Transactions!$P$2:$P$1016)</f>
        <v/>
      </c>
      <c r="T517" s="18">
        <f>IF('총결산'!$C$2, Transactions!$Q$2:$Q$1016, Transactions!$P$2:$P$1016)</f>
        <v>0</v>
      </c>
      <c r="U517" s="18">
        <f>IF(Transactions!$V$2:$V$1016=FALSE, Transactions!$O$2:$O$1016, 0)</f>
        <v>0</v>
      </c>
      <c r="V517" s="20"/>
      <c r="W517" s="15"/>
      <c r="X517" s="15"/>
      <c r="Y517" s="15"/>
      <c r="Z517" s="15"/>
      <c r="AA517" s="15"/>
      <c r="AB517" s="15"/>
      <c r="AC517" s="19"/>
    </row>
    <row r="518" ht="15.75" hidden="1" customHeight="1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10" t="b">
        <f>AND(ISNUMBER(MATCH(Transactions!$F$2:$F$1016, '관리용품리스트'!$B$3:$B$48, 0)),
  ISNUMBER(MATCH(Transactions!$G$2:$G$1016, '관리용품리스트'!$C$3:$C$48, 0))
)
</f>
        <v>0</v>
      </c>
      <c r="O518" s="11">
        <f>IF(Transactions!$C$2:$C$1016=TRUE, 0, IF(Transactions!$C$2:$C$1016="지출", -ROUND(Transactions!$H$2:$H$1016/11, 0), ROUND(Transactions!$H$2:$H$1016/11, 0)))</f>
        <v>0</v>
      </c>
      <c r="P518" s="11" t="str">
        <f>IF(Transactions!$C$2:$C$1016="지출", -(Transactions!$H$2:$H$1016), Transactions!$H$2:$H$1016)</f>
        <v/>
      </c>
      <c r="Q518" s="11">
        <f>Transactions!$P$2:$P$1016-Transactions!$O$2:$O$1016</f>
        <v>0</v>
      </c>
      <c r="R518" s="11" t="str">
        <f>IF('운영결산'!$C$2, Transactions!$Q$2:$Q$1016, Transactions!$P$2:$P$1016)</f>
        <v/>
      </c>
      <c r="S518" s="11" t="str">
        <f>IF('초기비용'!$C$2, Transactions!$Q$2:$Q$1016, Transactions!$P$2:$P$1016)</f>
        <v/>
      </c>
      <c r="T518" s="11">
        <f>IF('총결산'!$C$2, Transactions!$Q$2:$Q$1016, Transactions!$P$2:$P$1016)</f>
        <v>0</v>
      </c>
      <c r="U518" s="11">
        <f>IF(Transactions!$V$2:$V$1016=FALSE, Transactions!$O$2:$O$1016, 0)</f>
        <v>0</v>
      </c>
      <c r="V518" s="21"/>
      <c r="W518" s="8"/>
      <c r="X518" s="8"/>
      <c r="Y518" s="8"/>
      <c r="Z518" s="8"/>
      <c r="AA518" s="8"/>
      <c r="AB518" s="8"/>
      <c r="AC518" s="12"/>
    </row>
    <row r="519" ht="15.75" hidden="1" customHeight="1">
      <c r="A519" s="13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7" t="b">
        <f>AND(ISNUMBER(MATCH(Transactions!$F$2:$F$1016, '관리용품리스트'!$B$3:$B$48, 0)),
  ISNUMBER(MATCH(Transactions!$G$2:$G$1016, '관리용품리스트'!$C$3:$C$48, 0))
)
</f>
        <v>0</v>
      </c>
      <c r="O519" s="18">
        <f>IF(Transactions!$C$2:$C$1016=TRUE, 0, IF(Transactions!$C$2:$C$1016="지출", -ROUND(Transactions!$H$2:$H$1016/11, 0), ROUND(Transactions!$H$2:$H$1016/11, 0)))</f>
        <v>0</v>
      </c>
      <c r="P519" s="18" t="str">
        <f>IF(Transactions!$C$2:$C$1016="지출", -(Transactions!$H$2:$H$1016), Transactions!$H$2:$H$1016)</f>
        <v/>
      </c>
      <c r="Q519" s="18">
        <f>Transactions!$P$2:$P$1016-Transactions!$O$2:$O$1016</f>
        <v>0</v>
      </c>
      <c r="R519" s="18" t="str">
        <f>IF('운영결산'!$C$2, Transactions!$Q$2:$Q$1016, Transactions!$P$2:$P$1016)</f>
        <v/>
      </c>
      <c r="S519" s="18" t="str">
        <f>IF('초기비용'!$C$2, Transactions!$Q$2:$Q$1016, Transactions!$P$2:$P$1016)</f>
        <v/>
      </c>
      <c r="T519" s="18">
        <f>IF('총결산'!$C$2, Transactions!$Q$2:$Q$1016, Transactions!$P$2:$P$1016)</f>
        <v>0</v>
      </c>
      <c r="U519" s="18">
        <f>IF(Transactions!$V$2:$V$1016=FALSE, Transactions!$O$2:$O$1016, 0)</f>
        <v>0</v>
      </c>
      <c r="V519" s="20"/>
      <c r="W519" s="15"/>
      <c r="X519" s="15"/>
      <c r="Y519" s="15"/>
      <c r="Z519" s="15"/>
      <c r="AA519" s="15"/>
      <c r="AB519" s="15"/>
      <c r="AC519" s="19"/>
    </row>
    <row r="520" ht="15.75" hidden="1" customHeight="1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10" t="b">
        <f>AND(ISNUMBER(MATCH(Transactions!$F$2:$F$1016, '관리용품리스트'!$B$3:$B$48, 0)),
  ISNUMBER(MATCH(Transactions!$G$2:$G$1016, '관리용품리스트'!$C$3:$C$48, 0))
)
</f>
        <v>0</v>
      </c>
      <c r="O520" s="11">
        <f>IF(Transactions!$C$2:$C$1016=TRUE, 0, IF(Transactions!$C$2:$C$1016="지출", -ROUND(Transactions!$H$2:$H$1016/11, 0), ROUND(Transactions!$H$2:$H$1016/11, 0)))</f>
        <v>0</v>
      </c>
      <c r="P520" s="11" t="str">
        <f>IF(Transactions!$C$2:$C$1016="지출", -(Transactions!$H$2:$H$1016), Transactions!$H$2:$H$1016)</f>
        <v/>
      </c>
      <c r="Q520" s="11">
        <f>Transactions!$P$2:$P$1016-Transactions!$O$2:$O$1016</f>
        <v>0</v>
      </c>
      <c r="R520" s="11" t="str">
        <f>IF('운영결산'!$C$2, Transactions!$Q$2:$Q$1016, Transactions!$P$2:$P$1016)</f>
        <v/>
      </c>
      <c r="S520" s="11" t="str">
        <f>IF('초기비용'!$C$2, Transactions!$Q$2:$Q$1016, Transactions!$P$2:$P$1016)</f>
        <v/>
      </c>
      <c r="T520" s="11">
        <f>IF('총결산'!$C$2, Transactions!$Q$2:$Q$1016, Transactions!$P$2:$P$1016)</f>
        <v>0</v>
      </c>
      <c r="U520" s="11">
        <f>IF(Transactions!$V$2:$V$1016=FALSE, Transactions!$O$2:$O$1016, 0)</f>
        <v>0</v>
      </c>
      <c r="V520" s="21"/>
      <c r="W520" s="8"/>
      <c r="X520" s="8"/>
      <c r="Y520" s="8"/>
      <c r="Z520" s="8"/>
      <c r="AA520" s="8"/>
      <c r="AB520" s="8"/>
      <c r="AC520" s="12"/>
    </row>
    <row r="521" ht="15.75" hidden="1" customHeight="1">
      <c r="A521" s="13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7" t="b">
        <f>AND(ISNUMBER(MATCH(Transactions!$F$2:$F$1016, '관리용품리스트'!$B$3:$B$48, 0)),
  ISNUMBER(MATCH(Transactions!$G$2:$G$1016, '관리용품리스트'!$C$3:$C$48, 0))
)
</f>
        <v>0</v>
      </c>
      <c r="O521" s="18">
        <f>IF(Transactions!$C$2:$C$1016=TRUE, 0, IF(Transactions!$C$2:$C$1016="지출", -ROUND(Transactions!$H$2:$H$1016/11, 0), ROUND(Transactions!$H$2:$H$1016/11, 0)))</f>
        <v>0</v>
      </c>
      <c r="P521" s="18" t="str">
        <f>IF(Transactions!$C$2:$C$1016="지출", -(Transactions!$H$2:$H$1016), Transactions!$H$2:$H$1016)</f>
        <v/>
      </c>
      <c r="Q521" s="18">
        <f>Transactions!$P$2:$P$1016-Transactions!$O$2:$O$1016</f>
        <v>0</v>
      </c>
      <c r="R521" s="18" t="str">
        <f>IF('운영결산'!$C$2, Transactions!$Q$2:$Q$1016, Transactions!$P$2:$P$1016)</f>
        <v/>
      </c>
      <c r="S521" s="18" t="str">
        <f>IF('초기비용'!$C$2, Transactions!$Q$2:$Q$1016, Transactions!$P$2:$P$1016)</f>
        <v/>
      </c>
      <c r="T521" s="18">
        <f>IF('총결산'!$C$2, Transactions!$Q$2:$Q$1016, Transactions!$P$2:$P$1016)</f>
        <v>0</v>
      </c>
      <c r="U521" s="18">
        <f>IF(Transactions!$V$2:$V$1016=FALSE, Transactions!$O$2:$O$1016, 0)</f>
        <v>0</v>
      </c>
      <c r="V521" s="20"/>
      <c r="W521" s="15"/>
      <c r="X521" s="15"/>
      <c r="Y521" s="15"/>
      <c r="Z521" s="15"/>
      <c r="AA521" s="15"/>
      <c r="AB521" s="15"/>
      <c r="AC521" s="19"/>
    </row>
    <row r="522" ht="15.75" hidden="1" customHeight="1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10" t="b">
        <f>AND(ISNUMBER(MATCH(Transactions!$F$2:$F$1016, '관리용품리스트'!$B$3:$B$48, 0)),
  ISNUMBER(MATCH(Transactions!$G$2:$G$1016, '관리용품리스트'!$C$3:$C$48, 0))
)
</f>
        <v>0</v>
      </c>
      <c r="O522" s="11">
        <f>IF(Transactions!$C$2:$C$1016=TRUE, 0, IF(Transactions!$C$2:$C$1016="지출", -ROUND(Transactions!$H$2:$H$1016/11, 0), ROUND(Transactions!$H$2:$H$1016/11, 0)))</f>
        <v>0</v>
      </c>
      <c r="P522" s="11" t="str">
        <f>IF(Transactions!$C$2:$C$1016="지출", -(Transactions!$H$2:$H$1016), Transactions!$H$2:$H$1016)</f>
        <v/>
      </c>
      <c r="Q522" s="11">
        <f>Transactions!$P$2:$P$1016-Transactions!$O$2:$O$1016</f>
        <v>0</v>
      </c>
      <c r="R522" s="11" t="str">
        <f>IF('운영결산'!$C$2, Transactions!$Q$2:$Q$1016, Transactions!$P$2:$P$1016)</f>
        <v/>
      </c>
      <c r="S522" s="11" t="str">
        <f>IF('초기비용'!$C$2, Transactions!$Q$2:$Q$1016, Transactions!$P$2:$P$1016)</f>
        <v/>
      </c>
      <c r="T522" s="11">
        <f>IF('총결산'!$C$2, Transactions!$Q$2:$Q$1016, Transactions!$P$2:$P$1016)</f>
        <v>0</v>
      </c>
      <c r="U522" s="11">
        <f>IF(Transactions!$V$2:$V$1016=FALSE, Transactions!$O$2:$O$1016, 0)</f>
        <v>0</v>
      </c>
      <c r="V522" s="21"/>
      <c r="W522" s="8"/>
      <c r="X522" s="8"/>
      <c r="Y522" s="8"/>
      <c r="Z522" s="8"/>
      <c r="AA522" s="8"/>
      <c r="AB522" s="8"/>
      <c r="AC522" s="12"/>
    </row>
    <row r="523" ht="15.75" hidden="1" customHeight="1">
      <c r="A523" s="13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7" t="b">
        <f>AND(ISNUMBER(MATCH(Transactions!$F$2:$F$1016, '관리용품리스트'!$B$3:$B$48, 0)),
  ISNUMBER(MATCH(Transactions!$G$2:$G$1016, '관리용품리스트'!$C$3:$C$48, 0))
)
</f>
        <v>0</v>
      </c>
      <c r="O523" s="18">
        <f>IF(Transactions!$C$2:$C$1016=TRUE, 0, IF(Transactions!$C$2:$C$1016="지출", -ROUND(Transactions!$H$2:$H$1016/11, 0), ROUND(Transactions!$H$2:$H$1016/11, 0)))</f>
        <v>0</v>
      </c>
      <c r="P523" s="18" t="str">
        <f>IF(Transactions!$C$2:$C$1016="지출", -(Transactions!$H$2:$H$1016), Transactions!$H$2:$H$1016)</f>
        <v/>
      </c>
      <c r="Q523" s="18">
        <f>Transactions!$P$2:$P$1016-Transactions!$O$2:$O$1016</f>
        <v>0</v>
      </c>
      <c r="R523" s="18" t="str">
        <f>IF('운영결산'!$C$2, Transactions!$Q$2:$Q$1016, Transactions!$P$2:$P$1016)</f>
        <v/>
      </c>
      <c r="S523" s="18" t="str">
        <f>IF('초기비용'!$C$2, Transactions!$Q$2:$Q$1016, Transactions!$P$2:$P$1016)</f>
        <v/>
      </c>
      <c r="T523" s="18">
        <f>IF('총결산'!$C$2, Transactions!$Q$2:$Q$1016, Transactions!$P$2:$P$1016)</f>
        <v>0</v>
      </c>
      <c r="U523" s="18">
        <f>IF(Transactions!$V$2:$V$1016=FALSE, Transactions!$O$2:$O$1016, 0)</f>
        <v>0</v>
      </c>
      <c r="V523" s="20"/>
      <c r="W523" s="15"/>
      <c r="X523" s="15"/>
      <c r="Y523" s="15"/>
      <c r="Z523" s="15"/>
      <c r="AA523" s="15"/>
      <c r="AB523" s="15"/>
      <c r="AC523" s="19"/>
    </row>
    <row r="524" ht="15.75" hidden="1" customHeight="1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10" t="b">
        <f>AND(ISNUMBER(MATCH(Transactions!$F$2:$F$1016, '관리용품리스트'!$B$3:$B$48, 0)),
  ISNUMBER(MATCH(Transactions!$G$2:$G$1016, '관리용품리스트'!$C$3:$C$48, 0))
)
</f>
        <v>0</v>
      </c>
      <c r="O524" s="11">
        <f>IF(Transactions!$C$2:$C$1016=TRUE, 0, IF(Transactions!$C$2:$C$1016="지출", -ROUND(Transactions!$H$2:$H$1016/11, 0), ROUND(Transactions!$H$2:$H$1016/11, 0)))</f>
        <v>0</v>
      </c>
      <c r="P524" s="11" t="str">
        <f>IF(Transactions!$C$2:$C$1016="지출", -(Transactions!$H$2:$H$1016), Transactions!$H$2:$H$1016)</f>
        <v/>
      </c>
      <c r="Q524" s="11">
        <f>Transactions!$P$2:$P$1016-Transactions!$O$2:$O$1016</f>
        <v>0</v>
      </c>
      <c r="R524" s="11" t="str">
        <f>IF('운영결산'!$C$2, Transactions!$Q$2:$Q$1016, Transactions!$P$2:$P$1016)</f>
        <v/>
      </c>
      <c r="S524" s="11" t="str">
        <f>IF('초기비용'!$C$2, Transactions!$Q$2:$Q$1016, Transactions!$P$2:$P$1016)</f>
        <v/>
      </c>
      <c r="T524" s="11">
        <f>IF('총결산'!$C$2, Transactions!$Q$2:$Q$1016, Transactions!$P$2:$P$1016)</f>
        <v>0</v>
      </c>
      <c r="U524" s="11">
        <f>IF(Transactions!$V$2:$V$1016=FALSE, Transactions!$O$2:$O$1016, 0)</f>
        <v>0</v>
      </c>
      <c r="V524" s="21"/>
      <c r="W524" s="8"/>
      <c r="X524" s="8"/>
      <c r="Y524" s="8"/>
      <c r="Z524" s="8"/>
      <c r="AA524" s="8"/>
      <c r="AB524" s="8"/>
      <c r="AC524" s="12"/>
    </row>
    <row r="525" ht="15.75" hidden="1" customHeight="1">
      <c r="A525" s="13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7" t="b">
        <f>AND(ISNUMBER(MATCH(Transactions!$F$2:$F$1016, '관리용품리스트'!$B$3:$B$48, 0)),
  ISNUMBER(MATCH(Transactions!$G$2:$G$1016, '관리용품리스트'!$C$3:$C$48, 0))
)
</f>
        <v>0</v>
      </c>
      <c r="O525" s="18">
        <f>IF(Transactions!$C$2:$C$1016=TRUE, 0, IF(Transactions!$C$2:$C$1016="지출", -ROUND(Transactions!$H$2:$H$1016/11, 0), ROUND(Transactions!$H$2:$H$1016/11, 0)))</f>
        <v>0</v>
      </c>
      <c r="P525" s="18" t="str">
        <f>IF(Transactions!$C$2:$C$1016="지출", -(Transactions!$H$2:$H$1016), Transactions!$H$2:$H$1016)</f>
        <v/>
      </c>
      <c r="Q525" s="18">
        <f>Transactions!$P$2:$P$1016-Transactions!$O$2:$O$1016</f>
        <v>0</v>
      </c>
      <c r="R525" s="18" t="str">
        <f>IF('운영결산'!$C$2, Transactions!$Q$2:$Q$1016, Transactions!$P$2:$P$1016)</f>
        <v/>
      </c>
      <c r="S525" s="18" t="str">
        <f>IF('초기비용'!$C$2, Transactions!$Q$2:$Q$1016, Transactions!$P$2:$P$1016)</f>
        <v/>
      </c>
      <c r="T525" s="18">
        <f>IF('총결산'!$C$2, Transactions!$Q$2:$Q$1016, Transactions!$P$2:$P$1016)</f>
        <v>0</v>
      </c>
      <c r="U525" s="18">
        <f>IF(Transactions!$V$2:$V$1016=FALSE, Transactions!$O$2:$O$1016, 0)</f>
        <v>0</v>
      </c>
      <c r="V525" s="20"/>
      <c r="W525" s="15"/>
      <c r="X525" s="15"/>
      <c r="Y525" s="15"/>
      <c r="Z525" s="15"/>
      <c r="AA525" s="15"/>
      <c r="AB525" s="15"/>
      <c r="AC525" s="19"/>
    </row>
    <row r="526" ht="15.75" hidden="1" customHeight="1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10" t="b">
        <f>AND(ISNUMBER(MATCH(Transactions!$F$2:$F$1016, '관리용품리스트'!$B$3:$B$48, 0)),
  ISNUMBER(MATCH(Transactions!$G$2:$G$1016, '관리용품리스트'!$C$3:$C$48, 0))
)
</f>
        <v>0</v>
      </c>
      <c r="O526" s="11">
        <f>IF(Transactions!$C$2:$C$1016=TRUE, 0, IF(Transactions!$C$2:$C$1016="지출", -ROUND(Transactions!$H$2:$H$1016/11, 0), ROUND(Transactions!$H$2:$H$1016/11, 0)))</f>
        <v>0</v>
      </c>
      <c r="P526" s="11" t="str">
        <f>IF(Transactions!$C$2:$C$1016="지출", -(Transactions!$H$2:$H$1016), Transactions!$H$2:$H$1016)</f>
        <v/>
      </c>
      <c r="Q526" s="11">
        <f>Transactions!$P$2:$P$1016-Transactions!$O$2:$O$1016</f>
        <v>0</v>
      </c>
      <c r="R526" s="11" t="str">
        <f>IF('운영결산'!$C$2, Transactions!$Q$2:$Q$1016, Transactions!$P$2:$P$1016)</f>
        <v/>
      </c>
      <c r="S526" s="11" t="str">
        <f>IF('초기비용'!$C$2, Transactions!$Q$2:$Q$1016, Transactions!$P$2:$P$1016)</f>
        <v/>
      </c>
      <c r="T526" s="11">
        <f>IF('총결산'!$C$2, Transactions!$Q$2:$Q$1016, Transactions!$P$2:$P$1016)</f>
        <v>0</v>
      </c>
      <c r="U526" s="11">
        <f>IF(Transactions!$V$2:$V$1016=FALSE, Transactions!$O$2:$O$1016, 0)</f>
        <v>0</v>
      </c>
      <c r="V526" s="21"/>
      <c r="W526" s="8"/>
      <c r="X526" s="8"/>
      <c r="Y526" s="8"/>
      <c r="Z526" s="8"/>
      <c r="AA526" s="8"/>
      <c r="AB526" s="8"/>
      <c r="AC526" s="12"/>
    </row>
    <row r="527" ht="15.75" hidden="1" customHeight="1">
      <c r="A527" s="13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7" t="b">
        <f>AND(ISNUMBER(MATCH(Transactions!$F$2:$F$1016, '관리용품리스트'!$B$3:$B$48, 0)),
  ISNUMBER(MATCH(Transactions!$G$2:$G$1016, '관리용품리스트'!$C$3:$C$48, 0))
)
</f>
        <v>0</v>
      </c>
      <c r="O527" s="18">
        <f>IF(Transactions!$C$2:$C$1016=TRUE, 0, IF(Transactions!$C$2:$C$1016="지출", -ROUND(Transactions!$H$2:$H$1016/11, 0), ROUND(Transactions!$H$2:$H$1016/11, 0)))</f>
        <v>0</v>
      </c>
      <c r="P527" s="18" t="str">
        <f>IF(Transactions!$C$2:$C$1016="지출", -(Transactions!$H$2:$H$1016), Transactions!$H$2:$H$1016)</f>
        <v/>
      </c>
      <c r="Q527" s="18">
        <f>Transactions!$P$2:$P$1016-Transactions!$O$2:$O$1016</f>
        <v>0</v>
      </c>
      <c r="R527" s="18" t="str">
        <f>IF('운영결산'!$C$2, Transactions!$Q$2:$Q$1016, Transactions!$P$2:$P$1016)</f>
        <v/>
      </c>
      <c r="S527" s="18" t="str">
        <f>IF('초기비용'!$C$2, Transactions!$Q$2:$Q$1016, Transactions!$P$2:$P$1016)</f>
        <v/>
      </c>
      <c r="T527" s="18">
        <f>IF('총결산'!$C$2, Transactions!$Q$2:$Q$1016, Transactions!$P$2:$P$1016)</f>
        <v>0</v>
      </c>
      <c r="U527" s="18">
        <f>IF(Transactions!$V$2:$V$1016=FALSE, Transactions!$O$2:$O$1016, 0)</f>
        <v>0</v>
      </c>
      <c r="V527" s="20"/>
      <c r="W527" s="15"/>
      <c r="X527" s="15"/>
      <c r="Y527" s="15"/>
      <c r="Z527" s="15"/>
      <c r="AA527" s="15"/>
      <c r="AB527" s="15"/>
      <c r="AC527" s="19"/>
    </row>
    <row r="528" ht="15.75" hidden="1" customHeight="1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10" t="b">
        <f>AND(ISNUMBER(MATCH(Transactions!$F$2:$F$1016, '관리용품리스트'!$B$3:$B$48, 0)),
  ISNUMBER(MATCH(Transactions!$G$2:$G$1016, '관리용품리스트'!$C$3:$C$48, 0))
)
</f>
        <v>0</v>
      </c>
      <c r="O528" s="11">
        <f>IF(Transactions!$C$2:$C$1016=TRUE, 0, IF(Transactions!$C$2:$C$1016="지출", -ROUND(Transactions!$H$2:$H$1016/11, 0), ROUND(Transactions!$H$2:$H$1016/11, 0)))</f>
        <v>0</v>
      </c>
      <c r="P528" s="11" t="str">
        <f>IF(Transactions!$C$2:$C$1016="지출", -(Transactions!$H$2:$H$1016), Transactions!$H$2:$H$1016)</f>
        <v/>
      </c>
      <c r="Q528" s="11">
        <f>Transactions!$P$2:$P$1016-Transactions!$O$2:$O$1016</f>
        <v>0</v>
      </c>
      <c r="R528" s="11" t="str">
        <f>IF('운영결산'!$C$2, Transactions!$Q$2:$Q$1016, Transactions!$P$2:$P$1016)</f>
        <v/>
      </c>
      <c r="S528" s="11" t="str">
        <f>IF('초기비용'!$C$2, Transactions!$Q$2:$Q$1016, Transactions!$P$2:$P$1016)</f>
        <v/>
      </c>
      <c r="T528" s="11">
        <f>IF('총결산'!$C$2, Transactions!$Q$2:$Q$1016, Transactions!$P$2:$P$1016)</f>
        <v>0</v>
      </c>
      <c r="U528" s="11">
        <f>IF(Transactions!$V$2:$V$1016=FALSE, Transactions!$O$2:$O$1016, 0)</f>
        <v>0</v>
      </c>
      <c r="V528" s="21"/>
      <c r="W528" s="8"/>
      <c r="X528" s="8"/>
      <c r="Y528" s="8"/>
      <c r="Z528" s="8"/>
      <c r="AA528" s="8"/>
      <c r="AB528" s="8"/>
      <c r="AC528" s="12"/>
    </row>
    <row r="529" ht="15.75" hidden="1" customHeight="1">
      <c r="A529" s="13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7" t="b">
        <f>AND(ISNUMBER(MATCH(Transactions!$F$2:$F$1016, '관리용품리스트'!$B$3:$B$48, 0)),
  ISNUMBER(MATCH(Transactions!$G$2:$G$1016, '관리용품리스트'!$C$3:$C$48, 0))
)
</f>
        <v>0</v>
      </c>
      <c r="O529" s="18">
        <f>IF(Transactions!$C$2:$C$1016=TRUE, 0, IF(Transactions!$C$2:$C$1016="지출", -ROUND(Transactions!$H$2:$H$1016/11, 0), ROUND(Transactions!$H$2:$H$1016/11, 0)))</f>
        <v>0</v>
      </c>
      <c r="P529" s="18" t="str">
        <f>IF(Transactions!$C$2:$C$1016="지출", -(Transactions!$H$2:$H$1016), Transactions!$H$2:$H$1016)</f>
        <v/>
      </c>
      <c r="Q529" s="18">
        <f>Transactions!$P$2:$P$1016-Transactions!$O$2:$O$1016</f>
        <v>0</v>
      </c>
      <c r="R529" s="18" t="str">
        <f>IF('운영결산'!$C$2, Transactions!$Q$2:$Q$1016, Transactions!$P$2:$P$1016)</f>
        <v/>
      </c>
      <c r="S529" s="18" t="str">
        <f>IF('초기비용'!$C$2, Transactions!$Q$2:$Q$1016, Transactions!$P$2:$P$1016)</f>
        <v/>
      </c>
      <c r="T529" s="18">
        <f>IF('총결산'!$C$2, Transactions!$Q$2:$Q$1016, Transactions!$P$2:$P$1016)</f>
        <v>0</v>
      </c>
      <c r="U529" s="18">
        <f>IF(Transactions!$V$2:$V$1016=FALSE, Transactions!$O$2:$O$1016, 0)</f>
        <v>0</v>
      </c>
      <c r="V529" s="20"/>
      <c r="W529" s="15"/>
      <c r="X529" s="15"/>
      <c r="Y529" s="15"/>
      <c r="Z529" s="15"/>
      <c r="AA529" s="15"/>
      <c r="AB529" s="15"/>
      <c r="AC529" s="19"/>
    </row>
    <row r="530" ht="15.75" hidden="1" customHeight="1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10" t="b">
        <f>AND(ISNUMBER(MATCH(Transactions!$F$2:$F$1016, '관리용품리스트'!$B$3:$B$48, 0)),
  ISNUMBER(MATCH(Transactions!$G$2:$G$1016, '관리용품리스트'!$C$3:$C$48, 0))
)
</f>
        <v>0</v>
      </c>
      <c r="O530" s="11">
        <f>IF(Transactions!$C$2:$C$1016=TRUE, 0, IF(Transactions!$C$2:$C$1016="지출", -ROUND(Transactions!$H$2:$H$1016/11, 0), ROUND(Transactions!$H$2:$H$1016/11, 0)))</f>
        <v>0</v>
      </c>
      <c r="P530" s="11" t="str">
        <f>IF(Transactions!$C$2:$C$1016="지출", -(Transactions!$H$2:$H$1016), Transactions!$H$2:$H$1016)</f>
        <v/>
      </c>
      <c r="Q530" s="11">
        <f>Transactions!$P$2:$P$1016-Transactions!$O$2:$O$1016</f>
        <v>0</v>
      </c>
      <c r="R530" s="11" t="str">
        <f>IF('운영결산'!$C$2, Transactions!$Q$2:$Q$1016, Transactions!$P$2:$P$1016)</f>
        <v/>
      </c>
      <c r="S530" s="11" t="str">
        <f>IF('초기비용'!$C$2, Transactions!$Q$2:$Q$1016, Transactions!$P$2:$P$1016)</f>
        <v/>
      </c>
      <c r="T530" s="11">
        <f>IF('총결산'!$C$2, Transactions!$Q$2:$Q$1016, Transactions!$P$2:$P$1016)</f>
        <v>0</v>
      </c>
      <c r="U530" s="11">
        <f>IF(Transactions!$V$2:$V$1016=FALSE, Transactions!$O$2:$O$1016, 0)</f>
        <v>0</v>
      </c>
      <c r="V530" s="21"/>
      <c r="W530" s="8"/>
      <c r="X530" s="8"/>
      <c r="Y530" s="8"/>
      <c r="Z530" s="8"/>
      <c r="AA530" s="8"/>
      <c r="AB530" s="8"/>
      <c r="AC530" s="12"/>
    </row>
    <row r="531" ht="15.75" hidden="1" customHeight="1">
      <c r="A531" s="13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7" t="b">
        <f>AND(ISNUMBER(MATCH(Transactions!$F$2:$F$1016, '관리용품리스트'!$B$3:$B$48, 0)),
  ISNUMBER(MATCH(Transactions!$G$2:$G$1016, '관리용품리스트'!$C$3:$C$48, 0))
)
</f>
        <v>0</v>
      </c>
      <c r="O531" s="18">
        <f>IF(Transactions!$C$2:$C$1016=TRUE, 0, IF(Transactions!$C$2:$C$1016="지출", -ROUND(Transactions!$H$2:$H$1016/11, 0), ROUND(Transactions!$H$2:$H$1016/11, 0)))</f>
        <v>0</v>
      </c>
      <c r="P531" s="18" t="str">
        <f>IF(Transactions!$C$2:$C$1016="지출", -(Transactions!$H$2:$H$1016), Transactions!$H$2:$H$1016)</f>
        <v/>
      </c>
      <c r="Q531" s="18">
        <f>Transactions!$P$2:$P$1016-Transactions!$O$2:$O$1016</f>
        <v>0</v>
      </c>
      <c r="R531" s="18" t="str">
        <f>IF('운영결산'!$C$2, Transactions!$Q$2:$Q$1016, Transactions!$P$2:$P$1016)</f>
        <v/>
      </c>
      <c r="S531" s="18" t="str">
        <f>IF('초기비용'!$C$2, Transactions!$Q$2:$Q$1016, Transactions!$P$2:$P$1016)</f>
        <v/>
      </c>
      <c r="T531" s="18">
        <f>IF('총결산'!$C$2, Transactions!$Q$2:$Q$1016, Transactions!$P$2:$P$1016)</f>
        <v>0</v>
      </c>
      <c r="U531" s="18">
        <f>IF(Transactions!$V$2:$V$1016=FALSE, Transactions!$O$2:$O$1016, 0)</f>
        <v>0</v>
      </c>
      <c r="V531" s="20"/>
      <c r="W531" s="15"/>
      <c r="X531" s="15"/>
      <c r="Y531" s="15"/>
      <c r="Z531" s="15"/>
      <c r="AA531" s="15"/>
      <c r="AB531" s="15"/>
      <c r="AC531" s="19"/>
    </row>
    <row r="532" ht="15.75" hidden="1" customHeight="1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10" t="b">
        <f>AND(ISNUMBER(MATCH(Transactions!$F$2:$F$1016, '관리용품리스트'!$B$3:$B$48, 0)),
  ISNUMBER(MATCH(Transactions!$G$2:$G$1016, '관리용품리스트'!$C$3:$C$48, 0))
)
</f>
        <v>0</v>
      </c>
      <c r="O532" s="11">
        <f>IF(Transactions!$C$2:$C$1016=TRUE, 0, IF(Transactions!$C$2:$C$1016="지출", -ROUND(Transactions!$H$2:$H$1016/11, 0), ROUND(Transactions!$H$2:$H$1016/11, 0)))</f>
        <v>0</v>
      </c>
      <c r="P532" s="11" t="str">
        <f>IF(Transactions!$C$2:$C$1016="지출", -(Transactions!$H$2:$H$1016), Transactions!$H$2:$H$1016)</f>
        <v/>
      </c>
      <c r="Q532" s="11">
        <f>Transactions!$P$2:$P$1016-Transactions!$O$2:$O$1016</f>
        <v>0</v>
      </c>
      <c r="R532" s="11" t="str">
        <f>IF('운영결산'!$C$2, Transactions!$Q$2:$Q$1016, Transactions!$P$2:$P$1016)</f>
        <v/>
      </c>
      <c r="S532" s="11" t="str">
        <f>IF('초기비용'!$C$2, Transactions!$Q$2:$Q$1016, Transactions!$P$2:$P$1016)</f>
        <v/>
      </c>
      <c r="T532" s="11">
        <f>IF('총결산'!$C$2, Transactions!$Q$2:$Q$1016, Transactions!$P$2:$P$1016)</f>
        <v>0</v>
      </c>
      <c r="U532" s="11">
        <f>IF(Transactions!$V$2:$V$1016=FALSE, Transactions!$O$2:$O$1016, 0)</f>
        <v>0</v>
      </c>
      <c r="V532" s="21"/>
      <c r="W532" s="8"/>
      <c r="X532" s="8"/>
      <c r="Y532" s="8"/>
      <c r="Z532" s="8"/>
      <c r="AA532" s="8"/>
      <c r="AB532" s="8"/>
      <c r="AC532" s="12"/>
    </row>
    <row r="533" ht="15.75" hidden="1" customHeight="1">
      <c r="A533" s="13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7" t="b">
        <f>AND(ISNUMBER(MATCH(Transactions!$F$2:$F$1016, '관리용품리스트'!$B$3:$B$48, 0)),
  ISNUMBER(MATCH(Transactions!$G$2:$G$1016, '관리용품리스트'!$C$3:$C$48, 0))
)
</f>
        <v>0</v>
      </c>
      <c r="O533" s="18">
        <f>IF(Transactions!$C$2:$C$1016=TRUE, 0, IF(Transactions!$C$2:$C$1016="지출", -ROUND(Transactions!$H$2:$H$1016/11, 0), ROUND(Transactions!$H$2:$H$1016/11, 0)))</f>
        <v>0</v>
      </c>
      <c r="P533" s="18" t="str">
        <f>IF(Transactions!$C$2:$C$1016="지출", -(Transactions!$H$2:$H$1016), Transactions!$H$2:$H$1016)</f>
        <v/>
      </c>
      <c r="Q533" s="18">
        <f>Transactions!$P$2:$P$1016-Transactions!$O$2:$O$1016</f>
        <v>0</v>
      </c>
      <c r="R533" s="18" t="str">
        <f>IF('운영결산'!$C$2, Transactions!$Q$2:$Q$1016, Transactions!$P$2:$P$1016)</f>
        <v/>
      </c>
      <c r="S533" s="18" t="str">
        <f>IF('초기비용'!$C$2, Transactions!$Q$2:$Q$1016, Transactions!$P$2:$P$1016)</f>
        <v/>
      </c>
      <c r="T533" s="18">
        <f>IF('총결산'!$C$2, Transactions!$Q$2:$Q$1016, Transactions!$P$2:$P$1016)</f>
        <v>0</v>
      </c>
      <c r="U533" s="18">
        <f>IF(Transactions!$V$2:$V$1016=FALSE, Transactions!$O$2:$O$1016, 0)</f>
        <v>0</v>
      </c>
      <c r="V533" s="20"/>
      <c r="W533" s="15"/>
      <c r="X533" s="15"/>
      <c r="Y533" s="15"/>
      <c r="Z533" s="15"/>
      <c r="AA533" s="15"/>
      <c r="AB533" s="15"/>
      <c r="AC533" s="19"/>
    </row>
    <row r="534" ht="15.75" hidden="1" customHeight="1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10" t="b">
        <f>AND(ISNUMBER(MATCH(Transactions!$F$2:$F$1016, '관리용품리스트'!$B$3:$B$48, 0)),
  ISNUMBER(MATCH(Transactions!$G$2:$G$1016, '관리용품리스트'!$C$3:$C$48, 0))
)
</f>
        <v>0</v>
      </c>
      <c r="O534" s="11">
        <f>IF(Transactions!$C$2:$C$1016=TRUE, 0, IF(Transactions!$C$2:$C$1016="지출", -ROUND(Transactions!$H$2:$H$1016/11, 0), ROUND(Transactions!$H$2:$H$1016/11, 0)))</f>
        <v>0</v>
      </c>
      <c r="P534" s="11" t="str">
        <f>IF(Transactions!$C$2:$C$1016="지출", -(Transactions!$H$2:$H$1016), Transactions!$H$2:$H$1016)</f>
        <v/>
      </c>
      <c r="Q534" s="11">
        <f>Transactions!$P$2:$P$1016-Transactions!$O$2:$O$1016</f>
        <v>0</v>
      </c>
      <c r="R534" s="11" t="str">
        <f>IF('운영결산'!$C$2, Transactions!$Q$2:$Q$1016, Transactions!$P$2:$P$1016)</f>
        <v/>
      </c>
      <c r="S534" s="11" t="str">
        <f>IF('초기비용'!$C$2, Transactions!$Q$2:$Q$1016, Transactions!$P$2:$P$1016)</f>
        <v/>
      </c>
      <c r="T534" s="11">
        <f>IF('총결산'!$C$2, Transactions!$Q$2:$Q$1016, Transactions!$P$2:$P$1016)</f>
        <v>0</v>
      </c>
      <c r="U534" s="11">
        <f>IF(Transactions!$V$2:$V$1016=FALSE, Transactions!$O$2:$O$1016, 0)</f>
        <v>0</v>
      </c>
      <c r="V534" s="21"/>
      <c r="W534" s="8"/>
      <c r="X534" s="8"/>
      <c r="Y534" s="8"/>
      <c r="Z534" s="8"/>
      <c r="AA534" s="8"/>
      <c r="AB534" s="8"/>
      <c r="AC534" s="12"/>
    </row>
    <row r="535" ht="15.75" hidden="1" customHeight="1">
      <c r="A535" s="13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7" t="b">
        <f>AND(ISNUMBER(MATCH(Transactions!$F$2:$F$1016, '관리용품리스트'!$B$3:$B$48, 0)),
  ISNUMBER(MATCH(Transactions!$G$2:$G$1016, '관리용품리스트'!$C$3:$C$48, 0))
)
</f>
        <v>0</v>
      </c>
      <c r="O535" s="18">
        <f>IF(Transactions!$C$2:$C$1016=TRUE, 0, IF(Transactions!$C$2:$C$1016="지출", -ROUND(Transactions!$H$2:$H$1016/11, 0), ROUND(Transactions!$H$2:$H$1016/11, 0)))</f>
        <v>0</v>
      </c>
      <c r="P535" s="18" t="str">
        <f>IF(Transactions!$C$2:$C$1016="지출", -(Transactions!$H$2:$H$1016), Transactions!$H$2:$H$1016)</f>
        <v/>
      </c>
      <c r="Q535" s="18">
        <f>Transactions!$P$2:$P$1016-Transactions!$O$2:$O$1016</f>
        <v>0</v>
      </c>
      <c r="R535" s="18" t="str">
        <f>IF('운영결산'!$C$2, Transactions!$Q$2:$Q$1016, Transactions!$P$2:$P$1016)</f>
        <v/>
      </c>
      <c r="S535" s="18" t="str">
        <f>IF('초기비용'!$C$2, Transactions!$Q$2:$Q$1016, Transactions!$P$2:$P$1016)</f>
        <v/>
      </c>
      <c r="T535" s="18">
        <f>IF('총결산'!$C$2, Transactions!$Q$2:$Q$1016, Transactions!$P$2:$P$1016)</f>
        <v>0</v>
      </c>
      <c r="U535" s="18">
        <f>IF(Transactions!$V$2:$V$1016=FALSE, Transactions!$O$2:$O$1016, 0)</f>
        <v>0</v>
      </c>
      <c r="V535" s="20"/>
      <c r="W535" s="15"/>
      <c r="X535" s="15"/>
      <c r="Y535" s="15"/>
      <c r="Z535" s="15"/>
      <c r="AA535" s="15"/>
      <c r="AB535" s="15"/>
      <c r="AC535" s="19"/>
    </row>
    <row r="536" ht="15.75" hidden="1" customHeight="1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10" t="b">
        <f>AND(ISNUMBER(MATCH(Transactions!$F$2:$F$1016, '관리용품리스트'!$B$3:$B$48, 0)),
  ISNUMBER(MATCH(Transactions!$G$2:$G$1016, '관리용품리스트'!$C$3:$C$48, 0))
)
</f>
        <v>0</v>
      </c>
      <c r="O536" s="11">
        <f>IF(Transactions!$C$2:$C$1016=TRUE, 0, IF(Transactions!$C$2:$C$1016="지출", -ROUND(Transactions!$H$2:$H$1016/11, 0), ROUND(Transactions!$H$2:$H$1016/11, 0)))</f>
        <v>0</v>
      </c>
      <c r="P536" s="11" t="str">
        <f>IF(Transactions!$C$2:$C$1016="지출", -(Transactions!$H$2:$H$1016), Transactions!$H$2:$H$1016)</f>
        <v/>
      </c>
      <c r="Q536" s="11">
        <f>Transactions!$P$2:$P$1016-Transactions!$O$2:$O$1016</f>
        <v>0</v>
      </c>
      <c r="R536" s="11" t="str">
        <f>IF('운영결산'!$C$2, Transactions!$Q$2:$Q$1016, Transactions!$P$2:$P$1016)</f>
        <v/>
      </c>
      <c r="S536" s="11" t="str">
        <f>IF('초기비용'!$C$2, Transactions!$Q$2:$Q$1016, Transactions!$P$2:$P$1016)</f>
        <v/>
      </c>
      <c r="T536" s="11">
        <f>IF('총결산'!$C$2, Transactions!$Q$2:$Q$1016, Transactions!$P$2:$P$1016)</f>
        <v>0</v>
      </c>
      <c r="U536" s="11">
        <f>IF(Transactions!$V$2:$V$1016=FALSE, Transactions!$O$2:$O$1016, 0)</f>
        <v>0</v>
      </c>
      <c r="V536" s="21"/>
      <c r="W536" s="8"/>
      <c r="X536" s="8"/>
      <c r="Y536" s="8"/>
      <c r="Z536" s="8"/>
      <c r="AA536" s="8"/>
      <c r="AB536" s="8"/>
      <c r="AC536" s="12"/>
    </row>
    <row r="537" ht="15.75" hidden="1" customHeight="1">
      <c r="A537" s="13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7" t="b">
        <f>AND(ISNUMBER(MATCH(Transactions!$F$2:$F$1016, '관리용품리스트'!$B$3:$B$48, 0)),
  ISNUMBER(MATCH(Transactions!$G$2:$G$1016, '관리용품리스트'!$C$3:$C$48, 0))
)
</f>
        <v>0</v>
      </c>
      <c r="O537" s="18">
        <f>IF(Transactions!$C$2:$C$1016=TRUE, 0, IF(Transactions!$C$2:$C$1016="지출", -ROUND(Transactions!$H$2:$H$1016/11, 0), ROUND(Transactions!$H$2:$H$1016/11, 0)))</f>
        <v>0</v>
      </c>
      <c r="P537" s="18" t="str">
        <f>IF(Transactions!$C$2:$C$1016="지출", -(Transactions!$H$2:$H$1016), Transactions!$H$2:$H$1016)</f>
        <v/>
      </c>
      <c r="Q537" s="18">
        <f>Transactions!$P$2:$P$1016-Transactions!$O$2:$O$1016</f>
        <v>0</v>
      </c>
      <c r="R537" s="18" t="str">
        <f>IF('운영결산'!$C$2, Transactions!$Q$2:$Q$1016, Transactions!$P$2:$P$1016)</f>
        <v/>
      </c>
      <c r="S537" s="18" t="str">
        <f>IF('초기비용'!$C$2, Transactions!$Q$2:$Q$1016, Transactions!$P$2:$P$1016)</f>
        <v/>
      </c>
      <c r="T537" s="18">
        <f>IF('총결산'!$C$2, Transactions!$Q$2:$Q$1016, Transactions!$P$2:$P$1016)</f>
        <v>0</v>
      </c>
      <c r="U537" s="18">
        <f>IF(Transactions!$V$2:$V$1016=FALSE, Transactions!$O$2:$O$1016, 0)</f>
        <v>0</v>
      </c>
      <c r="V537" s="20"/>
      <c r="W537" s="15"/>
      <c r="X537" s="15"/>
      <c r="Y537" s="15"/>
      <c r="Z537" s="15"/>
      <c r="AA537" s="15"/>
      <c r="AB537" s="15"/>
      <c r="AC537" s="19"/>
    </row>
    <row r="538" ht="15.75" hidden="1" customHeight="1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10" t="b">
        <f>AND(ISNUMBER(MATCH(Transactions!$F$2:$F$1016, '관리용품리스트'!$B$3:$B$48, 0)),
  ISNUMBER(MATCH(Transactions!$G$2:$G$1016, '관리용품리스트'!$C$3:$C$48, 0))
)
</f>
        <v>0</v>
      </c>
      <c r="O538" s="11">
        <f>IF(Transactions!$C$2:$C$1016=TRUE, 0, IF(Transactions!$C$2:$C$1016="지출", -ROUND(Transactions!$H$2:$H$1016/11, 0), ROUND(Transactions!$H$2:$H$1016/11, 0)))</f>
        <v>0</v>
      </c>
      <c r="P538" s="11" t="str">
        <f>IF(Transactions!$C$2:$C$1016="지출", -(Transactions!$H$2:$H$1016), Transactions!$H$2:$H$1016)</f>
        <v/>
      </c>
      <c r="Q538" s="11">
        <f>Transactions!$P$2:$P$1016-Transactions!$O$2:$O$1016</f>
        <v>0</v>
      </c>
      <c r="R538" s="11" t="str">
        <f>IF('운영결산'!$C$2, Transactions!$Q$2:$Q$1016, Transactions!$P$2:$P$1016)</f>
        <v/>
      </c>
      <c r="S538" s="11" t="str">
        <f>IF('초기비용'!$C$2, Transactions!$Q$2:$Q$1016, Transactions!$P$2:$P$1016)</f>
        <v/>
      </c>
      <c r="T538" s="11">
        <f>IF('총결산'!$C$2, Transactions!$Q$2:$Q$1016, Transactions!$P$2:$P$1016)</f>
        <v>0</v>
      </c>
      <c r="U538" s="11">
        <f>IF(Transactions!$V$2:$V$1016=FALSE, Transactions!$O$2:$O$1016, 0)</f>
        <v>0</v>
      </c>
      <c r="V538" s="21"/>
      <c r="W538" s="8"/>
      <c r="X538" s="8"/>
      <c r="Y538" s="8"/>
      <c r="Z538" s="8"/>
      <c r="AA538" s="8"/>
      <c r="AB538" s="8"/>
      <c r="AC538" s="12"/>
    </row>
    <row r="539" ht="15.75" hidden="1" customHeight="1">
      <c r="A539" s="13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7" t="b">
        <f>AND(ISNUMBER(MATCH(Transactions!$F$2:$F$1016, '관리용품리스트'!$B$3:$B$48, 0)),
  ISNUMBER(MATCH(Transactions!$G$2:$G$1016, '관리용품리스트'!$C$3:$C$48, 0))
)
</f>
        <v>0</v>
      </c>
      <c r="O539" s="18">
        <f>IF(Transactions!$C$2:$C$1016=TRUE, 0, IF(Transactions!$C$2:$C$1016="지출", -ROUND(Transactions!$H$2:$H$1016/11, 0), ROUND(Transactions!$H$2:$H$1016/11, 0)))</f>
        <v>0</v>
      </c>
      <c r="P539" s="18" t="str">
        <f>IF(Transactions!$C$2:$C$1016="지출", -(Transactions!$H$2:$H$1016), Transactions!$H$2:$H$1016)</f>
        <v/>
      </c>
      <c r="Q539" s="18">
        <f>Transactions!$P$2:$P$1016-Transactions!$O$2:$O$1016</f>
        <v>0</v>
      </c>
      <c r="R539" s="18" t="str">
        <f>IF('운영결산'!$C$2, Transactions!$Q$2:$Q$1016, Transactions!$P$2:$P$1016)</f>
        <v/>
      </c>
      <c r="S539" s="18" t="str">
        <f>IF('초기비용'!$C$2, Transactions!$Q$2:$Q$1016, Transactions!$P$2:$P$1016)</f>
        <v/>
      </c>
      <c r="T539" s="18">
        <f>IF('총결산'!$C$2, Transactions!$Q$2:$Q$1016, Transactions!$P$2:$P$1016)</f>
        <v>0</v>
      </c>
      <c r="U539" s="18">
        <f>IF(Transactions!$V$2:$V$1016=FALSE, Transactions!$O$2:$O$1016, 0)</f>
        <v>0</v>
      </c>
      <c r="V539" s="20"/>
      <c r="W539" s="15"/>
      <c r="X539" s="15"/>
      <c r="Y539" s="15"/>
      <c r="Z539" s="15"/>
      <c r="AA539" s="15"/>
      <c r="AB539" s="15"/>
      <c r="AC539" s="19"/>
    </row>
    <row r="540" ht="15.75" hidden="1" customHeight="1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10" t="b">
        <f>AND(ISNUMBER(MATCH(Transactions!$F$2:$F$1016, '관리용품리스트'!$B$3:$B$48, 0)),
  ISNUMBER(MATCH(Transactions!$G$2:$G$1016, '관리용품리스트'!$C$3:$C$48, 0))
)
</f>
        <v>0</v>
      </c>
      <c r="O540" s="11">
        <f>IF(Transactions!$C$2:$C$1016=TRUE, 0, IF(Transactions!$C$2:$C$1016="지출", -ROUND(Transactions!$H$2:$H$1016/11, 0), ROUND(Transactions!$H$2:$H$1016/11, 0)))</f>
        <v>0</v>
      </c>
      <c r="P540" s="11" t="str">
        <f>IF(Transactions!$C$2:$C$1016="지출", -(Transactions!$H$2:$H$1016), Transactions!$H$2:$H$1016)</f>
        <v/>
      </c>
      <c r="Q540" s="11">
        <f>Transactions!$P$2:$P$1016-Transactions!$O$2:$O$1016</f>
        <v>0</v>
      </c>
      <c r="R540" s="11" t="str">
        <f>IF('운영결산'!$C$2, Transactions!$Q$2:$Q$1016, Transactions!$P$2:$P$1016)</f>
        <v/>
      </c>
      <c r="S540" s="11" t="str">
        <f>IF('초기비용'!$C$2, Transactions!$Q$2:$Q$1016, Transactions!$P$2:$P$1016)</f>
        <v/>
      </c>
      <c r="T540" s="11">
        <f>IF('총결산'!$C$2, Transactions!$Q$2:$Q$1016, Transactions!$P$2:$P$1016)</f>
        <v>0</v>
      </c>
      <c r="U540" s="11">
        <f>IF(Transactions!$V$2:$V$1016=FALSE, Transactions!$O$2:$O$1016, 0)</f>
        <v>0</v>
      </c>
      <c r="V540" s="21"/>
      <c r="W540" s="8"/>
      <c r="X540" s="8"/>
      <c r="Y540" s="8"/>
      <c r="Z540" s="8"/>
      <c r="AA540" s="8"/>
      <c r="AB540" s="8"/>
      <c r="AC540" s="12"/>
    </row>
    <row r="541" ht="15.75" hidden="1" customHeight="1">
      <c r="A541" s="13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7" t="b">
        <f>AND(ISNUMBER(MATCH(Transactions!$F$2:$F$1016, '관리용품리스트'!$B$3:$B$48, 0)),
  ISNUMBER(MATCH(Transactions!$G$2:$G$1016, '관리용품리스트'!$C$3:$C$48, 0))
)
</f>
        <v>0</v>
      </c>
      <c r="O541" s="18">
        <f>IF(Transactions!$C$2:$C$1016=TRUE, 0, IF(Transactions!$C$2:$C$1016="지출", -ROUND(Transactions!$H$2:$H$1016/11, 0), ROUND(Transactions!$H$2:$H$1016/11, 0)))</f>
        <v>0</v>
      </c>
      <c r="P541" s="18" t="str">
        <f>IF(Transactions!$C$2:$C$1016="지출", -(Transactions!$H$2:$H$1016), Transactions!$H$2:$H$1016)</f>
        <v/>
      </c>
      <c r="Q541" s="18">
        <f>Transactions!$P$2:$P$1016-Transactions!$O$2:$O$1016</f>
        <v>0</v>
      </c>
      <c r="R541" s="18" t="str">
        <f>IF('운영결산'!$C$2, Transactions!$Q$2:$Q$1016, Transactions!$P$2:$P$1016)</f>
        <v/>
      </c>
      <c r="S541" s="18" t="str">
        <f>IF('초기비용'!$C$2, Transactions!$Q$2:$Q$1016, Transactions!$P$2:$P$1016)</f>
        <v/>
      </c>
      <c r="T541" s="18">
        <f>IF('총결산'!$C$2, Transactions!$Q$2:$Q$1016, Transactions!$P$2:$P$1016)</f>
        <v>0</v>
      </c>
      <c r="U541" s="18">
        <f>IF(Transactions!$V$2:$V$1016=FALSE, Transactions!$O$2:$O$1016, 0)</f>
        <v>0</v>
      </c>
      <c r="V541" s="20"/>
      <c r="W541" s="15"/>
      <c r="X541" s="15"/>
      <c r="Y541" s="15"/>
      <c r="Z541" s="15"/>
      <c r="AA541" s="15"/>
      <c r="AB541" s="15"/>
      <c r="AC541" s="19"/>
    </row>
    <row r="542" ht="15.75" hidden="1" customHeight="1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10" t="b">
        <f>AND(ISNUMBER(MATCH(Transactions!$F$2:$F$1016, '관리용품리스트'!$B$3:$B$48, 0)),
  ISNUMBER(MATCH(Transactions!$G$2:$G$1016, '관리용품리스트'!$C$3:$C$48, 0))
)
</f>
        <v>0</v>
      </c>
      <c r="O542" s="11">
        <f>IF(Transactions!$C$2:$C$1016=TRUE, 0, IF(Transactions!$C$2:$C$1016="지출", -ROUND(Transactions!$H$2:$H$1016/11, 0), ROUND(Transactions!$H$2:$H$1016/11, 0)))</f>
        <v>0</v>
      </c>
      <c r="P542" s="11" t="str">
        <f>IF(Transactions!$C$2:$C$1016="지출", -(Transactions!$H$2:$H$1016), Transactions!$H$2:$H$1016)</f>
        <v/>
      </c>
      <c r="Q542" s="11">
        <f>Transactions!$P$2:$P$1016-Transactions!$O$2:$O$1016</f>
        <v>0</v>
      </c>
      <c r="R542" s="11" t="str">
        <f>IF('운영결산'!$C$2, Transactions!$Q$2:$Q$1016, Transactions!$P$2:$P$1016)</f>
        <v/>
      </c>
      <c r="S542" s="11" t="str">
        <f>IF('초기비용'!$C$2, Transactions!$Q$2:$Q$1016, Transactions!$P$2:$P$1016)</f>
        <v/>
      </c>
      <c r="T542" s="11">
        <f>IF('총결산'!$C$2, Transactions!$Q$2:$Q$1016, Transactions!$P$2:$P$1016)</f>
        <v>0</v>
      </c>
      <c r="U542" s="11">
        <f>IF(Transactions!$V$2:$V$1016=FALSE, Transactions!$O$2:$O$1016, 0)</f>
        <v>0</v>
      </c>
      <c r="V542" s="21"/>
      <c r="W542" s="8"/>
      <c r="X542" s="8"/>
      <c r="Y542" s="8"/>
      <c r="Z542" s="8"/>
      <c r="AA542" s="8"/>
      <c r="AB542" s="8"/>
      <c r="AC542" s="12"/>
    </row>
    <row r="543" ht="15.75" hidden="1" customHeight="1">
      <c r="A543" s="13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7" t="b">
        <f>AND(ISNUMBER(MATCH(Transactions!$F$2:$F$1016, '관리용품리스트'!$B$3:$B$48, 0)),
  ISNUMBER(MATCH(Transactions!$G$2:$G$1016, '관리용품리스트'!$C$3:$C$48, 0))
)
</f>
        <v>0</v>
      </c>
      <c r="O543" s="18">
        <f>IF(Transactions!$C$2:$C$1016=TRUE, 0, IF(Transactions!$C$2:$C$1016="지출", -ROUND(Transactions!$H$2:$H$1016/11, 0), ROUND(Transactions!$H$2:$H$1016/11, 0)))</f>
        <v>0</v>
      </c>
      <c r="P543" s="18" t="str">
        <f>IF(Transactions!$C$2:$C$1016="지출", -(Transactions!$H$2:$H$1016), Transactions!$H$2:$H$1016)</f>
        <v/>
      </c>
      <c r="Q543" s="18">
        <f>Transactions!$P$2:$P$1016-Transactions!$O$2:$O$1016</f>
        <v>0</v>
      </c>
      <c r="R543" s="18" t="str">
        <f>IF('운영결산'!$C$2, Transactions!$Q$2:$Q$1016, Transactions!$P$2:$P$1016)</f>
        <v/>
      </c>
      <c r="S543" s="18" t="str">
        <f>IF('초기비용'!$C$2, Transactions!$Q$2:$Q$1016, Transactions!$P$2:$P$1016)</f>
        <v/>
      </c>
      <c r="T543" s="18">
        <f>IF('총결산'!$C$2, Transactions!$Q$2:$Q$1016, Transactions!$P$2:$P$1016)</f>
        <v>0</v>
      </c>
      <c r="U543" s="18">
        <f>IF(Transactions!$V$2:$V$1016=FALSE, Transactions!$O$2:$O$1016, 0)</f>
        <v>0</v>
      </c>
      <c r="V543" s="20"/>
      <c r="W543" s="15"/>
      <c r="X543" s="15"/>
      <c r="Y543" s="15"/>
      <c r="Z543" s="15"/>
      <c r="AA543" s="15"/>
      <c r="AB543" s="15"/>
      <c r="AC543" s="19"/>
    </row>
    <row r="544" ht="15.75" hidden="1" customHeight="1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10" t="b">
        <f>AND(ISNUMBER(MATCH(Transactions!$F$2:$F$1016, '관리용품리스트'!$B$3:$B$48, 0)),
  ISNUMBER(MATCH(Transactions!$G$2:$G$1016, '관리용품리스트'!$C$3:$C$48, 0))
)
</f>
        <v>0</v>
      </c>
      <c r="O544" s="11">
        <f>IF(Transactions!$C$2:$C$1016=TRUE, 0, IF(Transactions!$C$2:$C$1016="지출", -ROUND(Transactions!$H$2:$H$1016/11, 0), ROUND(Transactions!$H$2:$H$1016/11, 0)))</f>
        <v>0</v>
      </c>
      <c r="P544" s="11" t="str">
        <f>IF(Transactions!$C$2:$C$1016="지출", -(Transactions!$H$2:$H$1016), Transactions!$H$2:$H$1016)</f>
        <v/>
      </c>
      <c r="Q544" s="11">
        <f>Transactions!$P$2:$P$1016-Transactions!$O$2:$O$1016</f>
        <v>0</v>
      </c>
      <c r="R544" s="11" t="str">
        <f>IF('운영결산'!$C$2, Transactions!$Q$2:$Q$1016, Transactions!$P$2:$P$1016)</f>
        <v/>
      </c>
      <c r="S544" s="11" t="str">
        <f>IF('초기비용'!$C$2, Transactions!$Q$2:$Q$1016, Transactions!$P$2:$P$1016)</f>
        <v/>
      </c>
      <c r="T544" s="11">
        <f>IF('총결산'!$C$2, Transactions!$Q$2:$Q$1016, Transactions!$P$2:$P$1016)</f>
        <v>0</v>
      </c>
      <c r="U544" s="11">
        <f>IF(Transactions!$V$2:$V$1016=FALSE, Transactions!$O$2:$O$1016, 0)</f>
        <v>0</v>
      </c>
      <c r="V544" s="21"/>
      <c r="W544" s="8"/>
      <c r="X544" s="8"/>
      <c r="Y544" s="8"/>
      <c r="Z544" s="8"/>
      <c r="AA544" s="8"/>
      <c r="AB544" s="8"/>
      <c r="AC544" s="12"/>
    </row>
    <row r="545" ht="15.75" hidden="1" customHeight="1">
      <c r="A545" s="13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7" t="b">
        <f>AND(ISNUMBER(MATCH(Transactions!$F$2:$F$1016, '관리용품리스트'!$B$3:$B$48, 0)),
  ISNUMBER(MATCH(Transactions!$G$2:$G$1016, '관리용품리스트'!$C$3:$C$48, 0))
)
</f>
        <v>0</v>
      </c>
      <c r="O545" s="18">
        <f>IF(Transactions!$C$2:$C$1016=TRUE, 0, IF(Transactions!$C$2:$C$1016="지출", -ROUND(Transactions!$H$2:$H$1016/11, 0), ROUND(Transactions!$H$2:$H$1016/11, 0)))</f>
        <v>0</v>
      </c>
      <c r="P545" s="18" t="str">
        <f>IF(Transactions!$C$2:$C$1016="지출", -(Transactions!$H$2:$H$1016), Transactions!$H$2:$H$1016)</f>
        <v/>
      </c>
      <c r="Q545" s="18">
        <f>Transactions!$P$2:$P$1016-Transactions!$O$2:$O$1016</f>
        <v>0</v>
      </c>
      <c r="R545" s="18" t="str">
        <f>IF('운영결산'!$C$2, Transactions!$Q$2:$Q$1016, Transactions!$P$2:$P$1016)</f>
        <v/>
      </c>
      <c r="S545" s="18" t="str">
        <f>IF('초기비용'!$C$2, Transactions!$Q$2:$Q$1016, Transactions!$P$2:$P$1016)</f>
        <v/>
      </c>
      <c r="T545" s="18">
        <f>IF('총결산'!$C$2, Transactions!$Q$2:$Q$1016, Transactions!$P$2:$P$1016)</f>
        <v>0</v>
      </c>
      <c r="U545" s="18">
        <f>IF(Transactions!$V$2:$V$1016=FALSE, Transactions!$O$2:$O$1016, 0)</f>
        <v>0</v>
      </c>
      <c r="V545" s="20"/>
      <c r="W545" s="15"/>
      <c r="X545" s="15"/>
      <c r="Y545" s="15"/>
      <c r="Z545" s="15"/>
      <c r="AA545" s="15"/>
      <c r="AB545" s="15"/>
      <c r="AC545" s="19"/>
    </row>
    <row r="546" ht="15.75" hidden="1" customHeight="1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10" t="b">
        <f>AND(ISNUMBER(MATCH(Transactions!$F$2:$F$1016, '관리용품리스트'!$B$3:$B$48, 0)),
  ISNUMBER(MATCH(Transactions!$G$2:$G$1016, '관리용품리스트'!$C$3:$C$48, 0))
)
</f>
        <v>0</v>
      </c>
      <c r="O546" s="11">
        <f>IF(Transactions!$C$2:$C$1016=TRUE, 0, IF(Transactions!$C$2:$C$1016="지출", -ROUND(Transactions!$H$2:$H$1016/11, 0), ROUND(Transactions!$H$2:$H$1016/11, 0)))</f>
        <v>0</v>
      </c>
      <c r="P546" s="11" t="str">
        <f>IF(Transactions!$C$2:$C$1016="지출", -(Transactions!$H$2:$H$1016), Transactions!$H$2:$H$1016)</f>
        <v/>
      </c>
      <c r="Q546" s="11">
        <f>Transactions!$P$2:$P$1016-Transactions!$O$2:$O$1016</f>
        <v>0</v>
      </c>
      <c r="R546" s="11" t="str">
        <f>IF('운영결산'!$C$2, Transactions!$Q$2:$Q$1016, Transactions!$P$2:$P$1016)</f>
        <v/>
      </c>
      <c r="S546" s="11" t="str">
        <f>IF('초기비용'!$C$2, Transactions!$Q$2:$Q$1016, Transactions!$P$2:$P$1016)</f>
        <v/>
      </c>
      <c r="T546" s="11">
        <f>IF('총결산'!$C$2, Transactions!$Q$2:$Q$1016, Transactions!$P$2:$P$1016)</f>
        <v>0</v>
      </c>
      <c r="U546" s="11">
        <f>IF(Transactions!$V$2:$V$1016=FALSE, Transactions!$O$2:$O$1016, 0)</f>
        <v>0</v>
      </c>
      <c r="V546" s="21"/>
      <c r="W546" s="8"/>
      <c r="X546" s="8"/>
      <c r="Y546" s="8"/>
      <c r="Z546" s="8"/>
      <c r="AA546" s="8"/>
      <c r="AB546" s="8"/>
      <c r="AC546" s="12"/>
    </row>
    <row r="547" ht="15.75" hidden="1" customHeight="1">
      <c r="A547" s="13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7" t="b">
        <f>AND(ISNUMBER(MATCH(Transactions!$F$2:$F$1016, '관리용품리스트'!$B$3:$B$48, 0)),
  ISNUMBER(MATCH(Transactions!$G$2:$G$1016, '관리용품리스트'!$C$3:$C$48, 0))
)
</f>
        <v>0</v>
      </c>
      <c r="O547" s="18">
        <f>IF(Transactions!$C$2:$C$1016=TRUE, 0, IF(Transactions!$C$2:$C$1016="지출", -ROUND(Transactions!$H$2:$H$1016/11, 0), ROUND(Transactions!$H$2:$H$1016/11, 0)))</f>
        <v>0</v>
      </c>
      <c r="P547" s="18" t="str">
        <f>IF(Transactions!$C$2:$C$1016="지출", -(Transactions!$H$2:$H$1016), Transactions!$H$2:$H$1016)</f>
        <v/>
      </c>
      <c r="Q547" s="18">
        <f>Transactions!$P$2:$P$1016-Transactions!$O$2:$O$1016</f>
        <v>0</v>
      </c>
      <c r="R547" s="18" t="str">
        <f>IF('운영결산'!$C$2, Transactions!$Q$2:$Q$1016, Transactions!$P$2:$P$1016)</f>
        <v/>
      </c>
      <c r="S547" s="18" t="str">
        <f>IF('초기비용'!$C$2, Transactions!$Q$2:$Q$1016, Transactions!$P$2:$P$1016)</f>
        <v/>
      </c>
      <c r="T547" s="18">
        <f>IF('총결산'!$C$2, Transactions!$Q$2:$Q$1016, Transactions!$P$2:$P$1016)</f>
        <v>0</v>
      </c>
      <c r="U547" s="18">
        <f>IF(Transactions!$V$2:$V$1016=FALSE, Transactions!$O$2:$O$1016, 0)</f>
        <v>0</v>
      </c>
      <c r="V547" s="20"/>
      <c r="W547" s="15"/>
      <c r="X547" s="15"/>
      <c r="Y547" s="15"/>
      <c r="Z547" s="15"/>
      <c r="AA547" s="15"/>
      <c r="AB547" s="15"/>
      <c r="AC547" s="19"/>
    </row>
    <row r="548" ht="15.75" hidden="1" customHeight="1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10" t="b">
        <f>AND(ISNUMBER(MATCH(Transactions!$F$2:$F$1016, '관리용품리스트'!$B$3:$B$48, 0)),
  ISNUMBER(MATCH(Transactions!$G$2:$G$1016, '관리용품리스트'!$C$3:$C$48, 0))
)
</f>
        <v>0</v>
      </c>
      <c r="O548" s="11">
        <f>IF(Transactions!$C$2:$C$1016=TRUE, 0, IF(Transactions!$C$2:$C$1016="지출", -ROUND(Transactions!$H$2:$H$1016/11, 0), ROUND(Transactions!$H$2:$H$1016/11, 0)))</f>
        <v>0</v>
      </c>
      <c r="P548" s="11" t="str">
        <f>IF(Transactions!$C$2:$C$1016="지출", -(Transactions!$H$2:$H$1016), Transactions!$H$2:$H$1016)</f>
        <v/>
      </c>
      <c r="Q548" s="11">
        <f>Transactions!$P$2:$P$1016-Transactions!$O$2:$O$1016</f>
        <v>0</v>
      </c>
      <c r="R548" s="11" t="str">
        <f>IF('운영결산'!$C$2, Transactions!$Q$2:$Q$1016, Transactions!$P$2:$P$1016)</f>
        <v/>
      </c>
      <c r="S548" s="11" t="str">
        <f>IF('초기비용'!$C$2, Transactions!$Q$2:$Q$1016, Transactions!$P$2:$P$1016)</f>
        <v/>
      </c>
      <c r="T548" s="11">
        <f>IF('총결산'!$C$2, Transactions!$Q$2:$Q$1016, Transactions!$P$2:$P$1016)</f>
        <v>0</v>
      </c>
      <c r="U548" s="11">
        <f>IF(Transactions!$V$2:$V$1016=FALSE, Transactions!$O$2:$O$1016, 0)</f>
        <v>0</v>
      </c>
      <c r="V548" s="21"/>
      <c r="W548" s="8"/>
      <c r="X548" s="8"/>
      <c r="Y548" s="8"/>
      <c r="Z548" s="8"/>
      <c r="AA548" s="8"/>
      <c r="AB548" s="8"/>
      <c r="AC548" s="12"/>
    </row>
    <row r="549" ht="15.75" hidden="1" customHeight="1">
      <c r="A549" s="13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7" t="b">
        <f>AND(ISNUMBER(MATCH(Transactions!$F$2:$F$1016, '관리용품리스트'!$B$3:$B$48, 0)),
  ISNUMBER(MATCH(Transactions!$G$2:$G$1016, '관리용품리스트'!$C$3:$C$48, 0))
)
</f>
        <v>0</v>
      </c>
      <c r="O549" s="18">
        <f>IF(Transactions!$C$2:$C$1016=TRUE, 0, IF(Transactions!$C$2:$C$1016="지출", -ROUND(Transactions!$H$2:$H$1016/11, 0), ROUND(Transactions!$H$2:$H$1016/11, 0)))</f>
        <v>0</v>
      </c>
      <c r="P549" s="18" t="str">
        <f>IF(Transactions!$C$2:$C$1016="지출", -(Transactions!$H$2:$H$1016), Transactions!$H$2:$H$1016)</f>
        <v/>
      </c>
      <c r="Q549" s="18">
        <f>Transactions!$P$2:$P$1016-Transactions!$O$2:$O$1016</f>
        <v>0</v>
      </c>
      <c r="R549" s="18" t="str">
        <f>IF('운영결산'!$C$2, Transactions!$Q$2:$Q$1016, Transactions!$P$2:$P$1016)</f>
        <v/>
      </c>
      <c r="S549" s="18" t="str">
        <f>IF('초기비용'!$C$2, Transactions!$Q$2:$Q$1016, Transactions!$P$2:$P$1016)</f>
        <v/>
      </c>
      <c r="T549" s="18">
        <f>IF('총결산'!$C$2, Transactions!$Q$2:$Q$1016, Transactions!$P$2:$P$1016)</f>
        <v>0</v>
      </c>
      <c r="U549" s="18">
        <f>IF(Transactions!$V$2:$V$1016=FALSE, Transactions!$O$2:$O$1016, 0)</f>
        <v>0</v>
      </c>
      <c r="V549" s="20"/>
      <c r="W549" s="15"/>
      <c r="X549" s="15"/>
      <c r="Y549" s="15"/>
      <c r="Z549" s="15"/>
      <c r="AA549" s="15"/>
      <c r="AB549" s="15"/>
      <c r="AC549" s="19"/>
    </row>
    <row r="550" ht="15.75" hidden="1" customHeight="1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10" t="b">
        <f>AND(ISNUMBER(MATCH(Transactions!$F$2:$F$1016, '관리용품리스트'!$B$3:$B$48, 0)),
  ISNUMBER(MATCH(Transactions!$G$2:$G$1016, '관리용품리스트'!$C$3:$C$48, 0))
)
</f>
        <v>0</v>
      </c>
      <c r="O550" s="11">
        <f>IF(Transactions!$C$2:$C$1016=TRUE, 0, IF(Transactions!$C$2:$C$1016="지출", -ROUND(Transactions!$H$2:$H$1016/11, 0), ROUND(Transactions!$H$2:$H$1016/11, 0)))</f>
        <v>0</v>
      </c>
      <c r="P550" s="11" t="str">
        <f>IF(Transactions!$C$2:$C$1016="지출", -(Transactions!$H$2:$H$1016), Transactions!$H$2:$H$1016)</f>
        <v/>
      </c>
      <c r="Q550" s="11">
        <f>Transactions!$P$2:$P$1016-Transactions!$O$2:$O$1016</f>
        <v>0</v>
      </c>
      <c r="R550" s="11" t="str">
        <f>IF('운영결산'!$C$2, Transactions!$Q$2:$Q$1016, Transactions!$P$2:$P$1016)</f>
        <v/>
      </c>
      <c r="S550" s="11" t="str">
        <f>IF('초기비용'!$C$2, Transactions!$Q$2:$Q$1016, Transactions!$P$2:$P$1016)</f>
        <v/>
      </c>
      <c r="T550" s="11">
        <f>IF('총결산'!$C$2, Transactions!$Q$2:$Q$1016, Transactions!$P$2:$P$1016)</f>
        <v>0</v>
      </c>
      <c r="U550" s="11">
        <f>IF(Transactions!$V$2:$V$1016=FALSE, Transactions!$O$2:$O$1016, 0)</f>
        <v>0</v>
      </c>
      <c r="V550" s="21"/>
      <c r="W550" s="8"/>
      <c r="X550" s="8"/>
      <c r="Y550" s="8"/>
      <c r="Z550" s="8"/>
      <c r="AA550" s="8"/>
      <c r="AB550" s="8"/>
      <c r="AC550" s="12"/>
    </row>
    <row r="551" ht="15.75" hidden="1" customHeight="1">
      <c r="A551" s="13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7" t="b">
        <f>AND(ISNUMBER(MATCH(Transactions!$F$2:$F$1016, '관리용품리스트'!$B$3:$B$48, 0)),
  ISNUMBER(MATCH(Transactions!$G$2:$G$1016, '관리용품리스트'!$C$3:$C$48, 0))
)
</f>
        <v>0</v>
      </c>
      <c r="O551" s="18">
        <f>IF(Transactions!$C$2:$C$1016=TRUE, 0, IF(Transactions!$C$2:$C$1016="지출", -ROUND(Transactions!$H$2:$H$1016/11, 0), ROUND(Transactions!$H$2:$H$1016/11, 0)))</f>
        <v>0</v>
      </c>
      <c r="P551" s="18" t="str">
        <f>IF(Transactions!$C$2:$C$1016="지출", -(Transactions!$H$2:$H$1016), Transactions!$H$2:$H$1016)</f>
        <v/>
      </c>
      <c r="Q551" s="18">
        <f>Transactions!$P$2:$P$1016-Transactions!$O$2:$O$1016</f>
        <v>0</v>
      </c>
      <c r="R551" s="18" t="str">
        <f>IF('운영결산'!$C$2, Transactions!$Q$2:$Q$1016, Transactions!$P$2:$P$1016)</f>
        <v/>
      </c>
      <c r="S551" s="18" t="str">
        <f>IF('초기비용'!$C$2, Transactions!$Q$2:$Q$1016, Transactions!$P$2:$P$1016)</f>
        <v/>
      </c>
      <c r="T551" s="18">
        <f>IF('총결산'!$C$2, Transactions!$Q$2:$Q$1016, Transactions!$P$2:$P$1016)</f>
        <v>0</v>
      </c>
      <c r="U551" s="18">
        <f>IF(Transactions!$V$2:$V$1016=FALSE, Transactions!$O$2:$O$1016, 0)</f>
        <v>0</v>
      </c>
      <c r="V551" s="20"/>
      <c r="W551" s="15"/>
      <c r="X551" s="15"/>
      <c r="Y551" s="15"/>
      <c r="Z551" s="15"/>
      <c r="AA551" s="15"/>
      <c r="AB551" s="15"/>
      <c r="AC551" s="19"/>
    </row>
    <row r="552" ht="15.75" hidden="1" customHeight="1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10" t="b">
        <f>AND(ISNUMBER(MATCH(Transactions!$F$2:$F$1016, '관리용품리스트'!$B$3:$B$48, 0)),
  ISNUMBER(MATCH(Transactions!$G$2:$G$1016, '관리용품리스트'!$C$3:$C$48, 0))
)
</f>
        <v>0</v>
      </c>
      <c r="O552" s="11">
        <f>IF(Transactions!$C$2:$C$1016=TRUE, 0, IF(Transactions!$C$2:$C$1016="지출", -ROUND(Transactions!$H$2:$H$1016/11, 0), ROUND(Transactions!$H$2:$H$1016/11, 0)))</f>
        <v>0</v>
      </c>
      <c r="P552" s="11" t="str">
        <f>IF(Transactions!$C$2:$C$1016="지출", -(Transactions!$H$2:$H$1016), Transactions!$H$2:$H$1016)</f>
        <v/>
      </c>
      <c r="Q552" s="11">
        <f>Transactions!$P$2:$P$1016-Transactions!$O$2:$O$1016</f>
        <v>0</v>
      </c>
      <c r="R552" s="11" t="str">
        <f>IF('운영결산'!$C$2, Transactions!$Q$2:$Q$1016, Transactions!$P$2:$P$1016)</f>
        <v/>
      </c>
      <c r="S552" s="11" t="str">
        <f>IF('초기비용'!$C$2, Transactions!$Q$2:$Q$1016, Transactions!$P$2:$P$1016)</f>
        <v/>
      </c>
      <c r="T552" s="11">
        <f>IF('총결산'!$C$2, Transactions!$Q$2:$Q$1016, Transactions!$P$2:$P$1016)</f>
        <v>0</v>
      </c>
      <c r="U552" s="11">
        <f>IF(Transactions!$V$2:$V$1016=FALSE, Transactions!$O$2:$O$1016, 0)</f>
        <v>0</v>
      </c>
      <c r="V552" s="21"/>
      <c r="W552" s="8"/>
      <c r="X552" s="8"/>
      <c r="Y552" s="8"/>
      <c r="Z552" s="8"/>
      <c r="AA552" s="8"/>
      <c r="AB552" s="8"/>
      <c r="AC552" s="12"/>
    </row>
    <row r="553" ht="15.75" hidden="1" customHeight="1">
      <c r="A553" s="13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7" t="b">
        <f>AND(ISNUMBER(MATCH(Transactions!$F$2:$F$1016, '관리용품리스트'!$B$3:$B$48, 0)),
  ISNUMBER(MATCH(Transactions!$G$2:$G$1016, '관리용품리스트'!$C$3:$C$48, 0))
)
</f>
        <v>0</v>
      </c>
      <c r="O553" s="18">
        <f>IF(Transactions!$C$2:$C$1016=TRUE, 0, IF(Transactions!$C$2:$C$1016="지출", -ROUND(Transactions!$H$2:$H$1016/11, 0), ROUND(Transactions!$H$2:$H$1016/11, 0)))</f>
        <v>0</v>
      </c>
      <c r="P553" s="18" t="str">
        <f>IF(Transactions!$C$2:$C$1016="지출", -(Transactions!$H$2:$H$1016), Transactions!$H$2:$H$1016)</f>
        <v/>
      </c>
      <c r="Q553" s="18">
        <f>Transactions!$P$2:$P$1016-Transactions!$O$2:$O$1016</f>
        <v>0</v>
      </c>
      <c r="R553" s="18" t="str">
        <f>IF('운영결산'!$C$2, Transactions!$Q$2:$Q$1016, Transactions!$P$2:$P$1016)</f>
        <v/>
      </c>
      <c r="S553" s="18" t="str">
        <f>IF('초기비용'!$C$2, Transactions!$Q$2:$Q$1016, Transactions!$P$2:$P$1016)</f>
        <v/>
      </c>
      <c r="T553" s="18">
        <f>IF('총결산'!$C$2, Transactions!$Q$2:$Q$1016, Transactions!$P$2:$P$1016)</f>
        <v>0</v>
      </c>
      <c r="U553" s="18">
        <f>IF(Transactions!$V$2:$V$1016=FALSE, Transactions!$O$2:$O$1016, 0)</f>
        <v>0</v>
      </c>
      <c r="V553" s="20"/>
      <c r="W553" s="15"/>
      <c r="X553" s="15"/>
      <c r="Y553" s="15"/>
      <c r="Z553" s="15"/>
      <c r="AA553" s="15"/>
      <c r="AB553" s="15"/>
      <c r="AC553" s="19"/>
    </row>
    <row r="554" ht="15.75" hidden="1" customHeight="1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10" t="b">
        <f>AND(ISNUMBER(MATCH(Transactions!$F$2:$F$1016, '관리용품리스트'!$B$3:$B$48, 0)),
  ISNUMBER(MATCH(Transactions!$G$2:$G$1016, '관리용품리스트'!$C$3:$C$48, 0))
)
</f>
        <v>0</v>
      </c>
      <c r="O554" s="11">
        <f>IF(Transactions!$C$2:$C$1016=TRUE, 0, IF(Transactions!$C$2:$C$1016="지출", -ROUND(Transactions!$H$2:$H$1016/11, 0), ROUND(Transactions!$H$2:$H$1016/11, 0)))</f>
        <v>0</v>
      </c>
      <c r="P554" s="11" t="str">
        <f>IF(Transactions!$C$2:$C$1016="지출", -(Transactions!$H$2:$H$1016), Transactions!$H$2:$H$1016)</f>
        <v/>
      </c>
      <c r="Q554" s="11">
        <f>Transactions!$P$2:$P$1016-Transactions!$O$2:$O$1016</f>
        <v>0</v>
      </c>
      <c r="R554" s="11" t="str">
        <f>IF('운영결산'!$C$2, Transactions!$Q$2:$Q$1016, Transactions!$P$2:$P$1016)</f>
        <v/>
      </c>
      <c r="S554" s="11" t="str">
        <f>IF('초기비용'!$C$2, Transactions!$Q$2:$Q$1016, Transactions!$P$2:$P$1016)</f>
        <v/>
      </c>
      <c r="T554" s="11">
        <f>IF('총결산'!$C$2, Transactions!$Q$2:$Q$1016, Transactions!$P$2:$P$1016)</f>
        <v>0</v>
      </c>
      <c r="U554" s="11">
        <f>IF(Transactions!$V$2:$V$1016=FALSE, Transactions!$O$2:$O$1016, 0)</f>
        <v>0</v>
      </c>
      <c r="V554" s="21"/>
      <c r="W554" s="8"/>
      <c r="X554" s="8"/>
      <c r="Y554" s="8"/>
      <c r="Z554" s="8"/>
      <c r="AA554" s="8"/>
      <c r="AB554" s="8"/>
      <c r="AC554" s="12"/>
    </row>
    <row r="555" ht="15.75" hidden="1" customHeight="1">
      <c r="A555" s="13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7" t="b">
        <f>AND(ISNUMBER(MATCH(Transactions!$F$2:$F$1016, '관리용품리스트'!$B$3:$B$48, 0)),
  ISNUMBER(MATCH(Transactions!$G$2:$G$1016, '관리용품리스트'!$C$3:$C$48, 0))
)
</f>
        <v>0</v>
      </c>
      <c r="O555" s="18">
        <f>IF(Transactions!$C$2:$C$1016=TRUE, 0, IF(Transactions!$C$2:$C$1016="지출", -ROUND(Transactions!$H$2:$H$1016/11, 0), ROUND(Transactions!$H$2:$H$1016/11, 0)))</f>
        <v>0</v>
      </c>
      <c r="P555" s="18" t="str">
        <f>IF(Transactions!$C$2:$C$1016="지출", -(Transactions!$H$2:$H$1016), Transactions!$H$2:$H$1016)</f>
        <v/>
      </c>
      <c r="Q555" s="18">
        <f>Transactions!$P$2:$P$1016-Transactions!$O$2:$O$1016</f>
        <v>0</v>
      </c>
      <c r="R555" s="18" t="str">
        <f>IF('운영결산'!$C$2, Transactions!$Q$2:$Q$1016, Transactions!$P$2:$P$1016)</f>
        <v/>
      </c>
      <c r="S555" s="18" t="str">
        <f>IF('초기비용'!$C$2, Transactions!$Q$2:$Q$1016, Transactions!$P$2:$P$1016)</f>
        <v/>
      </c>
      <c r="T555" s="18">
        <f>IF('총결산'!$C$2, Transactions!$Q$2:$Q$1016, Transactions!$P$2:$P$1016)</f>
        <v>0</v>
      </c>
      <c r="U555" s="18">
        <f>IF(Transactions!$V$2:$V$1016=FALSE, Transactions!$O$2:$O$1016, 0)</f>
        <v>0</v>
      </c>
      <c r="V555" s="20"/>
      <c r="W555" s="15"/>
      <c r="X555" s="15"/>
      <c r="Y555" s="15"/>
      <c r="Z555" s="15"/>
      <c r="AA555" s="15"/>
      <c r="AB555" s="15"/>
      <c r="AC555" s="19"/>
    </row>
    <row r="556" ht="15.75" hidden="1" customHeight="1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10" t="b">
        <f>AND(ISNUMBER(MATCH(Transactions!$F$2:$F$1016, '관리용품리스트'!$B$3:$B$48, 0)),
  ISNUMBER(MATCH(Transactions!$G$2:$G$1016, '관리용품리스트'!$C$3:$C$48, 0))
)
</f>
        <v>0</v>
      </c>
      <c r="O556" s="11">
        <f>IF(Transactions!$C$2:$C$1016=TRUE, 0, IF(Transactions!$C$2:$C$1016="지출", -ROUND(Transactions!$H$2:$H$1016/11, 0), ROUND(Transactions!$H$2:$H$1016/11, 0)))</f>
        <v>0</v>
      </c>
      <c r="P556" s="11" t="str">
        <f>IF(Transactions!$C$2:$C$1016="지출", -(Transactions!$H$2:$H$1016), Transactions!$H$2:$H$1016)</f>
        <v/>
      </c>
      <c r="Q556" s="11">
        <f>Transactions!$P$2:$P$1016-Transactions!$O$2:$O$1016</f>
        <v>0</v>
      </c>
      <c r="R556" s="11" t="str">
        <f>IF('운영결산'!$C$2, Transactions!$Q$2:$Q$1016, Transactions!$P$2:$P$1016)</f>
        <v/>
      </c>
      <c r="S556" s="11" t="str">
        <f>IF('초기비용'!$C$2, Transactions!$Q$2:$Q$1016, Transactions!$P$2:$P$1016)</f>
        <v/>
      </c>
      <c r="T556" s="11">
        <f>IF('총결산'!$C$2, Transactions!$Q$2:$Q$1016, Transactions!$P$2:$P$1016)</f>
        <v>0</v>
      </c>
      <c r="U556" s="11">
        <f>IF(Transactions!$V$2:$V$1016=FALSE, Transactions!$O$2:$O$1016, 0)</f>
        <v>0</v>
      </c>
      <c r="V556" s="21"/>
      <c r="W556" s="8"/>
      <c r="X556" s="8"/>
      <c r="Y556" s="8"/>
      <c r="Z556" s="8"/>
      <c r="AA556" s="8"/>
      <c r="AB556" s="8"/>
      <c r="AC556" s="12"/>
    </row>
    <row r="557" ht="15.75" hidden="1" customHeight="1">
      <c r="A557" s="13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7" t="b">
        <f>AND(ISNUMBER(MATCH(Transactions!$F$2:$F$1016, '관리용품리스트'!$B$3:$B$48, 0)),
  ISNUMBER(MATCH(Transactions!$G$2:$G$1016, '관리용품리스트'!$C$3:$C$48, 0))
)
</f>
        <v>0</v>
      </c>
      <c r="O557" s="18">
        <f>IF(Transactions!$C$2:$C$1016=TRUE, 0, IF(Transactions!$C$2:$C$1016="지출", -ROUND(Transactions!$H$2:$H$1016/11, 0), ROUND(Transactions!$H$2:$H$1016/11, 0)))</f>
        <v>0</v>
      </c>
      <c r="P557" s="18" t="str">
        <f>IF(Transactions!$C$2:$C$1016="지출", -(Transactions!$H$2:$H$1016), Transactions!$H$2:$H$1016)</f>
        <v/>
      </c>
      <c r="Q557" s="18">
        <f>Transactions!$P$2:$P$1016-Transactions!$O$2:$O$1016</f>
        <v>0</v>
      </c>
      <c r="R557" s="18" t="str">
        <f>IF('운영결산'!$C$2, Transactions!$Q$2:$Q$1016, Transactions!$P$2:$P$1016)</f>
        <v/>
      </c>
      <c r="S557" s="18" t="str">
        <f>IF('초기비용'!$C$2, Transactions!$Q$2:$Q$1016, Transactions!$P$2:$P$1016)</f>
        <v/>
      </c>
      <c r="T557" s="18">
        <f>IF('총결산'!$C$2, Transactions!$Q$2:$Q$1016, Transactions!$P$2:$P$1016)</f>
        <v>0</v>
      </c>
      <c r="U557" s="18">
        <f>IF(Transactions!$V$2:$V$1016=FALSE, Transactions!$O$2:$O$1016, 0)</f>
        <v>0</v>
      </c>
      <c r="V557" s="20"/>
      <c r="W557" s="15"/>
      <c r="X557" s="15"/>
      <c r="Y557" s="15"/>
      <c r="Z557" s="15"/>
      <c r="AA557" s="15"/>
      <c r="AB557" s="15"/>
      <c r="AC557" s="19"/>
    </row>
    <row r="558" ht="15.75" hidden="1" customHeight="1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10" t="b">
        <f>AND(ISNUMBER(MATCH(Transactions!$F$2:$F$1016, '관리용품리스트'!$B$3:$B$48, 0)),
  ISNUMBER(MATCH(Transactions!$G$2:$G$1016, '관리용품리스트'!$C$3:$C$48, 0))
)
</f>
        <v>0</v>
      </c>
      <c r="O558" s="11">
        <f>IF(Transactions!$C$2:$C$1016=TRUE, 0, IF(Transactions!$C$2:$C$1016="지출", -ROUND(Transactions!$H$2:$H$1016/11, 0), ROUND(Transactions!$H$2:$H$1016/11, 0)))</f>
        <v>0</v>
      </c>
      <c r="P558" s="11" t="str">
        <f>IF(Transactions!$C$2:$C$1016="지출", -(Transactions!$H$2:$H$1016), Transactions!$H$2:$H$1016)</f>
        <v/>
      </c>
      <c r="Q558" s="11">
        <f>Transactions!$P$2:$P$1016-Transactions!$O$2:$O$1016</f>
        <v>0</v>
      </c>
      <c r="R558" s="11" t="str">
        <f>IF('운영결산'!$C$2, Transactions!$Q$2:$Q$1016, Transactions!$P$2:$P$1016)</f>
        <v/>
      </c>
      <c r="S558" s="11" t="str">
        <f>IF('초기비용'!$C$2, Transactions!$Q$2:$Q$1016, Transactions!$P$2:$P$1016)</f>
        <v/>
      </c>
      <c r="T558" s="11">
        <f>IF('총결산'!$C$2, Transactions!$Q$2:$Q$1016, Transactions!$P$2:$P$1016)</f>
        <v>0</v>
      </c>
      <c r="U558" s="11">
        <f>IF(Transactions!$V$2:$V$1016=FALSE, Transactions!$O$2:$O$1016, 0)</f>
        <v>0</v>
      </c>
      <c r="V558" s="21"/>
      <c r="W558" s="8"/>
      <c r="X558" s="8"/>
      <c r="Y558" s="8"/>
      <c r="Z558" s="8"/>
      <c r="AA558" s="8"/>
      <c r="AB558" s="8"/>
      <c r="AC558" s="12"/>
    </row>
    <row r="559" ht="15.75" hidden="1" customHeight="1">
      <c r="A559" s="13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7" t="b">
        <f>AND(ISNUMBER(MATCH(Transactions!$F$2:$F$1016, '관리용품리스트'!$B$3:$B$48, 0)),
  ISNUMBER(MATCH(Transactions!$G$2:$G$1016, '관리용품리스트'!$C$3:$C$48, 0))
)
</f>
        <v>0</v>
      </c>
      <c r="O559" s="18">
        <f>IF(Transactions!$C$2:$C$1016=TRUE, 0, IF(Transactions!$C$2:$C$1016="지출", -ROUND(Transactions!$H$2:$H$1016/11, 0), ROUND(Transactions!$H$2:$H$1016/11, 0)))</f>
        <v>0</v>
      </c>
      <c r="P559" s="18" t="str">
        <f>IF(Transactions!$C$2:$C$1016="지출", -(Transactions!$H$2:$H$1016), Transactions!$H$2:$H$1016)</f>
        <v/>
      </c>
      <c r="Q559" s="18">
        <f>Transactions!$P$2:$P$1016-Transactions!$O$2:$O$1016</f>
        <v>0</v>
      </c>
      <c r="R559" s="18" t="str">
        <f>IF('운영결산'!$C$2, Transactions!$Q$2:$Q$1016, Transactions!$P$2:$P$1016)</f>
        <v/>
      </c>
      <c r="S559" s="18" t="str">
        <f>IF('초기비용'!$C$2, Transactions!$Q$2:$Q$1016, Transactions!$P$2:$P$1016)</f>
        <v/>
      </c>
      <c r="T559" s="18">
        <f>IF('총결산'!$C$2, Transactions!$Q$2:$Q$1016, Transactions!$P$2:$P$1016)</f>
        <v>0</v>
      </c>
      <c r="U559" s="18">
        <f>IF(Transactions!$V$2:$V$1016=FALSE, Transactions!$O$2:$O$1016, 0)</f>
        <v>0</v>
      </c>
      <c r="V559" s="20"/>
      <c r="W559" s="15"/>
      <c r="X559" s="15"/>
      <c r="Y559" s="15"/>
      <c r="Z559" s="15"/>
      <c r="AA559" s="15"/>
      <c r="AB559" s="15"/>
      <c r="AC559" s="19"/>
    </row>
    <row r="560" ht="15.75" hidden="1" customHeight="1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10" t="b">
        <f>AND(ISNUMBER(MATCH(Transactions!$F$2:$F$1016, '관리용품리스트'!$B$3:$B$48, 0)),
  ISNUMBER(MATCH(Transactions!$G$2:$G$1016, '관리용품리스트'!$C$3:$C$48, 0))
)
</f>
        <v>0</v>
      </c>
      <c r="O560" s="11">
        <f>IF(Transactions!$C$2:$C$1016=TRUE, 0, IF(Transactions!$C$2:$C$1016="지출", -ROUND(Transactions!$H$2:$H$1016/11, 0), ROUND(Transactions!$H$2:$H$1016/11, 0)))</f>
        <v>0</v>
      </c>
      <c r="P560" s="11" t="str">
        <f>IF(Transactions!$C$2:$C$1016="지출", -(Transactions!$H$2:$H$1016), Transactions!$H$2:$H$1016)</f>
        <v/>
      </c>
      <c r="Q560" s="11">
        <f>Transactions!$P$2:$P$1016-Transactions!$O$2:$O$1016</f>
        <v>0</v>
      </c>
      <c r="R560" s="11" t="str">
        <f>IF('운영결산'!$C$2, Transactions!$Q$2:$Q$1016, Transactions!$P$2:$P$1016)</f>
        <v/>
      </c>
      <c r="S560" s="11" t="str">
        <f>IF('초기비용'!$C$2, Transactions!$Q$2:$Q$1016, Transactions!$P$2:$P$1016)</f>
        <v/>
      </c>
      <c r="T560" s="11">
        <f>IF('총결산'!$C$2, Transactions!$Q$2:$Q$1016, Transactions!$P$2:$P$1016)</f>
        <v>0</v>
      </c>
      <c r="U560" s="11">
        <f>IF(Transactions!$V$2:$V$1016=FALSE, Transactions!$O$2:$O$1016, 0)</f>
        <v>0</v>
      </c>
      <c r="V560" s="21"/>
      <c r="W560" s="8"/>
      <c r="X560" s="8"/>
      <c r="Y560" s="8"/>
      <c r="Z560" s="8"/>
      <c r="AA560" s="8"/>
      <c r="AB560" s="8"/>
      <c r="AC560" s="12"/>
    </row>
    <row r="561" ht="15.75" hidden="1" customHeight="1">
      <c r="A561" s="13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7" t="b">
        <f>AND(ISNUMBER(MATCH(Transactions!$F$2:$F$1016, '관리용품리스트'!$B$3:$B$48, 0)),
  ISNUMBER(MATCH(Transactions!$G$2:$G$1016, '관리용품리스트'!$C$3:$C$48, 0))
)
</f>
        <v>0</v>
      </c>
      <c r="O561" s="18">
        <f>IF(Transactions!$C$2:$C$1016=TRUE, 0, IF(Transactions!$C$2:$C$1016="지출", -ROUND(Transactions!$H$2:$H$1016/11, 0), ROUND(Transactions!$H$2:$H$1016/11, 0)))</f>
        <v>0</v>
      </c>
      <c r="P561" s="18" t="str">
        <f>IF(Transactions!$C$2:$C$1016="지출", -(Transactions!$H$2:$H$1016), Transactions!$H$2:$H$1016)</f>
        <v/>
      </c>
      <c r="Q561" s="18">
        <f>Transactions!$P$2:$P$1016-Transactions!$O$2:$O$1016</f>
        <v>0</v>
      </c>
      <c r="R561" s="18" t="str">
        <f>IF('운영결산'!$C$2, Transactions!$Q$2:$Q$1016, Transactions!$P$2:$P$1016)</f>
        <v/>
      </c>
      <c r="S561" s="18" t="str">
        <f>IF('초기비용'!$C$2, Transactions!$Q$2:$Q$1016, Transactions!$P$2:$P$1016)</f>
        <v/>
      </c>
      <c r="T561" s="18">
        <f>IF('총결산'!$C$2, Transactions!$Q$2:$Q$1016, Transactions!$P$2:$P$1016)</f>
        <v>0</v>
      </c>
      <c r="U561" s="18">
        <f>IF(Transactions!$V$2:$V$1016=FALSE, Transactions!$O$2:$O$1016, 0)</f>
        <v>0</v>
      </c>
      <c r="V561" s="20"/>
      <c r="W561" s="15"/>
      <c r="X561" s="15"/>
      <c r="Y561" s="15"/>
      <c r="Z561" s="15"/>
      <c r="AA561" s="15"/>
      <c r="AB561" s="15"/>
      <c r="AC561" s="19"/>
    </row>
    <row r="562" ht="15.75" hidden="1" customHeight="1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10" t="b">
        <f>AND(ISNUMBER(MATCH(Transactions!$F$2:$F$1016, '관리용품리스트'!$B$3:$B$48, 0)),
  ISNUMBER(MATCH(Transactions!$G$2:$G$1016, '관리용품리스트'!$C$3:$C$48, 0))
)
</f>
        <v>0</v>
      </c>
      <c r="O562" s="11">
        <f>IF(Transactions!$C$2:$C$1016=TRUE, 0, IF(Transactions!$C$2:$C$1016="지출", -ROUND(Transactions!$H$2:$H$1016/11, 0), ROUND(Transactions!$H$2:$H$1016/11, 0)))</f>
        <v>0</v>
      </c>
      <c r="P562" s="11" t="str">
        <f>IF(Transactions!$C$2:$C$1016="지출", -(Transactions!$H$2:$H$1016), Transactions!$H$2:$H$1016)</f>
        <v/>
      </c>
      <c r="Q562" s="11">
        <f>Transactions!$P$2:$P$1016-Transactions!$O$2:$O$1016</f>
        <v>0</v>
      </c>
      <c r="R562" s="11" t="str">
        <f>IF('운영결산'!$C$2, Transactions!$Q$2:$Q$1016, Transactions!$P$2:$P$1016)</f>
        <v/>
      </c>
      <c r="S562" s="11" t="str">
        <f>IF('초기비용'!$C$2, Transactions!$Q$2:$Q$1016, Transactions!$P$2:$P$1016)</f>
        <v/>
      </c>
      <c r="T562" s="11">
        <f>IF('총결산'!$C$2, Transactions!$Q$2:$Q$1016, Transactions!$P$2:$P$1016)</f>
        <v>0</v>
      </c>
      <c r="U562" s="11">
        <f>IF(Transactions!$V$2:$V$1016=FALSE, Transactions!$O$2:$O$1016, 0)</f>
        <v>0</v>
      </c>
      <c r="V562" s="21"/>
      <c r="W562" s="8"/>
      <c r="X562" s="8"/>
      <c r="Y562" s="8"/>
      <c r="Z562" s="8"/>
      <c r="AA562" s="8"/>
      <c r="AB562" s="8"/>
      <c r="AC562" s="12"/>
    </row>
    <row r="563" ht="15.75" hidden="1" customHeight="1">
      <c r="A563" s="13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7" t="b">
        <f>AND(ISNUMBER(MATCH(Transactions!$F$2:$F$1016, '관리용품리스트'!$B$3:$B$48, 0)),
  ISNUMBER(MATCH(Transactions!$G$2:$G$1016, '관리용품리스트'!$C$3:$C$48, 0))
)
</f>
        <v>0</v>
      </c>
      <c r="O563" s="18">
        <f>IF(Transactions!$C$2:$C$1016=TRUE, 0, IF(Transactions!$C$2:$C$1016="지출", -ROUND(Transactions!$H$2:$H$1016/11, 0), ROUND(Transactions!$H$2:$H$1016/11, 0)))</f>
        <v>0</v>
      </c>
      <c r="P563" s="18" t="str">
        <f>IF(Transactions!$C$2:$C$1016="지출", -(Transactions!$H$2:$H$1016), Transactions!$H$2:$H$1016)</f>
        <v/>
      </c>
      <c r="Q563" s="18">
        <f>Transactions!$P$2:$P$1016-Transactions!$O$2:$O$1016</f>
        <v>0</v>
      </c>
      <c r="R563" s="18" t="str">
        <f>IF('운영결산'!$C$2, Transactions!$Q$2:$Q$1016, Transactions!$P$2:$P$1016)</f>
        <v/>
      </c>
      <c r="S563" s="18" t="str">
        <f>IF('초기비용'!$C$2, Transactions!$Q$2:$Q$1016, Transactions!$P$2:$P$1016)</f>
        <v/>
      </c>
      <c r="T563" s="18">
        <f>IF('총결산'!$C$2, Transactions!$Q$2:$Q$1016, Transactions!$P$2:$P$1016)</f>
        <v>0</v>
      </c>
      <c r="U563" s="18">
        <f>IF(Transactions!$V$2:$V$1016=FALSE, Transactions!$O$2:$O$1016, 0)</f>
        <v>0</v>
      </c>
      <c r="V563" s="20"/>
      <c r="W563" s="15"/>
      <c r="X563" s="15"/>
      <c r="Y563" s="15"/>
      <c r="Z563" s="15"/>
      <c r="AA563" s="15"/>
      <c r="AB563" s="15"/>
      <c r="AC563" s="19"/>
    </row>
    <row r="564" ht="15.75" hidden="1" customHeight="1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10" t="b">
        <f>AND(ISNUMBER(MATCH(Transactions!$F$2:$F$1016, '관리용품리스트'!$B$3:$B$48, 0)),
  ISNUMBER(MATCH(Transactions!$G$2:$G$1016, '관리용품리스트'!$C$3:$C$48, 0))
)
</f>
        <v>0</v>
      </c>
      <c r="O564" s="11">
        <f>IF(Transactions!$C$2:$C$1016=TRUE, 0, IF(Transactions!$C$2:$C$1016="지출", -ROUND(Transactions!$H$2:$H$1016/11, 0), ROUND(Transactions!$H$2:$H$1016/11, 0)))</f>
        <v>0</v>
      </c>
      <c r="P564" s="11" t="str">
        <f>IF(Transactions!$C$2:$C$1016="지출", -(Transactions!$H$2:$H$1016), Transactions!$H$2:$H$1016)</f>
        <v/>
      </c>
      <c r="Q564" s="11">
        <f>Transactions!$P$2:$P$1016-Transactions!$O$2:$O$1016</f>
        <v>0</v>
      </c>
      <c r="R564" s="11" t="str">
        <f>IF('운영결산'!$C$2, Transactions!$Q$2:$Q$1016, Transactions!$P$2:$P$1016)</f>
        <v/>
      </c>
      <c r="S564" s="11" t="str">
        <f>IF('초기비용'!$C$2, Transactions!$Q$2:$Q$1016, Transactions!$P$2:$P$1016)</f>
        <v/>
      </c>
      <c r="T564" s="11">
        <f>IF('총결산'!$C$2, Transactions!$Q$2:$Q$1016, Transactions!$P$2:$P$1016)</f>
        <v>0</v>
      </c>
      <c r="U564" s="11">
        <f>IF(Transactions!$V$2:$V$1016=FALSE, Transactions!$O$2:$O$1016, 0)</f>
        <v>0</v>
      </c>
      <c r="V564" s="21"/>
      <c r="W564" s="8"/>
      <c r="X564" s="8"/>
      <c r="Y564" s="8"/>
      <c r="Z564" s="8"/>
      <c r="AA564" s="8"/>
      <c r="AB564" s="8"/>
      <c r="AC564" s="12"/>
    </row>
    <row r="565" ht="15.75" hidden="1" customHeight="1">
      <c r="A565" s="13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7" t="b">
        <f>AND(ISNUMBER(MATCH(Transactions!$F$2:$F$1016, '관리용품리스트'!$B$3:$B$48, 0)),
  ISNUMBER(MATCH(Transactions!$G$2:$G$1016, '관리용품리스트'!$C$3:$C$48, 0))
)
</f>
        <v>0</v>
      </c>
      <c r="O565" s="18">
        <f>IF(Transactions!$C$2:$C$1016=TRUE, 0, IF(Transactions!$C$2:$C$1016="지출", -ROUND(Transactions!$H$2:$H$1016/11, 0), ROUND(Transactions!$H$2:$H$1016/11, 0)))</f>
        <v>0</v>
      </c>
      <c r="P565" s="18" t="str">
        <f>IF(Transactions!$C$2:$C$1016="지출", -(Transactions!$H$2:$H$1016), Transactions!$H$2:$H$1016)</f>
        <v/>
      </c>
      <c r="Q565" s="18">
        <f>Transactions!$P$2:$P$1016-Transactions!$O$2:$O$1016</f>
        <v>0</v>
      </c>
      <c r="R565" s="18" t="str">
        <f>IF('운영결산'!$C$2, Transactions!$Q$2:$Q$1016, Transactions!$P$2:$P$1016)</f>
        <v/>
      </c>
      <c r="S565" s="18" t="str">
        <f>IF('초기비용'!$C$2, Transactions!$Q$2:$Q$1016, Transactions!$P$2:$P$1016)</f>
        <v/>
      </c>
      <c r="T565" s="18">
        <f>IF('총결산'!$C$2, Transactions!$Q$2:$Q$1016, Transactions!$P$2:$P$1016)</f>
        <v>0</v>
      </c>
      <c r="U565" s="18">
        <f>IF(Transactions!$V$2:$V$1016=FALSE, Transactions!$O$2:$O$1016, 0)</f>
        <v>0</v>
      </c>
      <c r="V565" s="20"/>
      <c r="W565" s="15"/>
      <c r="X565" s="15"/>
      <c r="Y565" s="15"/>
      <c r="Z565" s="15"/>
      <c r="AA565" s="15"/>
      <c r="AB565" s="15"/>
      <c r="AC565" s="19"/>
    </row>
    <row r="566" ht="15.75" hidden="1" customHeight="1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10" t="b">
        <f>AND(ISNUMBER(MATCH(Transactions!$F$2:$F$1016, '관리용품리스트'!$B$3:$B$48, 0)),
  ISNUMBER(MATCH(Transactions!$G$2:$G$1016, '관리용품리스트'!$C$3:$C$48, 0))
)
</f>
        <v>0</v>
      </c>
      <c r="O566" s="11">
        <f>IF(Transactions!$C$2:$C$1016=TRUE, 0, IF(Transactions!$C$2:$C$1016="지출", -ROUND(Transactions!$H$2:$H$1016/11, 0), ROUND(Transactions!$H$2:$H$1016/11, 0)))</f>
        <v>0</v>
      </c>
      <c r="P566" s="11" t="str">
        <f>IF(Transactions!$C$2:$C$1016="지출", -(Transactions!$H$2:$H$1016), Transactions!$H$2:$H$1016)</f>
        <v/>
      </c>
      <c r="Q566" s="11">
        <f>Transactions!$P$2:$P$1016-Transactions!$O$2:$O$1016</f>
        <v>0</v>
      </c>
      <c r="R566" s="11" t="str">
        <f>IF('운영결산'!$C$2, Transactions!$Q$2:$Q$1016, Transactions!$P$2:$P$1016)</f>
        <v/>
      </c>
      <c r="S566" s="11" t="str">
        <f>IF('초기비용'!$C$2, Transactions!$Q$2:$Q$1016, Transactions!$P$2:$P$1016)</f>
        <v/>
      </c>
      <c r="T566" s="11">
        <f>IF('총결산'!$C$2, Transactions!$Q$2:$Q$1016, Transactions!$P$2:$P$1016)</f>
        <v>0</v>
      </c>
      <c r="U566" s="11">
        <f>IF(Transactions!$V$2:$V$1016=FALSE, Transactions!$O$2:$O$1016, 0)</f>
        <v>0</v>
      </c>
      <c r="V566" s="21"/>
      <c r="W566" s="8"/>
      <c r="X566" s="8"/>
      <c r="Y566" s="8"/>
      <c r="Z566" s="8"/>
      <c r="AA566" s="8"/>
      <c r="AB566" s="8"/>
      <c r="AC566" s="12"/>
    </row>
    <row r="567" ht="15.75" hidden="1" customHeight="1">
      <c r="A567" s="13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7" t="b">
        <f>AND(ISNUMBER(MATCH(Transactions!$F$2:$F$1016, '관리용품리스트'!$B$3:$B$48, 0)),
  ISNUMBER(MATCH(Transactions!$G$2:$G$1016, '관리용품리스트'!$C$3:$C$48, 0))
)
</f>
        <v>0</v>
      </c>
      <c r="O567" s="18">
        <f>IF(Transactions!$C$2:$C$1016=TRUE, 0, IF(Transactions!$C$2:$C$1016="지출", -ROUND(Transactions!$H$2:$H$1016/11, 0), ROUND(Transactions!$H$2:$H$1016/11, 0)))</f>
        <v>0</v>
      </c>
      <c r="P567" s="18" t="str">
        <f>IF(Transactions!$C$2:$C$1016="지출", -(Transactions!$H$2:$H$1016), Transactions!$H$2:$H$1016)</f>
        <v/>
      </c>
      <c r="Q567" s="18">
        <f>Transactions!$P$2:$P$1016-Transactions!$O$2:$O$1016</f>
        <v>0</v>
      </c>
      <c r="R567" s="18" t="str">
        <f>IF('운영결산'!$C$2, Transactions!$Q$2:$Q$1016, Transactions!$P$2:$P$1016)</f>
        <v/>
      </c>
      <c r="S567" s="18" t="str">
        <f>IF('초기비용'!$C$2, Transactions!$Q$2:$Q$1016, Transactions!$P$2:$P$1016)</f>
        <v/>
      </c>
      <c r="T567" s="18">
        <f>IF('총결산'!$C$2, Transactions!$Q$2:$Q$1016, Transactions!$P$2:$P$1016)</f>
        <v>0</v>
      </c>
      <c r="U567" s="18">
        <f>IF(Transactions!$V$2:$V$1016=FALSE, Transactions!$O$2:$O$1016, 0)</f>
        <v>0</v>
      </c>
      <c r="V567" s="20"/>
      <c r="W567" s="15"/>
      <c r="X567" s="15"/>
      <c r="Y567" s="15"/>
      <c r="Z567" s="15"/>
      <c r="AA567" s="15"/>
      <c r="AB567" s="15"/>
      <c r="AC567" s="19"/>
    </row>
    <row r="568" ht="15.75" hidden="1" customHeight="1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10" t="b">
        <f>AND(ISNUMBER(MATCH(Transactions!$F$2:$F$1016, '관리용품리스트'!$B$3:$B$48, 0)),
  ISNUMBER(MATCH(Transactions!$G$2:$G$1016, '관리용품리스트'!$C$3:$C$48, 0))
)
</f>
        <v>0</v>
      </c>
      <c r="O568" s="11">
        <f>IF(Transactions!$C$2:$C$1016=TRUE, 0, IF(Transactions!$C$2:$C$1016="지출", -ROUND(Transactions!$H$2:$H$1016/11, 0), ROUND(Transactions!$H$2:$H$1016/11, 0)))</f>
        <v>0</v>
      </c>
      <c r="P568" s="11" t="str">
        <f>IF(Transactions!$C$2:$C$1016="지출", -(Transactions!$H$2:$H$1016), Transactions!$H$2:$H$1016)</f>
        <v/>
      </c>
      <c r="Q568" s="11">
        <f>Transactions!$P$2:$P$1016-Transactions!$O$2:$O$1016</f>
        <v>0</v>
      </c>
      <c r="R568" s="11" t="str">
        <f>IF('운영결산'!$C$2, Transactions!$Q$2:$Q$1016, Transactions!$P$2:$P$1016)</f>
        <v/>
      </c>
      <c r="S568" s="11" t="str">
        <f>IF('초기비용'!$C$2, Transactions!$Q$2:$Q$1016, Transactions!$P$2:$P$1016)</f>
        <v/>
      </c>
      <c r="T568" s="11">
        <f>IF('총결산'!$C$2, Transactions!$Q$2:$Q$1016, Transactions!$P$2:$P$1016)</f>
        <v>0</v>
      </c>
      <c r="U568" s="11">
        <f>IF(Transactions!$V$2:$V$1016=FALSE, Transactions!$O$2:$O$1016, 0)</f>
        <v>0</v>
      </c>
      <c r="V568" s="21"/>
      <c r="W568" s="8"/>
      <c r="X568" s="8"/>
      <c r="Y568" s="8"/>
      <c r="Z568" s="8"/>
      <c r="AA568" s="8"/>
      <c r="AB568" s="8"/>
      <c r="AC568" s="12"/>
    </row>
    <row r="569" ht="15.75" hidden="1" customHeight="1">
      <c r="A569" s="13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7" t="b">
        <f>AND(ISNUMBER(MATCH(Transactions!$F$2:$F$1016, '관리용품리스트'!$B$3:$B$48, 0)),
  ISNUMBER(MATCH(Transactions!$G$2:$G$1016, '관리용품리스트'!$C$3:$C$48, 0))
)
</f>
        <v>0</v>
      </c>
      <c r="O569" s="18">
        <f>IF(Transactions!$C$2:$C$1016=TRUE, 0, IF(Transactions!$C$2:$C$1016="지출", -ROUND(Transactions!$H$2:$H$1016/11, 0), ROUND(Transactions!$H$2:$H$1016/11, 0)))</f>
        <v>0</v>
      </c>
      <c r="P569" s="18" t="str">
        <f>IF(Transactions!$C$2:$C$1016="지출", -(Transactions!$H$2:$H$1016), Transactions!$H$2:$H$1016)</f>
        <v/>
      </c>
      <c r="Q569" s="18">
        <f>Transactions!$P$2:$P$1016-Transactions!$O$2:$O$1016</f>
        <v>0</v>
      </c>
      <c r="R569" s="18" t="str">
        <f>IF('운영결산'!$C$2, Transactions!$Q$2:$Q$1016, Transactions!$P$2:$P$1016)</f>
        <v/>
      </c>
      <c r="S569" s="18" t="str">
        <f>IF('초기비용'!$C$2, Transactions!$Q$2:$Q$1016, Transactions!$P$2:$P$1016)</f>
        <v/>
      </c>
      <c r="T569" s="18">
        <f>IF('총결산'!$C$2, Transactions!$Q$2:$Q$1016, Transactions!$P$2:$P$1016)</f>
        <v>0</v>
      </c>
      <c r="U569" s="18">
        <f>IF(Transactions!$V$2:$V$1016=FALSE, Transactions!$O$2:$O$1016, 0)</f>
        <v>0</v>
      </c>
      <c r="V569" s="20"/>
      <c r="W569" s="15"/>
      <c r="X569" s="15"/>
      <c r="Y569" s="15"/>
      <c r="Z569" s="15"/>
      <c r="AA569" s="15"/>
      <c r="AB569" s="15"/>
      <c r="AC569" s="19"/>
    </row>
    <row r="570" ht="15.75" hidden="1" customHeight="1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10" t="b">
        <f>AND(ISNUMBER(MATCH(Transactions!$F$2:$F$1016, '관리용품리스트'!$B$3:$B$48, 0)),
  ISNUMBER(MATCH(Transactions!$G$2:$G$1016, '관리용품리스트'!$C$3:$C$48, 0))
)
</f>
        <v>0</v>
      </c>
      <c r="O570" s="11">
        <f>IF(Transactions!$C$2:$C$1016=TRUE, 0, IF(Transactions!$C$2:$C$1016="지출", -ROUND(Transactions!$H$2:$H$1016/11, 0), ROUND(Transactions!$H$2:$H$1016/11, 0)))</f>
        <v>0</v>
      </c>
      <c r="P570" s="11" t="str">
        <f>IF(Transactions!$C$2:$C$1016="지출", -(Transactions!$H$2:$H$1016), Transactions!$H$2:$H$1016)</f>
        <v/>
      </c>
      <c r="Q570" s="11">
        <f>Transactions!$P$2:$P$1016-Transactions!$O$2:$O$1016</f>
        <v>0</v>
      </c>
      <c r="R570" s="11" t="str">
        <f>IF('운영결산'!$C$2, Transactions!$Q$2:$Q$1016, Transactions!$P$2:$P$1016)</f>
        <v/>
      </c>
      <c r="S570" s="11" t="str">
        <f>IF('초기비용'!$C$2, Transactions!$Q$2:$Q$1016, Transactions!$P$2:$P$1016)</f>
        <v/>
      </c>
      <c r="T570" s="11">
        <f>IF('총결산'!$C$2, Transactions!$Q$2:$Q$1016, Transactions!$P$2:$P$1016)</f>
        <v>0</v>
      </c>
      <c r="U570" s="11">
        <f>IF(Transactions!$V$2:$V$1016=FALSE, Transactions!$O$2:$O$1016, 0)</f>
        <v>0</v>
      </c>
      <c r="V570" s="21"/>
      <c r="W570" s="8"/>
      <c r="X570" s="8"/>
      <c r="Y570" s="8"/>
      <c r="Z570" s="8"/>
      <c r="AA570" s="8"/>
      <c r="AB570" s="8"/>
      <c r="AC570" s="12"/>
    </row>
    <row r="571" ht="15.75" hidden="1" customHeight="1">
      <c r="A571" s="13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7" t="b">
        <f>AND(ISNUMBER(MATCH(Transactions!$F$2:$F$1016, '관리용품리스트'!$B$3:$B$48, 0)),
  ISNUMBER(MATCH(Transactions!$G$2:$G$1016, '관리용품리스트'!$C$3:$C$48, 0))
)
</f>
        <v>0</v>
      </c>
      <c r="O571" s="18">
        <f>IF(Transactions!$C$2:$C$1016=TRUE, 0, IF(Transactions!$C$2:$C$1016="지출", -ROUND(Transactions!$H$2:$H$1016/11, 0), ROUND(Transactions!$H$2:$H$1016/11, 0)))</f>
        <v>0</v>
      </c>
      <c r="P571" s="18" t="str">
        <f>IF(Transactions!$C$2:$C$1016="지출", -(Transactions!$H$2:$H$1016), Transactions!$H$2:$H$1016)</f>
        <v/>
      </c>
      <c r="Q571" s="18">
        <f>Transactions!$P$2:$P$1016-Transactions!$O$2:$O$1016</f>
        <v>0</v>
      </c>
      <c r="R571" s="18" t="str">
        <f>IF('운영결산'!$C$2, Transactions!$Q$2:$Q$1016, Transactions!$P$2:$P$1016)</f>
        <v/>
      </c>
      <c r="S571" s="18" t="str">
        <f>IF('초기비용'!$C$2, Transactions!$Q$2:$Q$1016, Transactions!$P$2:$P$1016)</f>
        <v/>
      </c>
      <c r="T571" s="18">
        <f>IF('총결산'!$C$2, Transactions!$Q$2:$Q$1016, Transactions!$P$2:$P$1016)</f>
        <v>0</v>
      </c>
      <c r="U571" s="18">
        <f>IF(Transactions!$V$2:$V$1016=FALSE, Transactions!$O$2:$O$1016, 0)</f>
        <v>0</v>
      </c>
      <c r="V571" s="20"/>
      <c r="W571" s="15"/>
      <c r="X571" s="15"/>
      <c r="Y571" s="15"/>
      <c r="Z571" s="15"/>
      <c r="AA571" s="15"/>
      <c r="AB571" s="15"/>
      <c r="AC571" s="19"/>
    </row>
    <row r="572" ht="15.75" hidden="1" customHeight="1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10" t="b">
        <f>AND(ISNUMBER(MATCH(Transactions!$F$2:$F$1016, '관리용품리스트'!$B$3:$B$48, 0)),
  ISNUMBER(MATCH(Transactions!$G$2:$G$1016, '관리용품리스트'!$C$3:$C$48, 0))
)
</f>
        <v>0</v>
      </c>
      <c r="O572" s="11">
        <f>IF(Transactions!$C$2:$C$1016=TRUE, 0, IF(Transactions!$C$2:$C$1016="지출", -ROUND(Transactions!$H$2:$H$1016/11, 0), ROUND(Transactions!$H$2:$H$1016/11, 0)))</f>
        <v>0</v>
      </c>
      <c r="P572" s="11" t="str">
        <f>IF(Transactions!$C$2:$C$1016="지출", -(Transactions!$H$2:$H$1016), Transactions!$H$2:$H$1016)</f>
        <v/>
      </c>
      <c r="Q572" s="11">
        <f>Transactions!$P$2:$P$1016-Transactions!$O$2:$O$1016</f>
        <v>0</v>
      </c>
      <c r="R572" s="11" t="str">
        <f>IF('운영결산'!$C$2, Transactions!$Q$2:$Q$1016, Transactions!$P$2:$P$1016)</f>
        <v/>
      </c>
      <c r="S572" s="11" t="str">
        <f>IF('초기비용'!$C$2, Transactions!$Q$2:$Q$1016, Transactions!$P$2:$P$1016)</f>
        <v/>
      </c>
      <c r="T572" s="11">
        <f>IF('총결산'!$C$2, Transactions!$Q$2:$Q$1016, Transactions!$P$2:$P$1016)</f>
        <v>0</v>
      </c>
      <c r="U572" s="11">
        <f>IF(Transactions!$V$2:$V$1016=FALSE, Transactions!$O$2:$O$1016, 0)</f>
        <v>0</v>
      </c>
      <c r="V572" s="21"/>
      <c r="W572" s="8"/>
      <c r="X572" s="8"/>
      <c r="Y572" s="8"/>
      <c r="Z572" s="8"/>
      <c r="AA572" s="8"/>
      <c r="AB572" s="8"/>
      <c r="AC572" s="12"/>
    </row>
    <row r="573" ht="15.75" hidden="1" customHeight="1">
      <c r="A573" s="13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7" t="b">
        <f>AND(ISNUMBER(MATCH(Transactions!$F$2:$F$1016, '관리용품리스트'!$B$3:$B$48, 0)),
  ISNUMBER(MATCH(Transactions!$G$2:$G$1016, '관리용품리스트'!$C$3:$C$48, 0))
)
</f>
        <v>0</v>
      </c>
      <c r="O573" s="18">
        <f>IF(Transactions!$C$2:$C$1016=TRUE, 0, IF(Transactions!$C$2:$C$1016="지출", -ROUND(Transactions!$H$2:$H$1016/11, 0), ROUND(Transactions!$H$2:$H$1016/11, 0)))</f>
        <v>0</v>
      </c>
      <c r="P573" s="18" t="str">
        <f>IF(Transactions!$C$2:$C$1016="지출", -(Transactions!$H$2:$H$1016), Transactions!$H$2:$H$1016)</f>
        <v/>
      </c>
      <c r="Q573" s="18">
        <f>Transactions!$P$2:$P$1016-Transactions!$O$2:$O$1016</f>
        <v>0</v>
      </c>
      <c r="R573" s="18" t="str">
        <f>IF('운영결산'!$C$2, Transactions!$Q$2:$Q$1016, Transactions!$P$2:$P$1016)</f>
        <v/>
      </c>
      <c r="S573" s="18" t="str">
        <f>IF('초기비용'!$C$2, Transactions!$Q$2:$Q$1016, Transactions!$P$2:$P$1016)</f>
        <v/>
      </c>
      <c r="T573" s="18">
        <f>IF('총결산'!$C$2, Transactions!$Q$2:$Q$1016, Transactions!$P$2:$P$1016)</f>
        <v>0</v>
      </c>
      <c r="U573" s="18">
        <f>IF(Transactions!$V$2:$V$1016=FALSE, Transactions!$O$2:$O$1016, 0)</f>
        <v>0</v>
      </c>
      <c r="V573" s="20"/>
      <c r="W573" s="15"/>
      <c r="X573" s="15"/>
      <c r="Y573" s="15"/>
      <c r="Z573" s="15"/>
      <c r="AA573" s="15"/>
      <c r="AB573" s="15"/>
      <c r="AC573" s="19"/>
    </row>
    <row r="574" ht="15.75" hidden="1" customHeight="1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10" t="b">
        <f>AND(ISNUMBER(MATCH(Transactions!$F$2:$F$1016, '관리용품리스트'!$B$3:$B$48, 0)),
  ISNUMBER(MATCH(Transactions!$G$2:$G$1016, '관리용품리스트'!$C$3:$C$48, 0))
)
</f>
        <v>0</v>
      </c>
      <c r="O574" s="11">
        <f>IF(Transactions!$C$2:$C$1016=TRUE, 0, IF(Transactions!$C$2:$C$1016="지출", -ROUND(Transactions!$H$2:$H$1016/11, 0), ROUND(Transactions!$H$2:$H$1016/11, 0)))</f>
        <v>0</v>
      </c>
      <c r="P574" s="11" t="str">
        <f>IF(Transactions!$C$2:$C$1016="지출", -(Transactions!$H$2:$H$1016), Transactions!$H$2:$H$1016)</f>
        <v/>
      </c>
      <c r="Q574" s="11">
        <f>Transactions!$P$2:$P$1016-Transactions!$O$2:$O$1016</f>
        <v>0</v>
      </c>
      <c r="R574" s="11" t="str">
        <f>IF('운영결산'!$C$2, Transactions!$Q$2:$Q$1016, Transactions!$P$2:$P$1016)</f>
        <v/>
      </c>
      <c r="S574" s="11" t="str">
        <f>IF('초기비용'!$C$2, Transactions!$Q$2:$Q$1016, Transactions!$P$2:$P$1016)</f>
        <v/>
      </c>
      <c r="T574" s="11">
        <f>IF('총결산'!$C$2, Transactions!$Q$2:$Q$1016, Transactions!$P$2:$P$1016)</f>
        <v>0</v>
      </c>
      <c r="U574" s="11">
        <f>IF(Transactions!$V$2:$V$1016=FALSE, Transactions!$O$2:$O$1016, 0)</f>
        <v>0</v>
      </c>
      <c r="V574" s="21"/>
      <c r="W574" s="8"/>
      <c r="X574" s="8"/>
      <c r="Y574" s="8"/>
      <c r="Z574" s="8"/>
      <c r="AA574" s="8"/>
      <c r="AB574" s="8"/>
      <c r="AC574" s="12"/>
    </row>
    <row r="575" ht="15.75" hidden="1" customHeight="1">
      <c r="A575" s="13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7" t="b">
        <f>AND(ISNUMBER(MATCH(Transactions!$F$2:$F$1016, '관리용품리스트'!$B$3:$B$48, 0)),
  ISNUMBER(MATCH(Transactions!$G$2:$G$1016, '관리용품리스트'!$C$3:$C$48, 0))
)
</f>
        <v>0</v>
      </c>
      <c r="O575" s="18">
        <f>IF(Transactions!$C$2:$C$1016=TRUE, 0, IF(Transactions!$C$2:$C$1016="지출", -ROUND(Transactions!$H$2:$H$1016/11, 0), ROUND(Transactions!$H$2:$H$1016/11, 0)))</f>
        <v>0</v>
      </c>
      <c r="P575" s="18" t="str">
        <f>IF(Transactions!$C$2:$C$1016="지출", -(Transactions!$H$2:$H$1016), Transactions!$H$2:$H$1016)</f>
        <v/>
      </c>
      <c r="Q575" s="18">
        <f>Transactions!$P$2:$P$1016-Transactions!$O$2:$O$1016</f>
        <v>0</v>
      </c>
      <c r="R575" s="18" t="str">
        <f>IF('운영결산'!$C$2, Transactions!$Q$2:$Q$1016, Transactions!$P$2:$P$1016)</f>
        <v/>
      </c>
      <c r="S575" s="18" t="str">
        <f>IF('초기비용'!$C$2, Transactions!$Q$2:$Q$1016, Transactions!$P$2:$P$1016)</f>
        <v/>
      </c>
      <c r="T575" s="18">
        <f>IF('총결산'!$C$2, Transactions!$Q$2:$Q$1016, Transactions!$P$2:$P$1016)</f>
        <v>0</v>
      </c>
      <c r="U575" s="18">
        <f>IF(Transactions!$V$2:$V$1016=FALSE, Transactions!$O$2:$O$1016, 0)</f>
        <v>0</v>
      </c>
      <c r="V575" s="20"/>
      <c r="W575" s="15"/>
      <c r="X575" s="15"/>
      <c r="Y575" s="15"/>
      <c r="Z575" s="15"/>
      <c r="AA575" s="15"/>
      <c r="AB575" s="15"/>
      <c r="AC575" s="19"/>
    </row>
    <row r="576" ht="15.75" hidden="1" customHeight="1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10" t="b">
        <f>AND(ISNUMBER(MATCH(Transactions!$F$2:$F$1016, '관리용품리스트'!$B$3:$B$48, 0)),
  ISNUMBER(MATCH(Transactions!$G$2:$G$1016, '관리용품리스트'!$C$3:$C$48, 0))
)
</f>
        <v>0</v>
      </c>
      <c r="O576" s="11">
        <f>IF(Transactions!$C$2:$C$1016=TRUE, 0, IF(Transactions!$C$2:$C$1016="지출", -ROUND(Transactions!$H$2:$H$1016/11, 0), ROUND(Transactions!$H$2:$H$1016/11, 0)))</f>
        <v>0</v>
      </c>
      <c r="P576" s="11" t="str">
        <f>IF(Transactions!$C$2:$C$1016="지출", -(Transactions!$H$2:$H$1016), Transactions!$H$2:$H$1016)</f>
        <v/>
      </c>
      <c r="Q576" s="11">
        <f>Transactions!$P$2:$P$1016-Transactions!$O$2:$O$1016</f>
        <v>0</v>
      </c>
      <c r="R576" s="11" t="str">
        <f>IF('운영결산'!$C$2, Transactions!$Q$2:$Q$1016, Transactions!$P$2:$P$1016)</f>
        <v/>
      </c>
      <c r="S576" s="11" t="str">
        <f>IF('초기비용'!$C$2, Transactions!$Q$2:$Q$1016, Transactions!$P$2:$P$1016)</f>
        <v/>
      </c>
      <c r="T576" s="11">
        <f>IF('총결산'!$C$2, Transactions!$Q$2:$Q$1016, Transactions!$P$2:$P$1016)</f>
        <v>0</v>
      </c>
      <c r="U576" s="11">
        <f>IF(Transactions!$V$2:$V$1016=FALSE, Transactions!$O$2:$O$1016, 0)</f>
        <v>0</v>
      </c>
      <c r="V576" s="21"/>
      <c r="W576" s="8"/>
      <c r="X576" s="8"/>
      <c r="Y576" s="8"/>
      <c r="Z576" s="8"/>
      <c r="AA576" s="8"/>
      <c r="AB576" s="8"/>
      <c r="AC576" s="12"/>
    </row>
    <row r="577" ht="15.75" hidden="1" customHeight="1">
      <c r="A577" s="13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7" t="b">
        <f>AND(ISNUMBER(MATCH(Transactions!$F$2:$F$1016, '관리용품리스트'!$B$3:$B$48, 0)),
  ISNUMBER(MATCH(Transactions!$G$2:$G$1016, '관리용품리스트'!$C$3:$C$48, 0))
)
</f>
        <v>0</v>
      </c>
      <c r="O577" s="18">
        <f>IF(Transactions!$C$2:$C$1016=TRUE, 0, IF(Transactions!$C$2:$C$1016="지출", -ROUND(Transactions!$H$2:$H$1016/11, 0), ROUND(Transactions!$H$2:$H$1016/11, 0)))</f>
        <v>0</v>
      </c>
      <c r="P577" s="18" t="str">
        <f>IF(Transactions!$C$2:$C$1016="지출", -(Transactions!$H$2:$H$1016), Transactions!$H$2:$H$1016)</f>
        <v/>
      </c>
      <c r="Q577" s="18">
        <f>Transactions!$P$2:$P$1016-Transactions!$O$2:$O$1016</f>
        <v>0</v>
      </c>
      <c r="R577" s="18" t="str">
        <f>IF('운영결산'!$C$2, Transactions!$Q$2:$Q$1016, Transactions!$P$2:$P$1016)</f>
        <v/>
      </c>
      <c r="S577" s="18" t="str">
        <f>IF('초기비용'!$C$2, Transactions!$Q$2:$Q$1016, Transactions!$P$2:$P$1016)</f>
        <v/>
      </c>
      <c r="T577" s="18">
        <f>IF('총결산'!$C$2, Transactions!$Q$2:$Q$1016, Transactions!$P$2:$P$1016)</f>
        <v>0</v>
      </c>
      <c r="U577" s="18">
        <f>IF(Transactions!$V$2:$V$1016=FALSE, Transactions!$O$2:$O$1016, 0)</f>
        <v>0</v>
      </c>
      <c r="V577" s="20"/>
      <c r="W577" s="15"/>
      <c r="X577" s="15"/>
      <c r="Y577" s="15"/>
      <c r="Z577" s="15"/>
      <c r="AA577" s="15"/>
      <c r="AB577" s="15"/>
      <c r="AC577" s="19"/>
    </row>
    <row r="578" ht="15.75" hidden="1" customHeight="1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10" t="b">
        <f>AND(ISNUMBER(MATCH(Transactions!$F$2:$F$1016, '관리용품리스트'!$B$3:$B$48, 0)),
  ISNUMBER(MATCH(Transactions!$G$2:$G$1016, '관리용품리스트'!$C$3:$C$48, 0))
)
</f>
        <v>0</v>
      </c>
      <c r="O578" s="11">
        <f>IF(Transactions!$C$2:$C$1016=TRUE, 0, IF(Transactions!$C$2:$C$1016="지출", -ROUND(Transactions!$H$2:$H$1016/11, 0), ROUND(Transactions!$H$2:$H$1016/11, 0)))</f>
        <v>0</v>
      </c>
      <c r="P578" s="11" t="str">
        <f>IF(Transactions!$C$2:$C$1016="지출", -(Transactions!$H$2:$H$1016), Transactions!$H$2:$H$1016)</f>
        <v/>
      </c>
      <c r="Q578" s="11">
        <f>Transactions!$P$2:$P$1016-Transactions!$O$2:$O$1016</f>
        <v>0</v>
      </c>
      <c r="R578" s="11" t="str">
        <f>IF('운영결산'!$C$2, Transactions!$Q$2:$Q$1016, Transactions!$P$2:$P$1016)</f>
        <v/>
      </c>
      <c r="S578" s="11" t="str">
        <f>IF('초기비용'!$C$2, Transactions!$Q$2:$Q$1016, Transactions!$P$2:$P$1016)</f>
        <v/>
      </c>
      <c r="T578" s="11">
        <f>IF('총결산'!$C$2, Transactions!$Q$2:$Q$1016, Transactions!$P$2:$P$1016)</f>
        <v>0</v>
      </c>
      <c r="U578" s="11">
        <f>IF(Transactions!$V$2:$V$1016=FALSE, Transactions!$O$2:$O$1016, 0)</f>
        <v>0</v>
      </c>
      <c r="V578" s="21"/>
      <c r="W578" s="8"/>
      <c r="X578" s="8"/>
      <c r="Y578" s="8"/>
      <c r="Z578" s="8"/>
      <c r="AA578" s="8"/>
      <c r="AB578" s="8"/>
      <c r="AC578" s="12"/>
    </row>
    <row r="579" ht="15.75" hidden="1" customHeight="1">
      <c r="A579" s="13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7" t="b">
        <f>AND(ISNUMBER(MATCH(Transactions!$F$2:$F$1016, '관리용품리스트'!$B$3:$B$48, 0)),
  ISNUMBER(MATCH(Transactions!$G$2:$G$1016, '관리용품리스트'!$C$3:$C$48, 0))
)
</f>
        <v>0</v>
      </c>
      <c r="O579" s="18">
        <f>IF(Transactions!$C$2:$C$1016=TRUE, 0, IF(Transactions!$C$2:$C$1016="지출", -ROUND(Transactions!$H$2:$H$1016/11, 0), ROUND(Transactions!$H$2:$H$1016/11, 0)))</f>
        <v>0</v>
      </c>
      <c r="P579" s="18" t="str">
        <f>IF(Transactions!$C$2:$C$1016="지출", -(Transactions!$H$2:$H$1016), Transactions!$H$2:$H$1016)</f>
        <v/>
      </c>
      <c r="Q579" s="18">
        <f>Transactions!$P$2:$P$1016-Transactions!$O$2:$O$1016</f>
        <v>0</v>
      </c>
      <c r="R579" s="18" t="str">
        <f>IF('운영결산'!$C$2, Transactions!$Q$2:$Q$1016, Transactions!$P$2:$P$1016)</f>
        <v/>
      </c>
      <c r="S579" s="18" t="str">
        <f>IF('초기비용'!$C$2, Transactions!$Q$2:$Q$1016, Transactions!$P$2:$P$1016)</f>
        <v/>
      </c>
      <c r="T579" s="18">
        <f>IF('총결산'!$C$2, Transactions!$Q$2:$Q$1016, Transactions!$P$2:$P$1016)</f>
        <v>0</v>
      </c>
      <c r="U579" s="18">
        <f>IF(Transactions!$V$2:$V$1016=FALSE, Transactions!$O$2:$O$1016, 0)</f>
        <v>0</v>
      </c>
      <c r="V579" s="20"/>
      <c r="W579" s="15"/>
      <c r="X579" s="15"/>
      <c r="Y579" s="15"/>
      <c r="Z579" s="15"/>
      <c r="AA579" s="15"/>
      <c r="AB579" s="15"/>
      <c r="AC579" s="19"/>
    </row>
    <row r="580" ht="15.75" hidden="1" customHeight="1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10" t="b">
        <f>AND(ISNUMBER(MATCH(Transactions!$F$2:$F$1016, '관리용품리스트'!$B$3:$B$48, 0)),
  ISNUMBER(MATCH(Transactions!$G$2:$G$1016, '관리용품리스트'!$C$3:$C$48, 0))
)
</f>
        <v>0</v>
      </c>
      <c r="O580" s="11">
        <f>IF(Transactions!$C$2:$C$1016=TRUE, 0, IF(Transactions!$C$2:$C$1016="지출", -ROUND(Transactions!$H$2:$H$1016/11, 0), ROUND(Transactions!$H$2:$H$1016/11, 0)))</f>
        <v>0</v>
      </c>
      <c r="P580" s="11" t="str">
        <f>IF(Transactions!$C$2:$C$1016="지출", -(Transactions!$H$2:$H$1016), Transactions!$H$2:$H$1016)</f>
        <v/>
      </c>
      <c r="Q580" s="11">
        <f>Transactions!$P$2:$P$1016-Transactions!$O$2:$O$1016</f>
        <v>0</v>
      </c>
      <c r="R580" s="11" t="str">
        <f>IF('운영결산'!$C$2, Transactions!$Q$2:$Q$1016, Transactions!$P$2:$P$1016)</f>
        <v/>
      </c>
      <c r="S580" s="11" t="str">
        <f>IF('초기비용'!$C$2, Transactions!$Q$2:$Q$1016, Transactions!$P$2:$P$1016)</f>
        <v/>
      </c>
      <c r="T580" s="11">
        <f>IF('총결산'!$C$2, Transactions!$Q$2:$Q$1016, Transactions!$P$2:$P$1016)</f>
        <v>0</v>
      </c>
      <c r="U580" s="11">
        <f>IF(Transactions!$V$2:$V$1016=FALSE, Transactions!$O$2:$O$1016, 0)</f>
        <v>0</v>
      </c>
      <c r="V580" s="21"/>
      <c r="W580" s="8"/>
      <c r="X580" s="8"/>
      <c r="Y580" s="8"/>
      <c r="Z580" s="8"/>
      <c r="AA580" s="8"/>
      <c r="AB580" s="8"/>
      <c r="AC580" s="12"/>
    </row>
    <row r="581" ht="15.75" hidden="1" customHeight="1">
      <c r="A581" s="13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7" t="b">
        <f>AND(ISNUMBER(MATCH(Transactions!$F$2:$F$1016, '관리용품리스트'!$B$3:$B$48, 0)),
  ISNUMBER(MATCH(Transactions!$G$2:$G$1016, '관리용품리스트'!$C$3:$C$48, 0))
)
</f>
        <v>0</v>
      </c>
      <c r="O581" s="18">
        <f>IF(Transactions!$C$2:$C$1016=TRUE, 0, IF(Transactions!$C$2:$C$1016="지출", -ROUND(Transactions!$H$2:$H$1016/11, 0), ROUND(Transactions!$H$2:$H$1016/11, 0)))</f>
        <v>0</v>
      </c>
      <c r="P581" s="18" t="str">
        <f>IF(Transactions!$C$2:$C$1016="지출", -(Transactions!$H$2:$H$1016), Transactions!$H$2:$H$1016)</f>
        <v/>
      </c>
      <c r="Q581" s="18">
        <f>Transactions!$P$2:$P$1016-Transactions!$O$2:$O$1016</f>
        <v>0</v>
      </c>
      <c r="R581" s="18" t="str">
        <f>IF('운영결산'!$C$2, Transactions!$Q$2:$Q$1016, Transactions!$P$2:$P$1016)</f>
        <v/>
      </c>
      <c r="S581" s="18" t="str">
        <f>IF('초기비용'!$C$2, Transactions!$Q$2:$Q$1016, Transactions!$P$2:$P$1016)</f>
        <v/>
      </c>
      <c r="T581" s="18">
        <f>IF('총결산'!$C$2, Transactions!$Q$2:$Q$1016, Transactions!$P$2:$P$1016)</f>
        <v>0</v>
      </c>
      <c r="U581" s="18">
        <f>IF(Transactions!$V$2:$V$1016=FALSE, Transactions!$O$2:$O$1016, 0)</f>
        <v>0</v>
      </c>
      <c r="V581" s="20"/>
      <c r="W581" s="15"/>
      <c r="X581" s="15"/>
      <c r="Y581" s="15"/>
      <c r="Z581" s="15"/>
      <c r="AA581" s="15"/>
      <c r="AB581" s="15"/>
      <c r="AC581" s="19"/>
    </row>
    <row r="582" ht="15.75" hidden="1" customHeight="1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10" t="b">
        <f>AND(ISNUMBER(MATCH(Transactions!$F$2:$F$1016, '관리용품리스트'!$B$3:$B$48, 0)),
  ISNUMBER(MATCH(Transactions!$G$2:$G$1016, '관리용품리스트'!$C$3:$C$48, 0))
)
</f>
        <v>0</v>
      </c>
      <c r="O582" s="11">
        <f>IF(Transactions!$C$2:$C$1016=TRUE, 0, IF(Transactions!$C$2:$C$1016="지출", -ROUND(Transactions!$H$2:$H$1016/11, 0), ROUND(Transactions!$H$2:$H$1016/11, 0)))</f>
        <v>0</v>
      </c>
      <c r="P582" s="11" t="str">
        <f>IF(Transactions!$C$2:$C$1016="지출", -(Transactions!$H$2:$H$1016), Transactions!$H$2:$H$1016)</f>
        <v/>
      </c>
      <c r="Q582" s="11">
        <f>Transactions!$P$2:$P$1016-Transactions!$O$2:$O$1016</f>
        <v>0</v>
      </c>
      <c r="R582" s="11" t="str">
        <f>IF('운영결산'!$C$2, Transactions!$Q$2:$Q$1016, Transactions!$P$2:$P$1016)</f>
        <v/>
      </c>
      <c r="S582" s="11" t="str">
        <f>IF('초기비용'!$C$2, Transactions!$Q$2:$Q$1016, Transactions!$P$2:$P$1016)</f>
        <v/>
      </c>
      <c r="T582" s="11">
        <f>IF('총결산'!$C$2, Transactions!$Q$2:$Q$1016, Transactions!$P$2:$P$1016)</f>
        <v>0</v>
      </c>
      <c r="U582" s="11">
        <f>IF(Transactions!$V$2:$V$1016=FALSE, Transactions!$O$2:$O$1016, 0)</f>
        <v>0</v>
      </c>
      <c r="V582" s="21"/>
      <c r="W582" s="8"/>
      <c r="X582" s="8"/>
      <c r="Y582" s="8"/>
      <c r="Z582" s="8"/>
      <c r="AA582" s="8"/>
      <c r="AB582" s="8"/>
      <c r="AC582" s="12"/>
    </row>
    <row r="583" ht="15.75" hidden="1" customHeight="1">
      <c r="A583" s="13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7" t="b">
        <f>AND(ISNUMBER(MATCH(Transactions!$F$2:$F$1016, '관리용품리스트'!$B$3:$B$48, 0)),
  ISNUMBER(MATCH(Transactions!$G$2:$G$1016, '관리용품리스트'!$C$3:$C$48, 0))
)
</f>
        <v>0</v>
      </c>
      <c r="O583" s="18">
        <f>IF(Transactions!$C$2:$C$1016=TRUE, 0, IF(Transactions!$C$2:$C$1016="지출", -ROUND(Transactions!$H$2:$H$1016/11, 0), ROUND(Transactions!$H$2:$H$1016/11, 0)))</f>
        <v>0</v>
      </c>
      <c r="P583" s="18" t="str">
        <f>IF(Transactions!$C$2:$C$1016="지출", -(Transactions!$H$2:$H$1016), Transactions!$H$2:$H$1016)</f>
        <v/>
      </c>
      <c r="Q583" s="18">
        <f>Transactions!$P$2:$P$1016-Transactions!$O$2:$O$1016</f>
        <v>0</v>
      </c>
      <c r="R583" s="18" t="str">
        <f>IF('운영결산'!$C$2, Transactions!$Q$2:$Q$1016, Transactions!$P$2:$P$1016)</f>
        <v/>
      </c>
      <c r="S583" s="18" t="str">
        <f>IF('초기비용'!$C$2, Transactions!$Q$2:$Q$1016, Transactions!$P$2:$P$1016)</f>
        <v/>
      </c>
      <c r="T583" s="18">
        <f>IF('총결산'!$C$2, Transactions!$Q$2:$Q$1016, Transactions!$P$2:$P$1016)</f>
        <v>0</v>
      </c>
      <c r="U583" s="18">
        <f>IF(Transactions!$V$2:$V$1016=FALSE, Transactions!$O$2:$O$1016, 0)</f>
        <v>0</v>
      </c>
      <c r="V583" s="20"/>
      <c r="W583" s="15"/>
      <c r="X583" s="15"/>
      <c r="Y583" s="15"/>
      <c r="Z583" s="15"/>
      <c r="AA583" s="15"/>
      <c r="AB583" s="15"/>
      <c r="AC583" s="19"/>
    </row>
    <row r="584" ht="15.75" hidden="1" customHeight="1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10" t="b">
        <f>AND(ISNUMBER(MATCH(Transactions!$F$2:$F$1016, '관리용품리스트'!$B$3:$B$48, 0)),
  ISNUMBER(MATCH(Transactions!$G$2:$G$1016, '관리용품리스트'!$C$3:$C$48, 0))
)
</f>
        <v>0</v>
      </c>
      <c r="O584" s="11">
        <f>IF(Transactions!$C$2:$C$1016=TRUE, 0, IF(Transactions!$C$2:$C$1016="지출", -ROUND(Transactions!$H$2:$H$1016/11, 0), ROUND(Transactions!$H$2:$H$1016/11, 0)))</f>
        <v>0</v>
      </c>
      <c r="P584" s="11" t="str">
        <f>IF(Transactions!$C$2:$C$1016="지출", -(Transactions!$H$2:$H$1016), Transactions!$H$2:$H$1016)</f>
        <v/>
      </c>
      <c r="Q584" s="11">
        <f>Transactions!$P$2:$P$1016-Transactions!$O$2:$O$1016</f>
        <v>0</v>
      </c>
      <c r="R584" s="11" t="str">
        <f>IF('운영결산'!$C$2, Transactions!$Q$2:$Q$1016, Transactions!$P$2:$P$1016)</f>
        <v/>
      </c>
      <c r="S584" s="11" t="str">
        <f>IF('초기비용'!$C$2, Transactions!$Q$2:$Q$1016, Transactions!$P$2:$P$1016)</f>
        <v/>
      </c>
      <c r="T584" s="11">
        <f>IF('총결산'!$C$2, Transactions!$Q$2:$Q$1016, Transactions!$P$2:$P$1016)</f>
        <v>0</v>
      </c>
      <c r="U584" s="11">
        <f>IF(Transactions!$V$2:$V$1016=FALSE, Transactions!$O$2:$O$1016, 0)</f>
        <v>0</v>
      </c>
      <c r="V584" s="21"/>
      <c r="W584" s="8"/>
      <c r="X584" s="8"/>
      <c r="Y584" s="8"/>
      <c r="Z584" s="8"/>
      <c r="AA584" s="8"/>
      <c r="AB584" s="8"/>
      <c r="AC584" s="12"/>
    </row>
    <row r="585" ht="15.75" hidden="1" customHeight="1">
      <c r="A585" s="13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7" t="b">
        <f>AND(ISNUMBER(MATCH(Transactions!$F$2:$F$1016, '관리용품리스트'!$B$3:$B$48, 0)),
  ISNUMBER(MATCH(Transactions!$G$2:$G$1016, '관리용품리스트'!$C$3:$C$48, 0))
)
</f>
        <v>0</v>
      </c>
      <c r="O585" s="18">
        <f>IF(Transactions!$C$2:$C$1016=TRUE, 0, IF(Transactions!$C$2:$C$1016="지출", -ROUND(Transactions!$H$2:$H$1016/11, 0), ROUND(Transactions!$H$2:$H$1016/11, 0)))</f>
        <v>0</v>
      </c>
      <c r="P585" s="18" t="str">
        <f>IF(Transactions!$C$2:$C$1016="지출", -(Transactions!$H$2:$H$1016), Transactions!$H$2:$H$1016)</f>
        <v/>
      </c>
      <c r="Q585" s="18">
        <f>Transactions!$P$2:$P$1016-Transactions!$O$2:$O$1016</f>
        <v>0</v>
      </c>
      <c r="R585" s="18" t="str">
        <f>IF('운영결산'!$C$2, Transactions!$Q$2:$Q$1016, Transactions!$P$2:$P$1016)</f>
        <v/>
      </c>
      <c r="S585" s="18" t="str">
        <f>IF('초기비용'!$C$2, Transactions!$Q$2:$Q$1016, Transactions!$P$2:$P$1016)</f>
        <v/>
      </c>
      <c r="T585" s="18">
        <f>IF('총결산'!$C$2, Transactions!$Q$2:$Q$1016, Transactions!$P$2:$P$1016)</f>
        <v>0</v>
      </c>
      <c r="U585" s="18">
        <f>IF(Transactions!$V$2:$V$1016=FALSE, Transactions!$O$2:$O$1016, 0)</f>
        <v>0</v>
      </c>
      <c r="V585" s="20"/>
      <c r="W585" s="15"/>
      <c r="X585" s="15"/>
      <c r="Y585" s="15"/>
      <c r="Z585" s="15"/>
      <c r="AA585" s="15"/>
      <c r="AB585" s="15"/>
      <c r="AC585" s="19"/>
    </row>
    <row r="586" ht="15.75" hidden="1" customHeight="1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10" t="b">
        <f>AND(ISNUMBER(MATCH(Transactions!$F$2:$F$1016, '관리용품리스트'!$B$3:$B$48, 0)),
  ISNUMBER(MATCH(Transactions!$G$2:$G$1016, '관리용품리스트'!$C$3:$C$48, 0))
)
</f>
        <v>0</v>
      </c>
      <c r="O586" s="11">
        <f>IF(Transactions!$C$2:$C$1016=TRUE, 0, IF(Transactions!$C$2:$C$1016="지출", -ROUND(Transactions!$H$2:$H$1016/11, 0), ROUND(Transactions!$H$2:$H$1016/11, 0)))</f>
        <v>0</v>
      </c>
      <c r="P586" s="11" t="str">
        <f>IF(Transactions!$C$2:$C$1016="지출", -(Transactions!$H$2:$H$1016), Transactions!$H$2:$H$1016)</f>
        <v/>
      </c>
      <c r="Q586" s="11">
        <f>Transactions!$P$2:$P$1016-Transactions!$O$2:$O$1016</f>
        <v>0</v>
      </c>
      <c r="R586" s="11" t="str">
        <f>IF('운영결산'!$C$2, Transactions!$Q$2:$Q$1016, Transactions!$P$2:$P$1016)</f>
        <v/>
      </c>
      <c r="S586" s="11" t="str">
        <f>IF('초기비용'!$C$2, Transactions!$Q$2:$Q$1016, Transactions!$P$2:$P$1016)</f>
        <v/>
      </c>
      <c r="T586" s="11">
        <f>IF('총결산'!$C$2, Transactions!$Q$2:$Q$1016, Transactions!$P$2:$P$1016)</f>
        <v>0</v>
      </c>
      <c r="U586" s="11">
        <f>IF(Transactions!$V$2:$V$1016=FALSE, Transactions!$O$2:$O$1016, 0)</f>
        <v>0</v>
      </c>
      <c r="V586" s="21"/>
      <c r="W586" s="8"/>
      <c r="X586" s="8"/>
      <c r="Y586" s="8"/>
      <c r="Z586" s="8"/>
      <c r="AA586" s="8"/>
      <c r="AB586" s="8"/>
      <c r="AC586" s="12"/>
    </row>
    <row r="587" ht="15.75" hidden="1" customHeight="1">
      <c r="A587" s="13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7" t="b">
        <f>AND(ISNUMBER(MATCH(Transactions!$F$2:$F$1016, '관리용품리스트'!$B$3:$B$48, 0)),
  ISNUMBER(MATCH(Transactions!$G$2:$G$1016, '관리용품리스트'!$C$3:$C$48, 0))
)
</f>
        <v>0</v>
      </c>
      <c r="O587" s="18">
        <f>IF(Transactions!$C$2:$C$1016=TRUE, 0, IF(Transactions!$C$2:$C$1016="지출", -ROUND(Transactions!$H$2:$H$1016/11, 0), ROUND(Transactions!$H$2:$H$1016/11, 0)))</f>
        <v>0</v>
      </c>
      <c r="P587" s="18" t="str">
        <f>IF(Transactions!$C$2:$C$1016="지출", -(Transactions!$H$2:$H$1016), Transactions!$H$2:$H$1016)</f>
        <v/>
      </c>
      <c r="Q587" s="18">
        <f>Transactions!$P$2:$P$1016-Transactions!$O$2:$O$1016</f>
        <v>0</v>
      </c>
      <c r="R587" s="18" t="str">
        <f>IF('운영결산'!$C$2, Transactions!$Q$2:$Q$1016, Transactions!$P$2:$P$1016)</f>
        <v/>
      </c>
      <c r="S587" s="18" t="str">
        <f>IF('초기비용'!$C$2, Transactions!$Q$2:$Q$1016, Transactions!$P$2:$P$1016)</f>
        <v/>
      </c>
      <c r="T587" s="18">
        <f>IF('총결산'!$C$2, Transactions!$Q$2:$Q$1016, Transactions!$P$2:$P$1016)</f>
        <v>0</v>
      </c>
      <c r="U587" s="18">
        <f>IF(Transactions!$V$2:$V$1016=FALSE, Transactions!$O$2:$O$1016, 0)</f>
        <v>0</v>
      </c>
      <c r="V587" s="20"/>
      <c r="W587" s="15"/>
      <c r="X587" s="15"/>
      <c r="Y587" s="15"/>
      <c r="Z587" s="15"/>
      <c r="AA587" s="15"/>
      <c r="AB587" s="15"/>
      <c r="AC587" s="19"/>
    </row>
    <row r="588" ht="15.75" hidden="1" customHeight="1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10" t="b">
        <f>AND(ISNUMBER(MATCH(Transactions!$F$2:$F$1016, '관리용품리스트'!$B$3:$B$48, 0)),
  ISNUMBER(MATCH(Transactions!$G$2:$G$1016, '관리용품리스트'!$C$3:$C$48, 0))
)
</f>
        <v>0</v>
      </c>
      <c r="O588" s="11">
        <f>IF(Transactions!$C$2:$C$1016=TRUE, 0, IF(Transactions!$C$2:$C$1016="지출", -ROUND(Transactions!$H$2:$H$1016/11, 0), ROUND(Transactions!$H$2:$H$1016/11, 0)))</f>
        <v>0</v>
      </c>
      <c r="P588" s="11" t="str">
        <f>IF(Transactions!$C$2:$C$1016="지출", -(Transactions!$H$2:$H$1016), Transactions!$H$2:$H$1016)</f>
        <v/>
      </c>
      <c r="Q588" s="11">
        <f>Transactions!$P$2:$P$1016-Transactions!$O$2:$O$1016</f>
        <v>0</v>
      </c>
      <c r="R588" s="11" t="str">
        <f>IF('운영결산'!$C$2, Transactions!$Q$2:$Q$1016, Transactions!$P$2:$P$1016)</f>
        <v/>
      </c>
      <c r="S588" s="11" t="str">
        <f>IF('초기비용'!$C$2, Transactions!$Q$2:$Q$1016, Transactions!$P$2:$P$1016)</f>
        <v/>
      </c>
      <c r="T588" s="11">
        <f>IF('총결산'!$C$2, Transactions!$Q$2:$Q$1016, Transactions!$P$2:$P$1016)</f>
        <v>0</v>
      </c>
      <c r="U588" s="11">
        <f>IF(Transactions!$V$2:$V$1016=FALSE, Transactions!$O$2:$O$1016, 0)</f>
        <v>0</v>
      </c>
      <c r="V588" s="21"/>
      <c r="W588" s="8"/>
      <c r="X588" s="8"/>
      <c r="Y588" s="8"/>
      <c r="Z588" s="8"/>
      <c r="AA588" s="8"/>
      <c r="AB588" s="8"/>
      <c r="AC588" s="12"/>
    </row>
    <row r="589" ht="15.75" hidden="1" customHeight="1">
      <c r="A589" s="13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7" t="b">
        <f>AND(ISNUMBER(MATCH(Transactions!$F$2:$F$1016, '관리용품리스트'!$B$3:$B$48, 0)),
  ISNUMBER(MATCH(Transactions!$G$2:$G$1016, '관리용품리스트'!$C$3:$C$48, 0))
)
</f>
        <v>0</v>
      </c>
      <c r="O589" s="18">
        <f>IF(Transactions!$C$2:$C$1016=TRUE, 0, IF(Transactions!$C$2:$C$1016="지출", -ROUND(Transactions!$H$2:$H$1016/11, 0), ROUND(Transactions!$H$2:$H$1016/11, 0)))</f>
        <v>0</v>
      </c>
      <c r="P589" s="18" t="str">
        <f>IF(Transactions!$C$2:$C$1016="지출", -(Transactions!$H$2:$H$1016), Transactions!$H$2:$H$1016)</f>
        <v/>
      </c>
      <c r="Q589" s="18">
        <f>Transactions!$P$2:$P$1016-Transactions!$O$2:$O$1016</f>
        <v>0</v>
      </c>
      <c r="R589" s="18" t="str">
        <f>IF('운영결산'!$C$2, Transactions!$Q$2:$Q$1016, Transactions!$P$2:$P$1016)</f>
        <v/>
      </c>
      <c r="S589" s="18" t="str">
        <f>IF('초기비용'!$C$2, Transactions!$Q$2:$Q$1016, Transactions!$P$2:$P$1016)</f>
        <v/>
      </c>
      <c r="T589" s="18">
        <f>IF('총결산'!$C$2, Transactions!$Q$2:$Q$1016, Transactions!$P$2:$P$1016)</f>
        <v>0</v>
      </c>
      <c r="U589" s="18">
        <f>IF(Transactions!$V$2:$V$1016=FALSE, Transactions!$O$2:$O$1016, 0)</f>
        <v>0</v>
      </c>
      <c r="V589" s="20"/>
      <c r="W589" s="15"/>
      <c r="X589" s="15"/>
      <c r="Y589" s="15"/>
      <c r="Z589" s="15"/>
      <c r="AA589" s="15"/>
      <c r="AB589" s="15"/>
      <c r="AC589" s="19"/>
    </row>
    <row r="590" ht="15.75" hidden="1" customHeight="1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10" t="b">
        <f>AND(ISNUMBER(MATCH(Transactions!$F$2:$F$1016, '관리용품리스트'!$B$3:$B$48, 0)),
  ISNUMBER(MATCH(Transactions!$G$2:$G$1016, '관리용품리스트'!$C$3:$C$48, 0))
)
</f>
        <v>0</v>
      </c>
      <c r="O590" s="11">
        <f>IF(Transactions!$C$2:$C$1016=TRUE, 0, IF(Transactions!$C$2:$C$1016="지출", -ROUND(Transactions!$H$2:$H$1016/11, 0), ROUND(Transactions!$H$2:$H$1016/11, 0)))</f>
        <v>0</v>
      </c>
      <c r="P590" s="11" t="str">
        <f>IF(Transactions!$C$2:$C$1016="지출", -(Transactions!$H$2:$H$1016), Transactions!$H$2:$H$1016)</f>
        <v/>
      </c>
      <c r="Q590" s="11">
        <f>Transactions!$P$2:$P$1016-Transactions!$O$2:$O$1016</f>
        <v>0</v>
      </c>
      <c r="R590" s="11" t="str">
        <f>IF('운영결산'!$C$2, Transactions!$Q$2:$Q$1016, Transactions!$P$2:$P$1016)</f>
        <v/>
      </c>
      <c r="S590" s="11" t="str">
        <f>IF('초기비용'!$C$2, Transactions!$Q$2:$Q$1016, Transactions!$P$2:$P$1016)</f>
        <v/>
      </c>
      <c r="T590" s="11">
        <f>IF('총결산'!$C$2, Transactions!$Q$2:$Q$1016, Transactions!$P$2:$P$1016)</f>
        <v>0</v>
      </c>
      <c r="U590" s="11">
        <f>IF(Transactions!$V$2:$V$1016=FALSE, Transactions!$O$2:$O$1016, 0)</f>
        <v>0</v>
      </c>
      <c r="V590" s="21"/>
      <c r="W590" s="8"/>
      <c r="X590" s="8"/>
      <c r="Y590" s="8"/>
      <c r="Z590" s="8"/>
      <c r="AA590" s="8"/>
      <c r="AB590" s="8"/>
      <c r="AC590" s="12"/>
    </row>
    <row r="591" ht="15.75" hidden="1" customHeight="1">
      <c r="A591" s="13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7" t="b">
        <f>AND(ISNUMBER(MATCH(Transactions!$F$2:$F$1016, '관리용품리스트'!$B$3:$B$48, 0)),
  ISNUMBER(MATCH(Transactions!$G$2:$G$1016, '관리용품리스트'!$C$3:$C$48, 0))
)
</f>
        <v>0</v>
      </c>
      <c r="O591" s="18">
        <f>IF(Transactions!$C$2:$C$1016=TRUE, 0, IF(Transactions!$C$2:$C$1016="지출", -ROUND(Transactions!$H$2:$H$1016/11, 0), ROUND(Transactions!$H$2:$H$1016/11, 0)))</f>
        <v>0</v>
      </c>
      <c r="P591" s="18" t="str">
        <f>IF(Transactions!$C$2:$C$1016="지출", -(Transactions!$H$2:$H$1016), Transactions!$H$2:$H$1016)</f>
        <v/>
      </c>
      <c r="Q591" s="18">
        <f>Transactions!$P$2:$P$1016-Transactions!$O$2:$O$1016</f>
        <v>0</v>
      </c>
      <c r="R591" s="18" t="str">
        <f>IF('운영결산'!$C$2, Transactions!$Q$2:$Q$1016, Transactions!$P$2:$P$1016)</f>
        <v/>
      </c>
      <c r="S591" s="18" t="str">
        <f>IF('초기비용'!$C$2, Transactions!$Q$2:$Q$1016, Transactions!$P$2:$P$1016)</f>
        <v/>
      </c>
      <c r="T591" s="18">
        <f>IF('총결산'!$C$2, Transactions!$Q$2:$Q$1016, Transactions!$P$2:$P$1016)</f>
        <v>0</v>
      </c>
      <c r="U591" s="18">
        <f>IF(Transactions!$V$2:$V$1016=FALSE, Transactions!$O$2:$O$1016, 0)</f>
        <v>0</v>
      </c>
      <c r="V591" s="20"/>
      <c r="W591" s="15"/>
      <c r="X591" s="15"/>
      <c r="Y591" s="15"/>
      <c r="Z591" s="15"/>
      <c r="AA591" s="15"/>
      <c r="AB591" s="15"/>
      <c r="AC591" s="19"/>
    </row>
    <row r="592" ht="15.75" hidden="1" customHeight="1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10" t="b">
        <f>AND(ISNUMBER(MATCH(Transactions!$F$2:$F$1016, '관리용품리스트'!$B$3:$B$48, 0)),
  ISNUMBER(MATCH(Transactions!$G$2:$G$1016, '관리용품리스트'!$C$3:$C$48, 0))
)
</f>
        <v>0</v>
      </c>
      <c r="O592" s="11">
        <f>IF(Transactions!$C$2:$C$1016=TRUE, 0, IF(Transactions!$C$2:$C$1016="지출", -ROUND(Transactions!$H$2:$H$1016/11, 0), ROUND(Transactions!$H$2:$H$1016/11, 0)))</f>
        <v>0</v>
      </c>
      <c r="P592" s="11" t="str">
        <f>IF(Transactions!$C$2:$C$1016="지출", -(Transactions!$H$2:$H$1016), Transactions!$H$2:$H$1016)</f>
        <v/>
      </c>
      <c r="Q592" s="11">
        <f>Transactions!$P$2:$P$1016-Transactions!$O$2:$O$1016</f>
        <v>0</v>
      </c>
      <c r="R592" s="11" t="str">
        <f>IF('운영결산'!$C$2, Transactions!$Q$2:$Q$1016, Transactions!$P$2:$P$1016)</f>
        <v/>
      </c>
      <c r="S592" s="11" t="str">
        <f>IF('초기비용'!$C$2, Transactions!$Q$2:$Q$1016, Transactions!$P$2:$P$1016)</f>
        <v/>
      </c>
      <c r="T592" s="11">
        <f>IF('총결산'!$C$2, Transactions!$Q$2:$Q$1016, Transactions!$P$2:$P$1016)</f>
        <v>0</v>
      </c>
      <c r="U592" s="11">
        <f>IF(Transactions!$V$2:$V$1016=FALSE, Transactions!$O$2:$O$1016, 0)</f>
        <v>0</v>
      </c>
      <c r="V592" s="21"/>
      <c r="W592" s="8"/>
      <c r="X592" s="8"/>
      <c r="Y592" s="8"/>
      <c r="Z592" s="8"/>
      <c r="AA592" s="8"/>
      <c r="AB592" s="8"/>
      <c r="AC592" s="12"/>
    </row>
    <row r="593" ht="15.75" hidden="1" customHeight="1">
      <c r="A593" s="13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7" t="b">
        <f>AND(ISNUMBER(MATCH(Transactions!$F$2:$F$1016, '관리용품리스트'!$B$3:$B$48, 0)),
  ISNUMBER(MATCH(Transactions!$G$2:$G$1016, '관리용품리스트'!$C$3:$C$48, 0))
)
</f>
        <v>0</v>
      </c>
      <c r="O593" s="18">
        <f>IF(Transactions!$C$2:$C$1016=TRUE, 0, IF(Transactions!$C$2:$C$1016="지출", -ROUND(Transactions!$H$2:$H$1016/11, 0), ROUND(Transactions!$H$2:$H$1016/11, 0)))</f>
        <v>0</v>
      </c>
      <c r="P593" s="18" t="str">
        <f>IF(Transactions!$C$2:$C$1016="지출", -(Transactions!$H$2:$H$1016), Transactions!$H$2:$H$1016)</f>
        <v/>
      </c>
      <c r="Q593" s="18">
        <f>Transactions!$P$2:$P$1016-Transactions!$O$2:$O$1016</f>
        <v>0</v>
      </c>
      <c r="R593" s="18" t="str">
        <f>IF('운영결산'!$C$2, Transactions!$Q$2:$Q$1016, Transactions!$P$2:$P$1016)</f>
        <v/>
      </c>
      <c r="S593" s="18" t="str">
        <f>IF('초기비용'!$C$2, Transactions!$Q$2:$Q$1016, Transactions!$P$2:$P$1016)</f>
        <v/>
      </c>
      <c r="T593" s="18">
        <f>IF('총결산'!$C$2, Transactions!$Q$2:$Q$1016, Transactions!$P$2:$P$1016)</f>
        <v>0</v>
      </c>
      <c r="U593" s="18">
        <f>IF(Transactions!$V$2:$V$1016=FALSE, Transactions!$O$2:$O$1016, 0)</f>
        <v>0</v>
      </c>
      <c r="V593" s="20"/>
      <c r="W593" s="15"/>
      <c r="X593" s="15"/>
      <c r="Y593" s="15"/>
      <c r="Z593" s="15"/>
      <c r="AA593" s="15"/>
      <c r="AB593" s="15"/>
      <c r="AC593" s="19"/>
    </row>
    <row r="594" ht="15.75" hidden="1" customHeight="1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10" t="b">
        <f>AND(ISNUMBER(MATCH(Transactions!$F$2:$F$1016, '관리용품리스트'!$B$3:$B$48, 0)),
  ISNUMBER(MATCH(Transactions!$G$2:$G$1016, '관리용품리스트'!$C$3:$C$48, 0))
)
</f>
        <v>0</v>
      </c>
      <c r="O594" s="11">
        <f>IF(Transactions!$C$2:$C$1016=TRUE, 0, IF(Transactions!$C$2:$C$1016="지출", -ROUND(Transactions!$H$2:$H$1016/11, 0), ROUND(Transactions!$H$2:$H$1016/11, 0)))</f>
        <v>0</v>
      </c>
      <c r="P594" s="11" t="str">
        <f>IF(Transactions!$C$2:$C$1016="지출", -(Transactions!$H$2:$H$1016), Transactions!$H$2:$H$1016)</f>
        <v/>
      </c>
      <c r="Q594" s="11">
        <f>Transactions!$P$2:$P$1016-Transactions!$O$2:$O$1016</f>
        <v>0</v>
      </c>
      <c r="R594" s="11" t="str">
        <f>IF('운영결산'!$C$2, Transactions!$Q$2:$Q$1016, Transactions!$P$2:$P$1016)</f>
        <v/>
      </c>
      <c r="S594" s="11" t="str">
        <f>IF('초기비용'!$C$2, Transactions!$Q$2:$Q$1016, Transactions!$P$2:$P$1016)</f>
        <v/>
      </c>
      <c r="T594" s="11">
        <f>IF('총결산'!$C$2, Transactions!$Q$2:$Q$1016, Transactions!$P$2:$P$1016)</f>
        <v>0</v>
      </c>
      <c r="U594" s="11">
        <f>IF(Transactions!$V$2:$V$1016=FALSE, Transactions!$O$2:$O$1016, 0)</f>
        <v>0</v>
      </c>
      <c r="V594" s="21"/>
      <c r="W594" s="8"/>
      <c r="X594" s="8"/>
      <c r="Y594" s="8"/>
      <c r="Z594" s="8"/>
      <c r="AA594" s="8"/>
      <c r="AB594" s="8"/>
      <c r="AC594" s="12"/>
    </row>
    <row r="595" ht="15.75" hidden="1" customHeight="1">
      <c r="A595" s="13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7" t="b">
        <f>AND(ISNUMBER(MATCH(Transactions!$F$2:$F$1016, '관리용품리스트'!$B$3:$B$48, 0)),
  ISNUMBER(MATCH(Transactions!$G$2:$G$1016, '관리용품리스트'!$C$3:$C$48, 0))
)
</f>
        <v>0</v>
      </c>
      <c r="O595" s="18">
        <f>IF(Transactions!$C$2:$C$1016=TRUE, 0, IF(Transactions!$C$2:$C$1016="지출", -ROUND(Transactions!$H$2:$H$1016/11, 0), ROUND(Transactions!$H$2:$H$1016/11, 0)))</f>
        <v>0</v>
      </c>
      <c r="P595" s="18" t="str">
        <f>IF(Transactions!$C$2:$C$1016="지출", -(Transactions!$H$2:$H$1016), Transactions!$H$2:$H$1016)</f>
        <v/>
      </c>
      <c r="Q595" s="18">
        <f>Transactions!$P$2:$P$1016-Transactions!$O$2:$O$1016</f>
        <v>0</v>
      </c>
      <c r="R595" s="18" t="str">
        <f>IF('운영결산'!$C$2, Transactions!$Q$2:$Q$1016, Transactions!$P$2:$P$1016)</f>
        <v/>
      </c>
      <c r="S595" s="18" t="str">
        <f>IF('초기비용'!$C$2, Transactions!$Q$2:$Q$1016, Transactions!$P$2:$P$1016)</f>
        <v/>
      </c>
      <c r="T595" s="18">
        <f>IF('총결산'!$C$2, Transactions!$Q$2:$Q$1016, Transactions!$P$2:$P$1016)</f>
        <v>0</v>
      </c>
      <c r="U595" s="18">
        <f>IF(Transactions!$V$2:$V$1016=FALSE, Transactions!$O$2:$O$1016, 0)</f>
        <v>0</v>
      </c>
      <c r="V595" s="20"/>
      <c r="W595" s="15"/>
      <c r="X595" s="15"/>
      <c r="Y595" s="15"/>
      <c r="Z595" s="15"/>
      <c r="AA595" s="15"/>
      <c r="AB595" s="15"/>
      <c r="AC595" s="19"/>
    </row>
    <row r="596" ht="15.75" hidden="1" customHeight="1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10" t="b">
        <f>AND(ISNUMBER(MATCH(Transactions!$F$2:$F$1016, '관리용품리스트'!$B$3:$B$48, 0)),
  ISNUMBER(MATCH(Transactions!$G$2:$G$1016, '관리용품리스트'!$C$3:$C$48, 0))
)
</f>
        <v>0</v>
      </c>
      <c r="O596" s="11">
        <f>IF(Transactions!$C$2:$C$1016=TRUE, 0, IF(Transactions!$C$2:$C$1016="지출", -ROUND(Transactions!$H$2:$H$1016/11, 0), ROUND(Transactions!$H$2:$H$1016/11, 0)))</f>
        <v>0</v>
      </c>
      <c r="P596" s="11" t="str">
        <f>IF(Transactions!$C$2:$C$1016="지출", -(Transactions!$H$2:$H$1016), Transactions!$H$2:$H$1016)</f>
        <v/>
      </c>
      <c r="Q596" s="11">
        <f>Transactions!$P$2:$P$1016-Transactions!$O$2:$O$1016</f>
        <v>0</v>
      </c>
      <c r="R596" s="11" t="str">
        <f>IF('운영결산'!$C$2, Transactions!$Q$2:$Q$1016, Transactions!$P$2:$P$1016)</f>
        <v/>
      </c>
      <c r="S596" s="11" t="str">
        <f>IF('초기비용'!$C$2, Transactions!$Q$2:$Q$1016, Transactions!$P$2:$P$1016)</f>
        <v/>
      </c>
      <c r="T596" s="11">
        <f>IF('총결산'!$C$2, Transactions!$Q$2:$Q$1016, Transactions!$P$2:$P$1016)</f>
        <v>0</v>
      </c>
      <c r="U596" s="11">
        <f>IF(Transactions!$V$2:$V$1016=FALSE, Transactions!$O$2:$O$1016, 0)</f>
        <v>0</v>
      </c>
      <c r="V596" s="21"/>
      <c r="W596" s="8"/>
      <c r="X596" s="8"/>
      <c r="Y596" s="8"/>
      <c r="Z596" s="8"/>
      <c r="AA596" s="8"/>
      <c r="AB596" s="8"/>
      <c r="AC596" s="12"/>
    </row>
    <row r="597" ht="15.75" hidden="1" customHeight="1">
      <c r="A597" s="13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7" t="b">
        <f>AND(ISNUMBER(MATCH(Transactions!$F$2:$F$1016, '관리용품리스트'!$B$3:$B$48, 0)),
  ISNUMBER(MATCH(Transactions!$G$2:$G$1016, '관리용품리스트'!$C$3:$C$48, 0))
)
</f>
        <v>0</v>
      </c>
      <c r="O597" s="18">
        <f>IF(Transactions!$C$2:$C$1016=TRUE, 0, IF(Transactions!$C$2:$C$1016="지출", -ROUND(Transactions!$H$2:$H$1016/11, 0), ROUND(Transactions!$H$2:$H$1016/11, 0)))</f>
        <v>0</v>
      </c>
      <c r="P597" s="18" t="str">
        <f>IF(Transactions!$C$2:$C$1016="지출", -(Transactions!$H$2:$H$1016), Transactions!$H$2:$H$1016)</f>
        <v/>
      </c>
      <c r="Q597" s="18">
        <f>Transactions!$P$2:$P$1016-Transactions!$O$2:$O$1016</f>
        <v>0</v>
      </c>
      <c r="R597" s="18" t="str">
        <f>IF('운영결산'!$C$2, Transactions!$Q$2:$Q$1016, Transactions!$P$2:$P$1016)</f>
        <v/>
      </c>
      <c r="S597" s="18" t="str">
        <f>IF('초기비용'!$C$2, Transactions!$Q$2:$Q$1016, Transactions!$P$2:$P$1016)</f>
        <v/>
      </c>
      <c r="T597" s="18">
        <f>IF('총결산'!$C$2, Transactions!$Q$2:$Q$1016, Transactions!$P$2:$P$1016)</f>
        <v>0</v>
      </c>
      <c r="U597" s="18">
        <f>IF(Transactions!$V$2:$V$1016=FALSE, Transactions!$O$2:$O$1016, 0)</f>
        <v>0</v>
      </c>
      <c r="V597" s="20"/>
      <c r="W597" s="15"/>
      <c r="X597" s="15"/>
      <c r="Y597" s="15"/>
      <c r="Z597" s="15"/>
      <c r="AA597" s="15"/>
      <c r="AB597" s="15"/>
      <c r="AC597" s="19"/>
    </row>
    <row r="598" ht="15.75" hidden="1" customHeight="1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10" t="b">
        <f>AND(ISNUMBER(MATCH(Transactions!$F$2:$F$1016, '관리용품리스트'!$B$3:$B$48, 0)),
  ISNUMBER(MATCH(Transactions!$G$2:$G$1016, '관리용품리스트'!$C$3:$C$48, 0))
)
</f>
        <v>0</v>
      </c>
      <c r="O598" s="11">
        <f>IF(Transactions!$C$2:$C$1016=TRUE, 0, IF(Transactions!$C$2:$C$1016="지출", -ROUND(Transactions!$H$2:$H$1016/11, 0), ROUND(Transactions!$H$2:$H$1016/11, 0)))</f>
        <v>0</v>
      </c>
      <c r="P598" s="11" t="str">
        <f>IF(Transactions!$C$2:$C$1016="지출", -(Transactions!$H$2:$H$1016), Transactions!$H$2:$H$1016)</f>
        <v/>
      </c>
      <c r="Q598" s="11">
        <f>Transactions!$P$2:$P$1016-Transactions!$O$2:$O$1016</f>
        <v>0</v>
      </c>
      <c r="R598" s="11" t="str">
        <f>IF('운영결산'!$C$2, Transactions!$Q$2:$Q$1016, Transactions!$P$2:$P$1016)</f>
        <v/>
      </c>
      <c r="S598" s="11" t="str">
        <f>IF('초기비용'!$C$2, Transactions!$Q$2:$Q$1016, Transactions!$P$2:$P$1016)</f>
        <v/>
      </c>
      <c r="T598" s="11">
        <f>IF('총결산'!$C$2, Transactions!$Q$2:$Q$1016, Transactions!$P$2:$P$1016)</f>
        <v>0</v>
      </c>
      <c r="U598" s="11">
        <f>IF(Transactions!$V$2:$V$1016=FALSE, Transactions!$O$2:$O$1016, 0)</f>
        <v>0</v>
      </c>
      <c r="V598" s="21"/>
      <c r="W598" s="8"/>
      <c r="X598" s="8"/>
      <c r="Y598" s="8"/>
      <c r="Z598" s="8"/>
      <c r="AA598" s="8"/>
      <c r="AB598" s="8"/>
      <c r="AC598" s="12"/>
    </row>
    <row r="599" ht="15.75" hidden="1" customHeight="1">
      <c r="A599" s="13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7" t="b">
        <f>AND(ISNUMBER(MATCH(Transactions!$F$2:$F$1016, '관리용품리스트'!$B$3:$B$48, 0)),
  ISNUMBER(MATCH(Transactions!$G$2:$G$1016, '관리용품리스트'!$C$3:$C$48, 0))
)
</f>
        <v>0</v>
      </c>
      <c r="O599" s="18">
        <f>IF(Transactions!$C$2:$C$1016=TRUE, 0, IF(Transactions!$C$2:$C$1016="지출", -ROUND(Transactions!$H$2:$H$1016/11, 0), ROUND(Transactions!$H$2:$H$1016/11, 0)))</f>
        <v>0</v>
      </c>
      <c r="P599" s="18" t="str">
        <f>IF(Transactions!$C$2:$C$1016="지출", -(Transactions!$H$2:$H$1016), Transactions!$H$2:$H$1016)</f>
        <v/>
      </c>
      <c r="Q599" s="18">
        <f>Transactions!$P$2:$P$1016-Transactions!$O$2:$O$1016</f>
        <v>0</v>
      </c>
      <c r="R599" s="18" t="str">
        <f>IF('운영결산'!$C$2, Transactions!$Q$2:$Q$1016, Transactions!$P$2:$P$1016)</f>
        <v/>
      </c>
      <c r="S599" s="18" t="str">
        <f>IF('초기비용'!$C$2, Transactions!$Q$2:$Q$1016, Transactions!$P$2:$P$1016)</f>
        <v/>
      </c>
      <c r="T599" s="18">
        <f>IF('총결산'!$C$2, Transactions!$Q$2:$Q$1016, Transactions!$P$2:$P$1016)</f>
        <v>0</v>
      </c>
      <c r="U599" s="18">
        <f>IF(Transactions!$V$2:$V$1016=FALSE, Transactions!$O$2:$O$1016, 0)</f>
        <v>0</v>
      </c>
      <c r="V599" s="20"/>
      <c r="W599" s="15"/>
      <c r="X599" s="15"/>
      <c r="Y599" s="15"/>
      <c r="Z599" s="15"/>
      <c r="AA599" s="15"/>
      <c r="AB599" s="15"/>
      <c r="AC599" s="19"/>
    </row>
    <row r="600" ht="15.75" hidden="1" customHeight="1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10" t="b">
        <f>AND(ISNUMBER(MATCH(Transactions!$F$2:$F$1016, '관리용품리스트'!$B$3:$B$48, 0)),
  ISNUMBER(MATCH(Transactions!$G$2:$G$1016, '관리용품리스트'!$C$3:$C$48, 0))
)
</f>
        <v>0</v>
      </c>
      <c r="O600" s="11">
        <f>IF(Transactions!$C$2:$C$1016=TRUE, 0, IF(Transactions!$C$2:$C$1016="지출", -ROUND(Transactions!$H$2:$H$1016/11, 0), ROUND(Transactions!$H$2:$H$1016/11, 0)))</f>
        <v>0</v>
      </c>
      <c r="P600" s="11" t="str">
        <f>IF(Transactions!$C$2:$C$1016="지출", -(Transactions!$H$2:$H$1016), Transactions!$H$2:$H$1016)</f>
        <v/>
      </c>
      <c r="Q600" s="11">
        <f>Transactions!$P$2:$P$1016-Transactions!$O$2:$O$1016</f>
        <v>0</v>
      </c>
      <c r="R600" s="11" t="str">
        <f>IF('운영결산'!$C$2, Transactions!$Q$2:$Q$1016, Transactions!$P$2:$P$1016)</f>
        <v/>
      </c>
      <c r="S600" s="11" t="str">
        <f>IF('초기비용'!$C$2, Transactions!$Q$2:$Q$1016, Transactions!$P$2:$P$1016)</f>
        <v/>
      </c>
      <c r="T600" s="11">
        <f>IF('총결산'!$C$2, Transactions!$Q$2:$Q$1016, Transactions!$P$2:$P$1016)</f>
        <v>0</v>
      </c>
      <c r="U600" s="11">
        <f>IF(Transactions!$V$2:$V$1016=FALSE, Transactions!$O$2:$O$1016, 0)</f>
        <v>0</v>
      </c>
      <c r="V600" s="21"/>
      <c r="W600" s="8"/>
      <c r="X600" s="8"/>
      <c r="Y600" s="8"/>
      <c r="Z600" s="8"/>
      <c r="AA600" s="8"/>
      <c r="AB600" s="8"/>
      <c r="AC600" s="12"/>
    </row>
    <row r="601" ht="15.75" hidden="1" customHeight="1">
      <c r="A601" s="13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7" t="b">
        <f>AND(ISNUMBER(MATCH(Transactions!$F$2:$F$1016, '관리용품리스트'!$B$3:$B$48, 0)),
  ISNUMBER(MATCH(Transactions!$G$2:$G$1016, '관리용품리스트'!$C$3:$C$48, 0))
)
</f>
        <v>0</v>
      </c>
      <c r="O601" s="18">
        <f>IF(Transactions!$C$2:$C$1016=TRUE, 0, IF(Transactions!$C$2:$C$1016="지출", -ROUND(Transactions!$H$2:$H$1016/11, 0), ROUND(Transactions!$H$2:$H$1016/11, 0)))</f>
        <v>0</v>
      </c>
      <c r="P601" s="18" t="str">
        <f>IF(Transactions!$C$2:$C$1016="지출", -(Transactions!$H$2:$H$1016), Transactions!$H$2:$H$1016)</f>
        <v/>
      </c>
      <c r="Q601" s="18">
        <f>Transactions!$P$2:$P$1016-Transactions!$O$2:$O$1016</f>
        <v>0</v>
      </c>
      <c r="R601" s="18" t="str">
        <f>IF('운영결산'!$C$2, Transactions!$Q$2:$Q$1016, Transactions!$P$2:$P$1016)</f>
        <v/>
      </c>
      <c r="S601" s="18" t="str">
        <f>IF('초기비용'!$C$2, Transactions!$Q$2:$Q$1016, Transactions!$P$2:$P$1016)</f>
        <v/>
      </c>
      <c r="T601" s="18">
        <f>IF('총결산'!$C$2, Transactions!$Q$2:$Q$1016, Transactions!$P$2:$P$1016)</f>
        <v>0</v>
      </c>
      <c r="U601" s="18">
        <f>IF(Transactions!$V$2:$V$1016=FALSE, Transactions!$O$2:$O$1016, 0)</f>
        <v>0</v>
      </c>
      <c r="V601" s="20"/>
      <c r="W601" s="15"/>
      <c r="X601" s="15"/>
      <c r="Y601" s="15"/>
      <c r="Z601" s="15"/>
      <c r="AA601" s="15"/>
      <c r="AB601" s="15"/>
      <c r="AC601" s="19"/>
    </row>
    <row r="602" ht="15.75" hidden="1" customHeight="1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10" t="b">
        <f>AND(ISNUMBER(MATCH(Transactions!$F$2:$F$1016, '관리용품리스트'!$B$3:$B$48, 0)),
  ISNUMBER(MATCH(Transactions!$G$2:$G$1016, '관리용품리스트'!$C$3:$C$48, 0))
)
</f>
        <v>0</v>
      </c>
      <c r="O602" s="11">
        <f>IF(Transactions!$C$2:$C$1016=TRUE, 0, IF(Transactions!$C$2:$C$1016="지출", -ROUND(Transactions!$H$2:$H$1016/11, 0), ROUND(Transactions!$H$2:$H$1016/11, 0)))</f>
        <v>0</v>
      </c>
      <c r="P602" s="11" t="str">
        <f>IF(Transactions!$C$2:$C$1016="지출", -(Transactions!$H$2:$H$1016), Transactions!$H$2:$H$1016)</f>
        <v/>
      </c>
      <c r="Q602" s="11">
        <f>Transactions!$P$2:$P$1016-Transactions!$O$2:$O$1016</f>
        <v>0</v>
      </c>
      <c r="R602" s="11" t="str">
        <f>IF('운영결산'!$C$2, Transactions!$Q$2:$Q$1016, Transactions!$P$2:$P$1016)</f>
        <v/>
      </c>
      <c r="S602" s="11" t="str">
        <f>IF('초기비용'!$C$2, Transactions!$Q$2:$Q$1016, Transactions!$P$2:$P$1016)</f>
        <v/>
      </c>
      <c r="T602" s="11">
        <f>IF('총결산'!$C$2, Transactions!$Q$2:$Q$1016, Transactions!$P$2:$P$1016)</f>
        <v>0</v>
      </c>
      <c r="U602" s="11">
        <f>IF(Transactions!$V$2:$V$1016=FALSE, Transactions!$O$2:$O$1016, 0)</f>
        <v>0</v>
      </c>
      <c r="V602" s="21"/>
      <c r="W602" s="8"/>
      <c r="X602" s="8"/>
      <c r="Y602" s="8"/>
      <c r="Z602" s="8"/>
      <c r="AA602" s="8"/>
      <c r="AB602" s="8"/>
      <c r="AC602" s="12"/>
    </row>
    <row r="603" ht="15.75" hidden="1" customHeight="1">
      <c r="A603" s="13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7" t="b">
        <f>AND(ISNUMBER(MATCH(Transactions!$F$2:$F$1016, '관리용품리스트'!$B$3:$B$48, 0)),
  ISNUMBER(MATCH(Transactions!$G$2:$G$1016, '관리용품리스트'!$C$3:$C$48, 0))
)
</f>
        <v>0</v>
      </c>
      <c r="O603" s="18">
        <f>IF(Transactions!$C$2:$C$1016=TRUE, 0, IF(Transactions!$C$2:$C$1016="지출", -ROUND(Transactions!$H$2:$H$1016/11, 0), ROUND(Transactions!$H$2:$H$1016/11, 0)))</f>
        <v>0</v>
      </c>
      <c r="P603" s="18" t="str">
        <f>IF(Transactions!$C$2:$C$1016="지출", -(Transactions!$H$2:$H$1016), Transactions!$H$2:$H$1016)</f>
        <v/>
      </c>
      <c r="Q603" s="18">
        <f>Transactions!$P$2:$P$1016-Transactions!$O$2:$O$1016</f>
        <v>0</v>
      </c>
      <c r="R603" s="18" t="str">
        <f>IF('운영결산'!$C$2, Transactions!$Q$2:$Q$1016, Transactions!$P$2:$P$1016)</f>
        <v/>
      </c>
      <c r="S603" s="18" t="str">
        <f>IF('초기비용'!$C$2, Transactions!$Q$2:$Q$1016, Transactions!$P$2:$P$1016)</f>
        <v/>
      </c>
      <c r="T603" s="18">
        <f>IF('총결산'!$C$2, Transactions!$Q$2:$Q$1016, Transactions!$P$2:$P$1016)</f>
        <v>0</v>
      </c>
      <c r="U603" s="18">
        <f>IF(Transactions!$V$2:$V$1016=FALSE, Transactions!$O$2:$O$1016, 0)</f>
        <v>0</v>
      </c>
      <c r="V603" s="20"/>
      <c r="W603" s="15"/>
      <c r="X603" s="15"/>
      <c r="Y603" s="15"/>
      <c r="Z603" s="15"/>
      <c r="AA603" s="15"/>
      <c r="AB603" s="15"/>
      <c r="AC603" s="19"/>
    </row>
    <row r="604" ht="15.75" hidden="1" customHeight="1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10" t="b">
        <f>AND(ISNUMBER(MATCH(Transactions!$F$2:$F$1016, '관리용품리스트'!$B$3:$B$48, 0)),
  ISNUMBER(MATCH(Transactions!$G$2:$G$1016, '관리용품리스트'!$C$3:$C$48, 0))
)
</f>
        <v>0</v>
      </c>
      <c r="O604" s="11">
        <f>IF(Transactions!$C$2:$C$1016=TRUE, 0, IF(Transactions!$C$2:$C$1016="지출", -ROUND(Transactions!$H$2:$H$1016/11, 0), ROUND(Transactions!$H$2:$H$1016/11, 0)))</f>
        <v>0</v>
      </c>
      <c r="P604" s="11" t="str">
        <f>IF(Transactions!$C$2:$C$1016="지출", -(Transactions!$H$2:$H$1016), Transactions!$H$2:$H$1016)</f>
        <v/>
      </c>
      <c r="Q604" s="11">
        <f>Transactions!$P$2:$P$1016-Transactions!$O$2:$O$1016</f>
        <v>0</v>
      </c>
      <c r="R604" s="11" t="str">
        <f>IF('운영결산'!$C$2, Transactions!$Q$2:$Q$1016, Transactions!$P$2:$P$1016)</f>
        <v/>
      </c>
      <c r="S604" s="11" t="str">
        <f>IF('초기비용'!$C$2, Transactions!$Q$2:$Q$1016, Transactions!$P$2:$P$1016)</f>
        <v/>
      </c>
      <c r="T604" s="11">
        <f>IF('총결산'!$C$2, Transactions!$Q$2:$Q$1016, Transactions!$P$2:$P$1016)</f>
        <v>0</v>
      </c>
      <c r="U604" s="11">
        <f>IF(Transactions!$V$2:$V$1016=FALSE, Transactions!$O$2:$O$1016, 0)</f>
        <v>0</v>
      </c>
      <c r="V604" s="21"/>
      <c r="W604" s="8"/>
      <c r="X604" s="8"/>
      <c r="Y604" s="8"/>
      <c r="Z604" s="8"/>
      <c r="AA604" s="8"/>
      <c r="AB604" s="8"/>
      <c r="AC604" s="12"/>
    </row>
    <row r="605" ht="15.75" hidden="1" customHeight="1">
      <c r="A605" s="13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7" t="b">
        <f>AND(ISNUMBER(MATCH(Transactions!$F$2:$F$1016, '관리용품리스트'!$B$3:$B$48, 0)),
  ISNUMBER(MATCH(Transactions!$G$2:$G$1016, '관리용품리스트'!$C$3:$C$48, 0))
)
</f>
        <v>0</v>
      </c>
      <c r="O605" s="18">
        <f>IF(Transactions!$C$2:$C$1016=TRUE, 0, IF(Transactions!$C$2:$C$1016="지출", -ROUND(Transactions!$H$2:$H$1016/11, 0), ROUND(Transactions!$H$2:$H$1016/11, 0)))</f>
        <v>0</v>
      </c>
      <c r="P605" s="18" t="str">
        <f>IF(Transactions!$C$2:$C$1016="지출", -(Transactions!$H$2:$H$1016), Transactions!$H$2:$H$1016)</f>
        <v/>
      </c>
      <c r="Q605" s="18">
        <f>Transactions!$P$2:$P$1016-Transactions!$O$2:$O$1016</f>
        <v>0</v>
      </c>
      <c r="R605" s="18" t="str">
        <f>IF('운영결산'!$C$2, Transactions!$Q$2:$Q$1016, Transactions!$P$2:$P$1016)</f>
        <v/>
      </c>
      <c r="S605" s="18" t="str">
        <f>IF('초기비용'!$C$2, Transactions!$Q$2:$Q$1016, Transactions!$P$2:$P$1016)</f>
        <v/>
      </c>
      <c r="T605" s="18">
        <f>IF('총결산'!$C$2, Transactions!$Q$2:$Q$1016, Transactions!$P$2:$P$1016)</f>
        <v>0</v>
      </c>
      <c r="U605" s="18">
        <f>IF(Transactions!$V$2:$V$1016=FALSE, Transactions!$O$2:$O$1016, 0)</f>
        <v>0</v>
      </c>
      <c r="V605" s="20"/>
      <c r="W605" s="15"/>
      <c r="X605" s="15"/>
      <c r="Y605" s="15"/>
      <c r="Z605" s="15"/>
      <c r="AA605" s="15"/>
      <c r="AB605" s="15"/>
      <c r="AC605" s="19"/>
    </row>
    <row r="606" ht="15.75" hidden="1" customHeight="1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10" t="b">
        <f>AND(ISNUMBER(MATCH(Transactions!$F$2:$F$1016, '관리용품리스트'!$B$3:$B$48, 0)),
  ISNUMBER(MATCH(Transactions!$G$2:$G$1016, '관리용품리스트'!$C$3:$C$48, 0))
)
</f>
        <v>0</v>
      </c>
      <c r="O606" s="11">
        <f>IF(Transactions!$C$2:$C$1016=TRUE, 0, IF(Transactions!$C$2:$C$1016="지출", -ROUND(Transactions!$H$2:$H$1016/11, 0), ROUND(Transactions!$H$2:$H$1016/11, 0)))</f>
        <v>0</v>
      </c>
      <c r="P606" s="11" t="str">
        <f>IF(Transactions!$C$2:$C$1016="지출", -(Transactions!$H$2:$H$1016), Transactions!$H$2:$H$1016)</f>
        <v/>
      </c>
      <c r="Q606" s="11">
        <f>Transactions!$P$2:$P$1016-Transactions!$O$2:$O$1016</f>
        <v>0</v>
      </c>
      <c r="R606" s="11" t="str">
        <f>IF('운영결산'!$C$2, Transactions!$Q$2:$Q$1016, Transactions!$P$2:$P$1016)</f>
        <v/>
      </c>
      <c r="S606" s="11" t="str">
        <f>IF('초기비용'!$C$2, Transactions!$Q$2:$Q$1016, Transactions!$P$2:$P$1016)</f>
        <v/>
      </c>
      <c r="T606" s="11">
        <f>IF('총결산'!$C$2, Transactions!$Q$2:$Q$1016, Transactions!$P$2:$P$1016)</f>
        <v>0</v>
      </c>
      <c r="U606" s="11">
        <f>IF(Transactions!$V$2:$V$1016=FALSE, Transactions!$O$2:$O$1016, 0)</f>
        <v>0</v>
      </c>
      <c r="V606" s="21"/>
      <c r="W606" s="8"/>
      <c r="X606" s="8"/>
      <c r="Y606" s="8"/>
      <c r="Z606" s="8"/>
      <c r="AA606" s="8"/>
      <c r="AB606" s="8"/>
      <c r="AC606" s="12"/>
    </row>
    <row r="607" ht="15.75" hidden="1" customHeight="1">
      <c r="A607" s="13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7" t="b">
        <f>AND(ISNUMBER(MATCH(Transactions!$F$2:$F$1016, '관리용품리스트'!$B$3:$B$48, 0)),
  ISNUMBER(MATCH(Transactions!$G$2:$G$1016, '관리용품리스트'!$C$3:$C$48, 0))
)
</f>
        <v>0</v>
      </c>
      <c r="O607" s="18">
        <f>IF(Transactions!$C$2:$C$1016=TRUE, 0, IF(Transactions!$C$2:$C$1016="지출", -ROUND(Transactions!$H$2:$H$1016/11, 0), ROUND(Transactions!$H$2:$H$1016/11, 0)))</f>
        <v>0</v>
      </c>
      <c r="P607" s="18" t="str">
        <f>IF(Transactions!$C$2:$C$1016="지출", -(Transactions!$H$2:$H$1016), Transactions!$H$2:$H$1016)</f>
        <v/>
      </c>
      <c r="Q607" s="18">
        <f>Transactions!$P$2:$P$1016-Transactions!$O$2:$O$1016</f>
        <v>0</v>
      </c>
      <c r="R607" s="18" t="str">
        <f>IF('운영결산'!$C$2, Transactions!$Q$2:$Q$1016, Transactions!$P$2:$P$1016)</f>
        <v/>
      </c>
      <c r="S607" s="18" t="str">
        <f>IF('초기비용'!$C$2, Transactions!$Q$2:$Q$1016, Transactions!$P$2:$P$1016)</f>
        <v/>
      </c>
      <c r="T607" s="18">
        <f>IF('총결산'!$C$2, Transactions!$Q$2:$Q$1016, Transactions!$P$2:$P$1016)</f>
        <v>0</v>
      </c>
      <c r="U607" s="18">
        <f>IF(Transactions!$V$2:$V$1016=FALSE, Transactions!$O$2:$O$1016, 0)</f>
        <v>0</v>
      </c>
      <c r="V607" s="20"/>
      <c r="W607" s="15"/>
      <c r="X607" s="15"/>
      <c r="Y607" s="15"/>
      <c r="Z607" s="15"/>
      <c r="AA607" s="15"/>
      <c r="AB607" s="15"/>
      <c r="AC607" s="19"/>
    </row>
    <row r="608" ht="15.75" hidden="1" customHeight="1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10" t="b">
        <f>AND(ISNUMBER(MATCH(Transactions!$F$2:$F$1016, '관리용품리스트'!$B$3:$B$48, 0)),
  ISNUMBER(MATCH(Transactions!$G$2:$G$1016, '관리용품리스트'!$C$3:$C$48, 0))
)
</f>
        <v>0</v>
      </c>
      <c r="O608" s="11">
        <f>IF(Transactions!$C$2:$C$1016=TRUE, 0, IF(Transactions!$C$2:$C$1016="지출", -ROUND(Transactions!$H$2:$H$1016/11, 0), ROUND(Transactions!$H$2:$H$1016/11, 0)))</f>
        <v>0</v>
      </c>
      <c r="P608" s="11" t="str">
        <f>IF(Transactions!$C$2:$C$1016="지출", -(Transactions!$H$2:$H$1016), Transactions!$H$2:$H$1016)</f>
        <v/>
      </c>
      <c r="Q608" s="11">
        <f>Transactions!$P$2:$P$1016-Transactions!$O$2:$O$1016</f>
        <v>0</v>
      </c>
      <c r="R608" s="11" t="str">
        <f>IF('운영결산'!$C$2, Transactions!$Q$2:$Q$1016, Transactions!$P$2:$P$1016)</f>
        <v/>
      </c>
      <c r="S608" s="11" t="str">
        <f>IF('초기비용'!$C$2, Transactions!$Q$2:$Q$1016, Transactions!$P$2:$P$1016)</f>
        <v/>
      </c>
      <c r="T608" s="11">
        <f>IF('총결산'!$C$2, Transactions!$Q$2:$Q$1016, Transactions!$P$2:$P$1016)</f>
        <v>0</v>
      </c>
      <c r="U608" s="11">
        <f>IF(Transactions!$V$2:$V$1016=FALSE, Transactions!$O$2:$O$1016, 0)</f>
        <v>0</v>
      </c>
      <c r="V608" s="21"/>
      <c r="W608" s="8"/>
      <c r="X608" s="8"/>
      <c r="Y608" s="8"/>
      <c r="Z608" s="8"/>
      <c r="AA608" s="8"/>
      <c r="AB608" s="8"/>
      <c r="AC608" s="12"/>
    </row>
    <row r="609" ht="15.75" hidden="1" customHeight="1">
      <c r="A609" s="13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7" t="b">
        <f>AND(ISNUMBER(MATCH(Transactions!$F$2:$F$1016, '관리용품리스트'!$B$3:$B$48, 0)),
  ISNUMBER(MATCH(Transactions!$G$2:$G$1016, '관리용품리스트'!$C$3:$C$48, 0))
)
</f>
        <v>0</v>
      </c>
      <c r="O609" s="18">
        <f>IF(Transactions!$C$2:$C$1016=TRUE, 0, IF(Transactions!$C$2:$C$1016="지출", -ROUND(Transactions!$H$2:$H$1016/11, 0), ROUND(Transactions!$H$2:$H$1016/11, 0)))</f>
        <v>0</v>
      </c>
      <c r="P609" s="18" t="str">
        <f>IF(Transactions!$C$2:$C$1016="지출", -(Transactions!$H$2:$H$1016), Transactions!$H$2:$H$1016)</f>
        <v/>
      </c>
      <c r="Q609" s="18">
        <f>Transactions!$P$2:$P$1016-Transactions!$O$2:$O$1016</f>
        <v>0</v>
      </c>
      <c r="R609" s="18" t="str">
        <f>IF('운영결산'!$C$2, Transactions!$Q$2:$Q$1016, Transactions!$P$2:$P$1016)</f>
        <v/>
      </c>
      <c r="S609" s="18" t="str">
        <f>IF('초기비용'!$C$2, Transactions!$Q$2:$Q$1016, Transactions!$P$2:$P$1016)</f>
        <v/>
      </c>
      <c r="T609" s="18">
        <f>IF('총결산'!$C$2, Transactions!$Q$2:$Q$1016, Transactions!$P$2:$P$1016)</f>
        <v>0</v>
      </c>
      <c r="U609" s="18">
        <f>IF(Transactions!$V$2:$V$1016=FALSE, Transactions!$O$2:$O$1016, 0)</f>
        <v>0</v>
      </c>
      <c r="V609" s="20"/>
      <c r="W609" s="15"/>
      <c r="X609" s="15"/>
      <c r="Y609" s="15"/>
      <c r="Z609" s="15"/>
      <c r="AA609" s="15"/>
      <c r="AB609" s="15"/>
      <c r="AC609" s="19"/>
    </row>
    <row r="610" ht="15.75" hidden="1" customHeight="1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10" t="b">
        <f>AND(ISNUMBER(MATCH(Transactions!$F$2:$F$1016, '관리용품리스트'!$B$3:$B$48, 0)),
  ISNUMBER(MATCH(Transactions!$G$2:$G$1016, '관리용품리스트'!$C$3:$C$48, 0))
)
</f>
        <v>0</v>
      </c>
      <c r="O610" s="11">
        <f>IF(Transactions!$C$2:$C$1016=TRUE, 0, IF(Transactions!$C$2:$C$1016="지출", -ROUND(Transactions!$H$2:$H$1016/11, 0), ROUND(Transactions!$H$2:$H$1016/11, 0)))</f>
        <v>0</v>
      </c>
      <c r="P610" s="11" t="str">
        <f>IF(Transactions!$C$2:$C$1016="지출", -(Transactions!$H$2:$H$1016), Transactions!$H$2:$H$1016)</f>
        <v/>
      </c>
      <c r="Q610" s="11">
        <f>Transactions!$P$2:$P$1016-Transactions!$O$2:$O$1016</f>
        <v>0</v>
      </c>
      <c r="R610" s="11" t="str">
        <f>IF('운영결산'!$C$2, Transactions!$Q$2:$Q$1016, Transactions!$P$2:$P$1016)</f>
        <v/>
      </c>
      <c r="S610" s="11" t="str">
        <f>IF('초기비용'!$C$2, Transactions!$Q$2:$Q$1016, Transactions!$P$2:$P$1016)</f>
        <v/>
      </c>
      <c r="T610" s="11">
        <f>IF('총결산'!$C$2, Transactions!$Q$2:$Q$1016, Transactions!$P$2:$P$1016)</f>
        <v>0</v>
      </c>
      <c r="U610" s="11">
        <f>IF(Transactions!$V$2:$V$1016=FALSE, Transactions!$O$2:$O$1016, 0)</f>
        <v>0</v>
      </c>
      <c r="V610" s="21"/>
      <c r="W610" s="8"/>
      <c r="X610" s="8"/>
      <c r="Y610" s="8"/>
      <c r="Z610" s="8"/>
      <c r="AA610" s="8"/>
      <c r="AB610" s="8"/>
      <c r="AC610" s="12"/>
    </row>
    <row r="611" ht="15.75" hidden="1" customHeight="1">
      <c r="A611" s="13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7" t="b">
        <f>AND(ISNUMBER(MATCH(Transactions!$F$2:$F$1016, '관리용품리스트'!$B$3:$B$48, 0)),
  ISNUMBER(MATCH(Transactions!$G$2:$G$1016, '관리용품리스트'!$C$3:$C$48, 0))
)
</f>
        <v>0</v>
      </c>
      <c r="O611" s="18">
        <f>IF(Transactions!$C$2:$C$1016=TRUE, 0, IF(Transactions!$C$2:$C$1016="지출", -ROUND(Transactions!$H$2:$H$1016/11, 0), ROUND(Transactions!$H$2:$H$1016/11, 0)))</f>
        <v>0</v>
      </c>
      <c r="P611" s="18" t="str">
        <f>IF(Transactions!$C$2:$C$1016="지출", -(Transactions!$H$2:$H$1016), Transactions!$H$2:$H$1016)</f>
        <v/>
      </c>
      <c r="Q611" s="18">
        <f>Transactions!$P$2:$P$1016-Transactions!$O$2:$O$1016</f>
        <v>0</v>
      </c>
      <c r="R611" s="18" t="str">
        <f>IF('운영결산'!$C$2, Transactions!$Q$2:$Q$1016, Transactions!$P$2:$P$1016)</f>
        <v/>
      </c>
      <c r="S611" s="18" t="str">
        <f>IF('초기비용'!$C$2, Transactions!$Q$2:$Q$1016, Transactions!$P$2:$P$1016)</f>
        <v/>
      </c>
      <c r="T611" s="18">
        <f>IF('총결산'!$C$2, Transactions!$Q$2:$Q$1016, Transactions!$P$2:$P$1016)</f>
        <v>0</v>
      </c>
      <c r="U611" s="18">
        <f>IF(Transactions!$V$2:$V$1016=FALSE, Transactions!$O$2:$O$1016, 0)</f>
        <v>0</v>
      </c>
      <c r="V611" s="20"/>
      <c r="W611" s="15"/>
      <c r="X611" s="15"/>
      <c r="Y611" s="15"/>
      <c r="Z611" s="15"/>
      <c r="AA611" s="15"/>
      <c r="AB611" s="15"/>
      <c r="AC611" s="19"/>
    </row>
    <row r="612" ht="15.75" hidden="1" customHeight="1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10" t="b">
        <f>AND(ISNUMBER(MATCH(Transactions!$F$2:$F$1016, '관리용품리스트'!$B$3:$B$48, 0)),
  ISNUMBER(MATCH(Transactions!$G$2:$G$1016, '관리용품리스트'!$C$3:$C$48, 0))
)
</f>
        <v>0</v>
      </c>
      <c r="O612" s="11">
        <f>IF(Transactions!$C$2:$C$1016=TRUE, 0, IF(Transactions!$C$2:$C$1016="지출", -ROUND(Transactions!$H$2:$H$1016/11, 0), ROUND(Transactions!$H$2:$H$1016/11, 0)))</f>
        <v>0</v>
      </c>
      <c r="P612" s="11" t="str">
        <f>IF(Transactions!$C$2:$C$1016="지출", -(Transactions!$H$2:$H$1016), Transactions!$H$2:$H$1016)</f>
        <v/>
      </c>
      <c r="Q612" s="11">
        <f>Transactions!$P$2:$P$1016-Transactions!$O$2:$O$1016</f>
        <v>0</v>
      </c>
      <c r="R612" s="11" t="str">
        <f>IF('운영결산'!$C$2, Transactions!$Q$2:$Q$1016, Transactions!$P$2:$P$1016)</f>
        <v/>
      </c>
      <c r="S612" s="11" t="str">
        <f>IF('초기비용'!$C$2, Transactions!$Q$2:$Q$1016, Transactions!$P$2:$P$1016)</f>
        <v/>
      </c>
      <c r="T612" s="11">
        <f>IF('총결산'!$C$2, Transactions!$Q$2:$Q$1016, Transactions!$P$2:$P$1016)</f>
        <v>0</v>
      </c>
      <c r="U612" s="11">
        <f>IF(Transactions!$V$2:$V$1016=FALSE, Transactions!$O$2:$O$1016, 0)</f>
        <v>0</v>
      </c>
      <c r="V612" s="21"/>
      <c r="W612" s="8"/>
      <c r="X612" s="8"/>
      <c r="Y612" s="8"/>
      <c r="Z612" s="8"/>
      <c r="AA612" s="8"/>
      <c r="AB612" s="8"/>
      <c r="AC612" s="12"/>
    </row>
    <row r="613" ht="15.75" hidden="1" customHeight="1">
      <c r="A613" s="13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7" t="b">
        <f>AND(ISNUMBER(MATCH(Transactions!$F$2:$F$1016, '관리용품리스트'!$B$3:$B$48, 0)),
  ISNUMBER(MATCH(Transactions!$G$2:$G$1016, '관리용품리스트'!$C$3:$C$48, 0))
)
</f>
        <v>0</v>
      </c>
      <c r="O613" s="18">
        <f>IF(Transactions!$C$2:$C$1016=TRUE, 0, IF(Transactions!$C$2:$C$1016="지출", -ROUND(Transactions!$H$2:$H$1016/11, 0), ROUND(Transactions!$H$2:$H$1016/11, 0)))</f>
        <v>0</v>
      </c>
      <c r="P613" s="18" t="str">
        <f>IF(Transactions!$C$2:$C$1016="지출", -(Transactions!$H$2:$H$1016), Transactions!$H$2:$H$1016)</f>
        <v/>
      </c>
      <c r="Q613" s="18">
        <f>Transactions!$P$2:$P$1016-Transactions!$O$2:$O$1016</f>
        <v>0</v>
      </c>
      <c r="R613" s="18" t="str">
        <f>IF('운영결산'!$C$2, Transactions!$Q$2:$Q$1016, Transactions!$P$2:$P$1016)</f>
        <v/>
      </c>
      <c r="S613" s="18" t="str">
        <f>IF('초기비용'!$C$2, Transactions!$Q$2:$Q$1016, Transactions!$P$2:$P$1016)</f>
        <v/>
      </c>
      <c r="T613" s="18">
        <f>IF('총결산'!$C$2, Transactions!$Q$2:$Q$1016, Transactions!$P$2:$P$1016)</f>
        <v>0</v>
      </c>
      <c r="U613" s="18">
        <f>IF(Transactions!$V$2:$V$1016=FALSE, Transactions!$O$2:$O$1016, 0)</f>
        <v>0</v>
      </c>
      <c r="V613" s="20"/>
      <c r="W613" s="15"/>
      <c r="X613" s="15"/>
      <c r="Y613" s="15"/>
      <c r="Z613" s="15"/>
      <c r="AA613" s="15"/>
      <c r="AB613" s="15"/>
      <c r="AC613" s="19"/>
    </row>
    <row r="614" ht="15.75" hidden="1" customHeight="1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10" t="b">
        <f>AND(ISNUMBER(MATCH(Transactions!$F$2:$F$1016, '관리용품리스트'!$B$3:$B$48, 0)),
  ISNUMBER(MATCH(Transactions!$G$2:$G$1016, '관리용품리스트'!$C$3:$C$48, 0))
)
</f>
        <v>0</v>
      </c>
      <c r="O614" s="11">
        <f>IF(Transactions!$C$2:$C$1016=TRUE, 0, IF(Transactions!$C$2:$C$1016="지출", -ROUND(Transactions!$H$2:$H$1016/11, 0), ROUND(Transactions!$H$2:$H$1016/11, 0)))</f>
        <v>0</v>
      </c>
      <c r="P614" s="11" t="str">
        <f>IF(Transactions!$C$2:$C$1016="지출", -(Transactions!$H$2:$H$1016), Transactions!$H$2:$H$1016)</f>
        <v/>
      </c>
      <c r="Q614" s="11">
        <f>Transactions!$P$2:$P$1016-Transactions!$O$2:$O$1016</f>
        <v>0</v>
      </c>
      <c r="R614" s="11" t="str">
        <f>IF('운영결산'!$C$2, Transactions!$Q$2:$Q$1016, Transactions!$P$2:$P$1016)</f>
        <v/>
      </c>
      <c r="S614" s="11" t="str">
        <f>IF('초기비용'!$C$2, Transactions!$Q$2:$Q$1016, Transactions!$P$2:$P$1016)</f>
        <v/>
      </c>
      <c r="T614" s="11">
        <f>IF('총결산'!$C$2, Transactions!$Q$2:$Q$1016, Transactions!$P$2:$P$1016)</f>
        <v>0</v>
      </c>
      <c r="U614" s="11">
        <f>IF(Transactions!$V$2:$V$1016=FALSE, Transactions!$O$2:$O$1016, 0)</f>
        <v>0</v>
      </c>
      <c r="V614" s="21"/>
      <c r="W614" s="8"/>
      <c r="X614" s="8"/>
      <c r="Y614" s="8"/>
      <c r="Z614" s="8"/>
      <c r="AA614" s="8"/>
      <c r="AB614" s="8"/>
      <c r="AC614" s="12"/>
    </row>
    <row r="615" ht="15.75" hidden="1" customHeight="1">
      <c r="A615" s="13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7" t="b">
        <f>AND(ISNUMBER(MATCH(Transactions!$F$2:$F$1016, '관리용품리스트'!$B$3:$B$48, 0)),
  ISNUMBER(MATCH(Transactions!$G$2:$G$1016, '관리용품리스트'!$C$3:$C$48, 0))
)
</f>
        <v>0</v>
      </c>
      <c r="O615" s="18">
        <f>IF(Transactions!$C$2:$C$1016=TRUE, 0, IF(Transactions!$C$2:$C$1016="지출", -ROUND(Transactions!$H$2:$H$1016/11, 0), ROUND(Transactions!$H$2:$H$1016/11, 0)))</f>
        <v>0</v>
      </c>
      <c r="P615" s="18" t="str">
        <f>IF(Transactions!$C$2:$C$1016="지출", -(Transactions!$H$2:$H$1016), Transactions!$H$2:$H$1016)</f>
        <v/>
      </c>
      <c r="Q615" s="18">
        <f>Transactions!$P$2:$P$1016-Transactions!$O$2:$O$1016</f>
        <v>0</v>
      </c>
      <c r="R615" s="18" t="str">
        <f>IF('운영결산'!$C$2, Transactions!$Q$2:$Q$1016, Transactions!$P$2:$P$1016)</f>
        <v/>
      </c>
      <c r="S615" s="18" t="str">
        <f>IF('초기비용'!$C$2, Transactions!$Q$2:$Q$1016, Transactions!$P$2:$P$1016)</f>
        <v/>
      </c>
      <c r="T615" s="18">
        <f>IF('총결산'!$C$2, Transactions!$Q$2:$Q$1016, Transactions!$P$2:$P$1016)</f>
        <v>0</v>
      </c>
      <c r="U615" s="18">
        <f>IF(Transactions!$V$2:$V$1016=FALSE, Transactions!$O$2:$O$1016, 0)</f>
        <v>0</v>
      </c>
      <c r="V615" s="20"/>
      <c r="W615" s="15"/>
      <c r="X615" s="15"/>
      <c r="Y615" s="15"/>
      <c r="Z615" s="15"/>
      <c r="AA615" s="15"/>
      <c r="AB615" s="15"/>
      <c r="AC615" s="19"/>
    </row>
    <row r="616" ht="15.75" hidden="1" customHeight="1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10" t="b">
        <f>AND(ISNUMBER(MATCH(Transactions!$F$2:$F$1016, '관리용품리스트'!$B$3:$B$48, 0)),
  ISNUMBER(MATCH(Transactions!$G$2:$G$1016, '관리용품리스트'!$C$3:$C$48, 0))
)
</f>
        <v>0</v>
      </c>
      <c r="O616" s="11">
        <f>IF(Transactions!$C$2:$C$1016=TRUE, 0, IF(Transactions!$C$2:$C$1016="지출", -ROUND(Transactions!$H$2:$H$1016/11, 0), ROUND(Transactions!$H$2:$H$1016/11, 0)))</f>
        <v>0</v>
      </c>
      <c r="P616" s="11" t="str">
        <f>IF(Transactions!$C$2:$C$1016="지출", -(Transactions!$H$2:$H$1016), Transactions!$H$2:$H$1016)</f>
        <v/>
      </c>
      <c r="Q616" s="11">
        <f>Transactions!$P$2:$P$1016-Transactions!$O$2:$O$1016</f>
        <v>0</v>
      </c>
      <c r="R616" s="11" t="str">
        <f>IF('운영결산'!$C$2, Transactions!$Q$2:$Q$1016, Transactions!$P$2:$P$1016)</f>
        <v/>
      </c>
      <c r="S616" s="11" t="str">
        <f>IF('초기비용'!$C$2, Transactions!$Q$2:$Q$1016, Transactions!$P$2:$P$1016)</f>
        <v/>
      </c>
      <c r="T616" s="11">
        <f>IF('총결산'!$C$2, Transactions!$Q$2:$Q$1016, Transactions!$P$2:$P$1016)</f>
        <v>0</v>
      </c>
      <c r="U616" s="11">
        <f>IF(Transactions!$V$2:$V$1016=FALSE, Transactions!$O$2:$O$1016, 0)</f>
        <v>0</v>
      </c>
      <c r="V616" s="21"/>
      <c r="W616" s="8"/>
      <c r="X616" s="8"/>
      <c r="Y616" s="8"/>
      <c r="Z616" s="8"/>
      <c r="AA616" s="8"/>
      <c r="AB616" s="8"/>
      <c r="AC616" s="12"/>
    </row>
    <row r="617" ht="15.75" hidden="1" customHeight="1">
      <c r="A617" s="13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7" t="b">
        <f>AND(ISNUMBER(MATCH(Transactions!$F$2:$F$1016, '관리용품리스트'!$B$3:$B$48, 0)),
  ISNUMBER(MATCH(Transactions!$G$2:$G$1016, '관리용품리스트'!$C$3:$C$48, 0))
)
</f>
        <v>0</v>
      </c>
      <c r="O617" s="18">
        <f>IF(Transactions!$C$2:$C$1016=TRUE, 0, IF(Transactions!$C$2:$C$1016="지출", -ROUND(Transactions!$H$2:$H$1016/11, 0), ROUND(Transactions!$H$2:$H$1016/11, 0)))</f>
        <v>0</v>
      </c>
      <c r="P617" s="18" t="str">
        <f>IF(Transactions!$C$2:$C$1016="지출", -(Transactions!$H$2:$H$1016), Transactions!$H$2:$H$1016)</f>
        <v/>
      </c>
      <c r="Q617" s="18">
        <f>Transactions!$P$2:$P$1016-Transactions!$O$2:$O$1016</f>
        <v>0</v>
      </c>
      <c r="R617" s="18" t="str">
        <f>IF('운영결산'!$C$2, Transactions!$Q$2:$Q$1016, Transactions!$P$2:$P$1016)</f>
        <v/>
      </c>
      <c r="S617" s="18" t="str">
        <f>IF('초기비용'!$C$2, Transactions!$Q$2:$Q$1016, Transactions!$P$2:$P$1016)</f>
        <v/>
      </c>
      <c r="T617" s="18">
        <f>IF('총결산'!$C$2, Transactions!$Q$2:$Q$1016, Transactions!$P$2:$P$1016)</f>
        <v>0</v>
      </c>
      <c r="U617" s="18">
        <f>IF(Transactions!$V$2:$V$1016=FALSE, Transactions!$O$2:$O$1016, 0)</f>
        <v>0</v>
      </c>
      <c r="V617" s="20"/>
      <c r="W617" s="15"/>
      <c r="X617" s="15"/>
      <c r="Y617" s="15"/>
      <c r="Z617" s="15"/>
      <c r="AA617" s="15"/>
      <c r="AB617" s="15"/>
      <c r="AC617" s="19"/>
    </row>
    <row r="618" ht="15.75" hidden="1" customHeight="1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10" t="b">
        <f>AND(ISNUMBER(MATCH(Transactions!$F$2:$F$1016, '관리용품리스트'!$B$3:$B$48, 0)),
  ISNUMBER(MATCH(Transactions!$G$2:$G$1016, '관리용품리스트'!$C$3:$C$48, 0))
)
</f>
        <v>0</v>
      </c>
      <c r="O618" s="11">
        <f>IF(Transactions!$C$2:$C$1016=TRUE, 0, IF(Transactions!$C$2:$C$1016="지출", -ROUND(Transactions!$H$2:$H$1016/11, 0), ROUND(Transactions!$H$2:$H$1016/11, 0)))</f>
        <v>0</v>
      </c>
      <c r="P618" s="11" t="str">
        <f>IF(Transactions!$C$2:$C$1016="지출", -(Transactions!$H$2:$H$1016), Transactions!$H$2:$H$1016)</f>
        <v/>
      </c>
      <c r="Q618" s="11">
        <f>Transactions!$P$2:$P$1016-Transactions!$O$2:$O$1016</f>
        <v>0</v>
      </c>
      <c r="R618" s="11" t="str">
        <f>IF('운영결산'!$C$2, Transactions!$Q$2:$Q$1016, Transactions!$P$2:$P$1016)</f>
        <v/>
      </c>
      <c r="S618" s="11" t="str">
        <f>IF('초기비용'!$C$2, Transactions!$Q$2:$Q$1016, Transactions!$P$2:$P$1016)</f>
        <v/>
      </c>
      <c r="T618" s="11">
        <f>IF('총결산'!$C$2, Transactions!$Q$2:$Q$1016, Transactions!$P$2:$P$1016)</f>
        <v>0</v>
      </c>
      <c r="U618" s="11">
        <f>IF(Transactions!$V$2:$V$1016=FALSE, Transactions!$O$2:$O$1016, 0)</f>
        <v>0</v>
      </c>
      <c r="V618" s="21"/>
      <c r="W618" s="8"/>
      <c r="X618" s="8"/>
      <c r="Y618" s="8"/>
      <c r="Z618" s="8"/>
      <c r="AA618" s="8"/>
      <c r="AB618" s="8"/>
      <c r="AC618" s="12"/>
    </row>
    <row r="619" ht="15.75" hidden="1" customHeight="1">
      <c r="A619" s="13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7" t="b">
        <f>AND(ISNUMBER(MATCH(Transactions!$F$2:$F$1016, '관리용품리스트'!$B$3:$B$48, 0)),
  ISNUMBER(MATCH(Transactions!$G$2:$G$1016, '관리용품리스트'!$C$3:$C$48, 0))
)
</f>
        <v>0</v>
      </c>
      <c r="O619" s="18">
        <f>IF(Transactions!$C$2:$C$1016=TRUE, 0, IF(Transactions!$C$2:$C$1016="지출", -ROUND(Transactions!$H$2:$H$1016/11, 0), ROUND(Transactions!$H$2:$H$1016/11, 0)))</f>
        <v>0</v>
      </c>
      <c r="P619" s="18" t="str">
        <f>IF(Transactions!$C$2:$C$1016="지출", -(Transactions!$H$2:$H$1016), Transactions!$H$2:$H$1016)</f>
        <v/>
      </c>
      <c r="Q619" s="18">
        <f>Transactions!$P$2:$P$1016-Transactions!$O$2:$O$1016</f>
        <v>0</v>
      </c>
      <c r="R619" s="18" t="str">
        <f>IF('운영결산'!$C$2, Transactions!$Q$2:$Q$1016, Transactions!$P$2:$P$1016)</f>
        <v/>
      </c>
      <c r="S619" s="18" t="str">
        <f>IF('초기비용'!$C$2, Transactions!$Q$2:$Q$1016, Transactions!$P$2:$P$1016)</f>
        <v/>
      </c>
      <c r="T619" s="18">
        <f>IF('총결산'!$C$2, Transactions!$Q$2:$Q$1016, Transactions!$P$2:$P$1016)</f>
        <v>0</v>
      </c>
      <c r="U619" s="18">
        <f>IF(Transactions!$V$2:$V$1016=FALSE, Transactions!$O$2:$O$1016, 0)</f>
        <v>0</v>
      </c>
      <c r="V619" s="20"/>
      <c r="W619" s="15"/>
      <c r="X619" s="15"/>
      <c r="Y619" s="15"/>
      <c r="Z619" s="15"/>
      <c r="AA619" s="15"/>
      <c r="AB619" s="15"/>
      <c r="AC619" s="19"/>
    </row>
    <row r="620" ht="15.75" hidden="1" customHeight="1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10" t="b">
        <f>AND(ISNUMBER(MATCH(Transactions!$F$2:$F$1016, '관리용품리스트'!$B$3:$B$48, 0)),
  ISNUMBER(MATCH(Transactions!$G$2:$G$1016, '관리용품리스트'!$C$3:$C$48, 0))
)
</f>
        <v>0</v>
      </c>
      <c r="O620" s="11">
        <f>IF(Transactions!$C$2:$C$1016=TRUE, 0, IF(Transactions!$C$2:$C$1016="지출", -ROUND(Transactions!$H$2:$H$1016/11, 0), ROUND(Transactions!$H$2:$H$1016/11, 0)))</f>
        <v>0</v>
      </c>
      <c r="P620" s="11" t="str">
        <f>IF(Transactions!$C$2:$C$1016="지출", -(Transactions!$H$2:$H$1016), Transactions!$H$2:$H$1016)</f>
        <v/>
      </c>
      <c r="Q620" s="11">
        <f>Transactions!$P$2:$P$1016-Transactions!$O$2:$O$1016</f>
        <v>0</v>
      </c>
      <c r="R620" s="11" t="str">
        <f>IF('운영결산'!$C$2, Transactions!$Q$2:$Q$1016, Transactions!$P$2:$P$1016)</f>
        <v/>
      </c>
      <c r="S620" s="11" t="str">
        <f>IF('초기비용'!$C$2, Transactions!$Q$2:$Q$1016, Transactions!$P$2:$P$1016)</f>
        <v/>
      </c>
      <c r="T620" s="11">
        <f>IF('총결산'!$C$2, Transactions!$Q$2:$Q$1016, Transactions!$P$2:$P$1016)</f>
        <v>0</v>
      </c>
      <c r="U620" s="11">
        <f>IF(Transactions!$V$2:$V$1016=FALSE, Transactions!$O$2:$O$1016, 0)</f>
        <v>0</v>
      </c>
      <c r="V620" s="21"/>
      <c r="W620" s="8"/>
      <c r="X620" s="8"/>
      <c r="Y620" s="8"/>
      <c r="Z620" s="8"/>
      <c r="AA620" s="8"/>
      <c r="AB620" s="8"/>
      <c r="AC620" s="12"/>
    </row>
    <row r="621" ht="15.75" hidden="1" customHeight="1">
      <c r="A621" s="13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7" t="b">
        <f>AND(ISNUMBER(MATCH(Transactions!$F$2:$F$1016, '관리용품리스트'!$B$3:$B$48, 0)),
  ISNUMBER(MATCH(Transactions!$G$2:$G$1016, '관리용품리스트'!$C$3:$C$48, 0))
)
</f>
        <v>0</v>
      </c>
      <c r="O621" s="18">
        <f>IF(Transactions!$C$2:$C$1016=TRUE, 0, IF(Transactions!$C$2:$C$1016="지출", -ROUND(Transactions!$H$2:$H$1016/11, 0), ROUND(Transactions!$H$2:$H$1016/11, 0)))</f>
        <v>0</v>
      </c>
      <c r="P621" s="18" t="str">
        <f>IF(Transactions!$C$2:$C$1016="지출", -(Transactions!$H$2:$H$1016), Transactions!$H$2:$H$1016)</f>
        <v/>
      </c>
      <c r="Q621" s="18">
        <f>Transactions!$P$2:$P$1016-Transactions!$O$2:$O$1016</f>
        <v>0</v>
      </c>
      <c r="R621" s="18" t="str">
        <f>IF('운영결산'!$C$2, Transactions!$Q$2:$Q$1016, Transactions!$P$2:$P$1016)</f>
        <v/>
      </c>
      <c r="S621" s="18" t="str">
        <f>IF('초기비용'!$C$2, Transactions!$Q$2:$Q$1016, Transactions!$P$2:$P$1016)</f>
        <v/>
      </c>
      <c r="T621" s="18">
        <f>IF('총결산'!$C$2, Transactions!$Q$2:$Q$1016, Transactions!$P$2:$P$1016)</f>
        <v>0</v>
      </c>
      <c r="U621" s="18">
        <f>IF(Transactions!$V$2:$V$1016=FALSE, Transactions!$O$2:$O$1016, 0)</f>
        <v>0</v>
      </c>
      <c r="V621" s="20"/>
      <c r="W621" s="15"/>
      <c r="X621" s="15"/>
      <c r="Y621" s="15"/>
      <c r="Z621" s="15"/>
      <c r="AA621" s="15"/>
      <c r="AB621" s="15"/>
      <c r="AC621" s="19"/>
    </row>
    <row r="622" ht="15.75" hidden="1" customHeight="1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10" t="b">
        <f>AND(ISNUMBER(MATCH(Transactions!$F$2:$F$1016, '관리용품리스트'!$B$3:$B$48, 0)),
  ISNUMBER(MATCH(Transactions!$G$2:$G$1016, '관리용품리스트'!$C$3:$C$48, 0))
)
</f>
        <v>0</v>
      </c>
      <c r="O622" s="11">
        <f>IF(Transactions!$C$2:$C$1016=TRUE, 0, IF(Transactions!$C$2:$C$1016="지출", -ROUND(Transactions!$H$2:$H$1016/11, 0), ROUND(Transactions!$H$2:$H$1016/11, 0)))</f>
        <v>0</v>
      </c>
      <c r="P622" s="11" t="str">
        <f>IF(Transactions!$C$2:$C$1016="지출", -(Transactions!$H$2:$H$1016), Transactions!$H$2:$H$1016)</f>
        <v/>
      </c>
      <c r="Q622" s="11">
        <f>Transactions!$P$2:$P$1016-Transactions!$O$2:$O$1016</f>
        <v>0</v>
      </c>
      <c r="R622" s="11" t="str">
        <f>IF('운영결산'!$C$2, Transactions!$Q$2:$Q$1016, Transactions!$P$2:$P$1016)</f>
        <v/>
      </c>
      <c r="S622" s="11" t="str">
        <f>IF('초기비용'!$C$2, Transactions!$Q$2:$Q$1016, Transactions!$P$2:$P$1016)</f>
        <v/>
      </c>
      <c r="T622" s="11">
        <f>IF('총결산'!$C$2, Transactions!$Q$2:$Q$1016, Transactions!$P$2:$P$1016)</f>
        <v>0</v>
      </c>
      <c r="U622" s="11">
        <f>IF(Transactions!$V$2:$V$1016=FALSE, Transactions!$O$2:$O$1016, 0)</f>
        <v>0</v>
      </c>
      <c r="V622" s="21"/>
      <c r="W622" s="8"/>
      <c r="X622" s="8"/>
      <c r="Y622" s="8"/>
      <c r="Z622" s="8"/>
      <c r="AA622" s="8"/>
      <c r="AB622" s="8"/>
      <c r="AC622" s="12"/>
    </row>
    <row r="623" ht="15.75" hidden="1" customHeight="1">
      <c r="A623" s="13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7" t="b">
        <f>AND(ISNUMBER(MATCH(Transactions!$F$2:$F$1016, '관리용품리스트'!$B$3:$B$48, 0)),
  ISNUMBER(MATCH(Transactions!$G$2:$G$1016, '관리용품리스트'!$C$3:$C$48, 0))
)
</f>
        <v>0</v>
      </c>
      <c r="O623" s="18">
        <f>IF(Transactions!$C$2:$C$1016=TRUE, 0, IF(Transactions!$C$2:$C$1016="지출", -ROUND(Transactions!$H$2:$H$1016/11, 0), ROUND(Transactions!$H$2:$H$1016/11, 0)))</f>
        <v>0</v>
      </c>
      <c r="P623" s="18" t="str">
        <f>IF(Transactions!$C$2:$C$1016="지출", -(Transactions!$H$2:$H$1016), Transactions!$H$2:$H$1016)</f>
        <v/>
      </c>
      <c r="Q623" s="18">
        <f>Transactions!$P$2:$P$1016-Transactions!$O$2:$O$1016</f>
        <v>0</v>
      </c>
      <c r="R623" s="18" t="str">
        <f>IF('운영결산'!$C$2, Transactions!$Q$2:$Q$1016, Transactions!$P$2:$P$1016)</f>
        <v/>
      </c>
      <c r="S623" s="18" t="str">
        <f>IF('초기비용'!$C$2, Transactions!$Q$2:$Q$1016, Transactions!$P$2:$P$1016)</f>
        <v/>
      </c>
      <c r="T623" s="18">
        <f>IF('총결산'!$C$2, Transactions!$Q$2:$Q$1016, Transactions!$P$2:$P$1016)</f>
        <v>0</v>
      </c>
      <c r="U623" s="18">
        <f>IF(Transactions!$V$2:$V$1016=FALSE, Transactions!$O$2:$O$1016, 0)</f>
        <v>0</v>
      </c>
      <c r="V623" s="20"/>
      <c r="W623" s="15"/>
      <c r="X623" s="15"/>
      <c r="Y623" s="15"/>
      <c r="Z623" s="15"/>
      <c r="AA623" s="15"/>
      <c r="AB623" s="15"/>
      <c r="AC623" s="19"/>
    </row>
    <row r="624" ht="15.75" hidden="1" customHeight="1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10" t="b">
        <f>AND(ISNUMBER(MATCH(Transactions!$F$2:$F$1016, '관리용품리스트'!$B$3:$B$48, 0)),
  ISNUMBER(MATCH(Transactions!$G$2:$G$1016, '관리용품리스트'!$C$3:$C$48, 0))
)
</f>
        <v>0</v>
      </c>
      <c r="O624" s="11">
        <f>IF(Transactions!$C$2:$C$1016=TRUE, 0, IF(Transactions!$C$2:$C$1016="지출", -ROUND(Transactions!$H$2:$H$1016/11, 0), ROUND(Transactions!$H$2:$H$1016/11, 0)))</f>
        <v>0</v>
      </c>
      <c r="P624" s="11" t="str">
        <f>IF(Transactions!$C$2:$C$1016="지출", -(Transactions!$H$2:$H$1016), Transactions!$H$2:$H$1016)</f>
        <v/>
      </c>
      <c r="Q624" s="11">
        <f>Transactions!$P$2:$P$1016-Transactions!$O$2:$O$1016</f>
        <v>0</v>
      </c>
      <c r="R624" s="11" t="str">
        <f>IF('운영결산'!$C$2, Transactions!$Q$2:$Q$1016, Transactions!$P$2:$P$1016)</f>
        <v/>
      </c>
      <c r="S624" s="11" t="str">
        <f>IF('초기비용'!$C$2, Transactions!$Q$2:$Q$1016, Transactions!$P$2:$P$1016)</f>
        <v/>
      </c>
      <c r="T624" s="11">
        <f>IF('총결산'!$C$2, Transactions!$Q$2:$Q$1016, Transactions!$P$2:$P$1016)</f>
        <v>0</v>
      </c>
      <c r="U624" s="11">
        <f>IF(Transactions!$V$2:$V$1016=FALSE, Transactions!$O$2:$O$1016, 0)</f>
        <v>0</v>
      </c>
      <c r="V624" s="21"/>
      <c r="W624" s="8"/>
      <c r="X624" s="8"/>
      <c r="Y624" s="8"/>
      <c r="Z624" s="8"/>
      <c r="AA624" s="8"/>
      <c r="AB624" s="8"/>
      <c r="AC624" s="12"/>
    </row>
    <row r="625" ht="15.75" hidden="1" customHeight="1">
      <c r="A625" s="13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7" t="b">
        <f>AND(ISNUMBER(MATCH(Transactions!$F$2:$F$1016, '관리용품리스트'!$B$3:$B$48, 0)),
  ISNUMBER(MATCH(Transactions!$G$2:$G$1016, '관리용품리스트'!$C$3:$C$48, 0))
)
</f>
        <v>0</v>
      </c>
      <c r="O625" s="18">
        <f>IF(Transactions!$C$2:$C$1016=TRUE, 0, IF(Transactions!$C$2:$C$1016="지출", -ROUND(Transactions!$H$2:$H$1016/11, 0), ROUND(Transactions!$H$2:$H$1016/11, 0)))</f>
        <v>0</v>
      </c>
      <c r="P625" s="18" t="str">
        <f>IF(Transactions!$C$2:$C$1016="지출", -(Transactions!$H$2:$H$1016), Transactions!$H$2:$H$1016)</f>
        <v/>
      </c>
      <c r="Q625" s="18">
        <f>Transactions!$P$2:$P$1016-Transactions!$O$2:$O$1016</f>
        <v>0</v>
      </c>
      <c r="R625" s="18" t="str">
        <f>IF('운영결산'!$C$2, Transactions!$Q$2:$Q$1016, Transactions!$P$2:$P$1016)</f>
        <v/>
      </c>
      <c r="S625" s="18" t="str">
        <f>IF('초기비용'!$C$2, Transactions!$Q$2:$Q$1016, Transactions!$P$2:$P$1016)</f>
        <v/>
      </c>
      <c r="T625" s="18">
        <f>IF('총결산'!$C$2, Transactions!$Q$2:$Q$1016, Transactions!$P$2:$P$1016)</f>
        <v>0</v>
      </c>
      <c r="U625" s="18">
        <f>IF(Transactions!$V$2:$V$1016=FALSE, Transactions!$O$2:$O$1016, 0)</f>
        <v>0</v>
      </c>
      <c r="V625" s="20"/>
      <c r="W625" s="15"/>
      <c r="X625" s="15"/>
      <c r="Y625" s="15"/>
      <c r="Z625" s="15"/>
      <c r="AA625" s="15"/>
      <c r="AB625" s="15"/>
      <c r="AC625" s="19"/>
    </row>
    <row r="626" ht="15.75" hidden="1" customHeight="1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10" t="b">
        <f>AND(ISNUMBER(MATCH(Transactions!$F$2:$F$1016, '관리용품리스트'!$B$3:$B$48, 0)),
  ISNUMBER(MATCH(Transactions!$G$2:$G$1016, '관리용품리스트'!$C$3:$C$48, 0))
)
</f>
        <v>0</v>
      </c>
      <c r="O626" s="11">
        <f>IF(Transactions!$C$2:$C$1016=TRUE, 0, IF(Transactions!$C$2:$C$1016="지출", -ROUND(Transactions!$H$2:$H$1016/11, 0), ROUND(Transactions!$H$2:$H$1016/11, 0)))</f>
        <v>0</v>
      </c>
      <c r="P626" s="11" t="str">
        <f>IF(Transactions!$C$2:$C$1016="지출", -(Transactions!$H$2:$H$1016), Transactions!$H$2:$H$1016)</f>
        <v/>
      </c>
      <c r="Q626" s="11">
        <f>Transactions!$P$2:$P$1016-Transactions!$O$2:$O$1016</f>
        <v>0</v>
      </c>
      <c r="R626" s="11" t="str">
        <f>IF('운영결산'!$C$2, Transactions!$Q$2:$Q$1016, Transactions!$P$2:$P$1016)</f>
        <v/>
      </c>
      <c r="S626" s="11" t="str">
        <f>IF('초기비용'!$C$2, Transactions!$Q$2:$Q$1016, Transactions!$P$2:$P$1016)</f>
        <v/>
      </c>
      <c r="T626" s="11">
        <f>IF('총결산'!$C$2, Transactions!$Q$2:$Q$1016, Transactions!$P$2:$P$1016)</f>
        <v>0</v>
      </c>
      <c r="U626" s="11">
        <f>IF(Transactions!$V$2:$V$1016=FALSE, Transactions!$O$2:$O$1016, 0)</f>
        <v>0</v>
      </c>
      <c r="V626" s="21"/>
      <c r="W626" s="8"/>
      <c r="X626" s="8"/>
      <c r="Y626" s="8"/>
      <c r="Z626" s="8"/>
      <c r="AA626" s="8"/>
      <c r="AB626" s="8"/>
      <c r="AC626" s="12"/>
    </row>
    <row r="627" ht="15.75" hidden="1" customHeight="1">
      <c r="A627" s="13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7" t="b">
        <f>AND(ISNUMBER(MATCH(Transactions!$F$2:$F$1016, '관리용품리스트'!$B$3:$B$48, 0)),
  ISNUMBER(MATCH(Transactions!$G$2:$G$1016, '관리용품리스트'!$C$3:$C$48, 0))
)
</f>
        <v>0</v>
      </c>
      <c r="O627" s="18">
        <f>IF(Transactions!$C$2:$C$1016=TRUE, 0, IF(Transactions!$C$2:$C$1016="지출", -ROUND(Transactions!$H$2:$H$1016/11, 0), ROUND(Transactions!$H$2:$H$1016/11, 0)))</f>
        <v>0</v>
      </c>
      <c r="P627" s="18" t="str">
        <f>IF(Transactions!$C$2:$C$1016="지출", -(Transactions!$H$2:$H$1016), Transactions!$H$2:$H$1016)</f>
        <v/>
      </c>
      <c r="Q627" s="18">
        <f>Transactions!$P$2:$P$1016-Transactions!$O$2:$O$1016</f>
        <v>0</v>
      </c>
      <c r="R627" s="18" t="str">
        <f>IF('운영결산'!$C$2, Transactions!$Q$2:$Q$1016, Transactions!$P$2:$P$1016)</f>
        <v/>
      </c>
      <c r="S627" s="18" t="str">
        <f>IF('초기비용'!$C$2, Transactions!$Q$2:$Q$1016, Transactions!$P$2:$P$1016)</f>
        <v/>
      </c>
      <c r="T627" s="18">
        <f>IF('총결산'!$C$2, Transactions!$Q$2:$Q$1016, Transactions!$P$2:$P$1016)</f>
        <v>0</v>
      </c>
      <c r="U627" s="18">
        <f>IF(Transactions!$V$2:$V$1016=FALSE, Transactions!$O$2:$O$1016, 0)</f>
        <v>0</v>
      </c>
      <c r="V627" s="20"/>
      <c r="W627" s="15"/>
      <c r="X627" s="15"/>
      <c r="Y627" s="15"/>
      <c r="Z627" s="15"/>
      <c r="AA627" s="15"/>
      <c r="AB627" s="15"/>
      <c r="AC627" s="19"/>
    </row>
    <row r="628" ht="15.75" hidden="1" customHeight="1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10" t="b">
        <f>AND(ISNUMBER(MATCH(Transactions!$F$2:$F$1016, '관리용품리스트'!$B$3:$B$48, 0)),
  ISNUMBER(MATCH(Transactions!$G$2:$G$1016, '관리용품리스트'!$C$3:$C$48, 0))
)
</f>
        <v>0</v>
      </c>
      <c r="O628" s="11">
        <f>IF(Transactions!$C$2:$C$1016=TRUE, 0, IF(Transactions!$C$2:$C$1016="지출", -ROUND(Transactions!$H$2:$H$1016/11, 0), ROUND(Transactions!$H$2:$H$1016/11, 0)))</f>
        <v>0</v>
      </c>
      <c r="P628" s="11" t="str">
        <f>IF(Transactions!$C$2:$C$1016="지출", -(Transactions!$H$2:$H$1016), Transactions!$H$2:$H$1016)</f>
        <v/>
      </c>
      <c r="Q628" s="11">
        <f>Transactions!$P$2:$P$1016-Transactions!$O$2:$O$1016</f>
        <v>0</v>
      </c>
      <c r="R628" s="11" t="str">
        <f>IF('운영결산'!$C$2, Transactions!$Q$2:$Q$1016, Transactions!$P$2:$P$1016)</f>
        <v/>
      </c>
      <c r="S628" s="11" t="str">
        <f>IF('초기비용'!$C$2, Transactions!$Q$2:$Q$1016, Transactions!$P$2:$P$1016)</f>
        <v/>
      </c>
      <c r="T628" s="11">
        <f>IF('총결산'!$C$2, Transactions!$Q$2:$Q$1016, Transactions!$P$2:$P$1016)</f>
        <v>0</v>
      </c>
      <c r="U628" s="11">
        <f>IF(Transactions!$V$2:$V$1016=FALSE, Transactions!$O$2:$O$1016, 0)</f>
        <v>0</v>
      </c>
      <c r="V628" s="21"/>
      <c r="W628" s="8"/>
      <c r="X628" s="8"/>
      <c r="Y628" s="8"/>
      <c r="Z628" s="8"/>
      <c r="AA628" s="8"/>
      <c r="AB628" s="8"/>
      <c r="AC628" s="12"/>
    </row>
    <row r="629" ht="15.75" hidden="1" customHeight="1">
      <c r="A629" s="13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7" t="b">
        <f>AND(ISNUMBER(MATCH(Transactions!$F$2:$F$1016, '관리용품리스트'!$B$3:$B$48, 0)),
  ISNUMBER(MATCH(Transactions!$G$2:$G$1016, '관리용품리스트'!$C$3:$C$48, 0))
)
</f>
        <v>0</v>
      </c>
      <c r="O629" s="18">
        <f>IF(Transactions!$C$2:$C$1016=TRUE, 0, IF(Transactions!$C$2:$C$1016="지출", -ROUND(Transactions!$H$2:$H$1016/11, 0), ROUND(Transactions!$H$2:$H$1016/11, 0)))</f>
        <v>0</v>
      </c>
      <c r="P629" s="18" t="str">
        <f>IF(Transactions!$C$2:$C$1016="지출", -(Transactions!$H$2:$H$1016), Transactions!$H$2:$H$1016)</f>
        <v/>
      </c>
      <c r="Q629" s="18">
        <f>Transactions!$P$2:$P$1016-Transactions!$O$2:$O$1016</f>
        <v>0</v>
      </c>
      <c r="R629" s="18" t="str">
        <f>IF('운영결산'!$C$2, Transactions!$Q$2:$Q$1016, Transactions!$P$2:$P$1016)</f>
        <v/>
      </c>
      <c r="S629" s="18" t="str">
        <f>IF('초기비용'!$C$2, Transactions!$Q$2:$Q$1016, Transactions!$P$2:$P$1016)</f>
        <v/>
      </c>
      <c r="T629" s="18">
        <f>IF('총결산'!$C$2, Transactions!$Q$2:$Q$1016, Transactions!$P$2:$P$1016)</f>
        <v>0</v>
      </c>
      <c r="U629" s="18">
        <f>IF(Transactions!$V$2:$V$1016=FALSE, Transactions!$O$2:$O$1016, 0)</f>
        <v>0</v>
      </c>
      <c r="V629" s="20"/>
      <c r="W629" s="15"/>
      <c r="X629" s="15"/>
      <c r="Y629" s="15"/>
      <c r="Z629" s="15"/>
      <c r="AA629" s="15"/>
      <c r="AB629" s="15"/>
      <c r="AC629" s="19"/>
    </row>
    <row r="630" ht="15.75" hidden="1" customHeight="1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10" t="b">
        <f>AND(ISNUMBER(MATCH(Transactions!$F$2:$F$1016, '관리용품리스트'!$B$3:$B$48, 0)),
  ISNUMBER(MATCH(Transactions!$G$2:$G$1016, '관리용품리스트'!$C$3:$C$48, 0))
)
</f>
        <v>0</v>
      </c>
      <c r="O630" s="11">
        <f>IF(Transactions!$C$2:$C$1016=TRUE, 0, IF(Transactions!$C$2:$C$1016="지출", -ROUND(Transactions!$H$2:$H$1016/11, 0), ROUND(Transactions!$H$2:$H$1016/11, 0)))</f>
        <v>0</v>
      </c>
      <c r="P630" s="11" t="str">
        <f>IF(Transactions!$C$2:$C$1016="지출", -(Transactions!$H$2:$H$1016), Transactions!$H$2:$H$1016)</f>
        <v/>
      </c>
      <c r="Q630" s="11">
        <f>Transactions!$P$2:$P$1016-Transactions!$O$2:$O$1016</f>
        <v>0</v>
      </c>
      <c r="R630" s="11" t="str">
        <f>IF('운영결산'!$C$2, Transactions!$Q$2:$Q$1016, Transactions!$P$2:$P$1016)</f>
        <v/>
      </c>
      <c r="S630" s="11" t="str">
        <f>IF('초기비용'!$C$2, Transactions!$Q$2:$Q$1016, Transactions!$P$2:$P$1016)</f>
        <v/>
      </c>
      <c r="T630" s="11">
        <f>IF('총결산'!$C$2, Transactions!$Q$2:$Q$1016, Transactions!$P$2:$P$1016)</f>
        <v>0</v>
      </c>
      <c r="U630" s="11">
        <f>IF(Transactions!$V$2:$V$1016=FALSE, Transactions!$O$2:$O$1016, 0)</f>
        <v>0</v>
      </c>
      <c r="V630" s="21"/>
      <c r="W630" s="8"/>
      <c r="X630" s="8"/>
      <c r="Y630" s="8"/>
      <c r="Z630" s="8"/>
      <c r="AA630" s="8"/>
      <c r="AB630" s="8"/>
      <c r="AC630" s="12"/>
    </row>
    <row r="631" ht="15.75" hidden="1" customHeight="1">
      <c r="A631" s="13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7" t="b">
        <f>AND(ISNUMBER(MATCH(Transactions!$F$2:$F$1016, '관리용품리스트'!$B$3:$B$48, 0)),
  ISNUMBER(MATCH(Transactions!$G$2:$G$1016, '관리용품리스트'!$C$3:$C$48, 0))
)
</f>
        <v>0</v>
      </c>
      <c r="O631" s="18">
        <f>IF(Transactions!$C$2:$C$1016=TRUE, 0, IF(Transactions!$C$2:$C$1016="지출", -ROUND(Transactions!$H$2:$H$1016/11, 0), ROUND(Transactions!$H$2:$H$1016/11, 0)))</f>
        <v>0</v>
      </c>
      <c r="P631" s="18" t="str">
        <f>IF(Transactions!$C$2:$C$1016="지출", -(Transactions!$H$2:$H$1016), Transactions!$H$2:$H$1016)</f>
        <v/>
      </c>
      <c r="Q631" s="18">
        <f>Transactions!$P$2:$P$1016-Transactions!$O$2:$O$1016</f>
        <v>0</v>
      </c>
      <c r="R631" s="18" t="str">
        <f>IF('운영결산'!$C$2, Transactions!$Q$2:$Q$1016, Transactions!$P$2:$P$1016)</f>
        <v/>
      </c>
      <c r="S631" s="18" t="str">
        <f>IF('초기비용'!$C$2, Transactions!$Q$2:$Q$1016, Transactions!$P$2:$P$1016)</f>
        <v/>
      </c>
      <c r="T631" s="18">
        <f>IF('총결산'!$C$2, Transactions!$Q$2:$Q$1016, Transactions!$P$2:$P$1016)</f>
        <v>0</v>
      </c>
      <c r="U631" s="18">
        <f>IF(Transactions!$V$2:$V$1016=FALSE, Transactions!$O$2:$O$1016, 0)</f>
        <v>0</v>
      </c>
      <c r="V631" s="20"/>
      <c r="W631" s="15"/>
      <c r="X631" s="15"/>
      <c r="Y631" s="15"/>
      <c r="Z631" s="15"/>
      <c r="AA631" s="15"/>
      <c r="AB631" s="15"/>
      <c r="AC631" s="19"/>
    </row>
    <row r="632" ht="15.75" hidden="1" customHeight="1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10" t="b">
        <f>AND(ISNUMBER(MATCH(Transactions!$F$2:$F$1016, '관리용품리스트'!$B$3:$B$48, 0)),
  ISNUMBER(MATCH(Transactions!$G$2:$G$1016, '관리용품리스트'!$C$3:$C$48, 0))
)
</f>
        <v>0</v>
      </c>
      <c r="O632" s="11">
        <f>IF(Transactions!$C$2:$C$1016=TRUE, 0, IF(Transactions!$C$2:$C$1016="지출", -ROUND(Transactions!$H$2:$H$1016/11, 0), ROUND(Transactions!$H$2:$H$1016/11, 0)))</f>
        <v>0</v>
      </c>
      <c r="P632" s="11" t="str">
        <f>IF(Transactions!$C$2:$C$1016="지출", -(Transactions!$H$2:$H$1016), Transactions!$H$2:$H$1016)</f>
        <v/>
      </c>
      <c r="Q632" s="11">
        <f>Transactions!$P$2:$P$1016-Transactions!$O$2:$O$1016</f>
        <v>0</v>
      </c>
      <c r="R632" s="11" t="str">
        <f>IF('운영결산'!$C$2, Transactions!$Q$2:$Q$1016, Transactions!$P$2:$P$1016)</f>
        <v/>
      </c>
      <c r="S632" s="11" t="str">
        <f>IF('초기비용'!$C$2, Transactions!$Q$2:$Q$1016, Transactions!$P$2:$P$1016)</f>
        <v/>
      </c>
      <c r="T632" s="11">
        <f>IF('총결산'!$C$2, Transactions!$Q$2:$Q$1016, Transactions!$P$2:$P$1016)</f>
        <v>0</v>
      </c>
      <c r="U632" s="11">
        <f>IF(Transactions!$V$2:$V$1016=FALSE, Transactions!$O$2:$O$1016, 0)</f>
        <v>0</v>
      </c>
      <c r="V632" s="21"/>
      <c r="W632" s="8"/>
      <c r="X632" s="8"/>
      <c r="Y632" s="8"/>
      <c r="Z632" s="8"/>
      <c r="AA632" s="8"/>
      <c r="AB632" s="8"/>
      <c r="AC632" s="12"/>
    </row>
    <row r="633" ht="15.75" hidden="1" customHeight="1">
      <c r="A633" s="13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7" t="b">
        <f>AND(ISNUMBER(MATCH(Transactions!$F$2:$F$1016, '관리용품리스트'!$B$3:$B$48, 0)),
  ISNUMBER(MATCH(Transactions!$G$2:$G$1016, '관리용품리스트'!$C$3:$C$48, 0))
)
</f>
        <v>0</v>
      </c>
      <c r="O633" s="18">
        <f>IF(Transactions!$C$2:$C$1016=TRUE, 0, IF(Transactions!$C$2:$C$1016="지출", -ROUND(Transactions!$H$2:$H$1016/11, 0), ROUND(Transactions!$H$2:$H$1016/11, 0)))</f>
        <v>0</v>
      </c>
      <c r="P633" s="18" t="str">
        <f>IF(Transactions!$C$2:$C$1016="지출", -(Transactions!$H$2:$H$1016), Transactions!$H$2:$H$1016)</f>
        <v/>
      </c>
      <c r="Q633" s="18">
        <f>Transactions!$P$2:$P$1016-Transactions!$O$2:$O$1016</f>
        <v>0</v>
      </c>
      <c r="R633" s="18" t="str">
        <f>IF('운영결산'!$C$2, Transactions!$Q$2:$Q$1016, Transactions!$P$2:$P$1016)</f>
        <v/>
      </c>
      <c r="S633" s="18" t="str">
        <f>IF('초기비용'!$C$2, Transactions!$Q$2:$Q$1016, Transactions!$P$2:$P$1016)</f>
        <v/>
      </c>
      <c r="T633" s="18">
        <f>IF('총결산'!$C$2, Transactions!$Q$2:$Q$1016, Transactions!$P$2:$P$1016)</f>
        <v>0</v>
      </c>
      <c r="U633" s="18">
        <f>IF(Transactions!$V$2:$V$1016=FALSE, Transactions!$O$2:$O$1016, 0)</f>
        <v>0</v>
      </c>
      <c r="V633" s="20"/>
      <c r="W633" s="15"/>
      <c r="X633" s="15"/>
      <c r="Y633" s="15"/>
      <c r="Z633" s="15"/>
      <c r="AA633" s="15"/>
      <c r="AB633" s="15"/>
      <c r="AC633" s="19"/>
    </row>
    <row r="634" ht="15.75" hidden="1" customHeight="1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10" t="b">
        <f>AND(ISNUMBER(MATCH(Transactions!$F$2:$F$1016, '관리용품리스트'!$B$3:$B$48, 0)),
  ISNUMBER(MATCH(Transactions!$G$2:$G$1016, '관리용품리스트'!$C$3:$C$48, 0))
)
</f>
        <v>0</v>
      </c>
      <c r="O634" s="11">
        <f>IF(Transactions!$C$2:$C$1016=TRUE, 0, IF(Transactions!$C$2:$C$1016="지출", -ROUND(Transactions!$H$2:$H$1016/11, 0), ROUND(Transactions!$H$2:$H$1016/11, 0)))</f>
        <v>0</v>
      </c>
      <c r="P634" s="11" t="str">
        <f>IF(Transactions!$C$2:$C$1016="지출", -(Transactions!$H$2:$H$1016), Transactions!$H$2:$H$1016)</f>
        <v/>
      </c>
      <c r="Q634" s="11">
        <f>Transactions!$P$2:$P$1016-Transactions!$O$2:$O$1016</f>
        <v>0</v>
      </c>
      <c r="R634" s="11" t="str">
        <f>IF('운영결산'!$C$2, Transactions!$Q$2:$Q$1016, Transactions!$P$2:$P$1016)</f>
        <v/>
      </c>
      <c r="S634" s="11" t="str">
        <f>IF('초기비용'!$C$2, Transactions!$Q$2:$Q$1016, Transactions!$P$2:$P$1016)</f>
        <v/>
      </c>
      <c r="T634" s="11">
        <f>IF('총결산'!$C$2, Transactions!$Q$2:$Q$1016, Transactions!$P$2:$P$1016)</f>
        <v>0</v>
      </c>
      <c r="U634" s="11">
        <f>IF(Transactions!$V$2:$V$1016=FALSE, Transactions!$O$2:$O$1016, 0)</f>
        <v>0</v>
      </c>
      <c r="V634" s="21"/>
      <c r="W634" s="8"/>
      <c r="X634" s="8"/>
      <c r="Y634" s="8"/>
      <c r="Z634" s="8"/>
      <c r="AA634" s="8"/>
      <c r="AB634" s="8"/>
      <c r="AC634" s="12"/>
    </row>
    <row r="635" ht="15.75" hidden="1" customHeight="1">
      <c r="A635" s="13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7" t="b">
        <f>AND(ISNUMBER(MATCH(Transactions!$F$2:$F$1016, '관리용품리스트'!$B$3:$B$48, 0)),
  ISNUMBER(MATCH(Transactions!$G$2:$G$1016, '관리용품리스트'!$C$3:$C$48, 0))
)
</f>
        <v>0</v>
      </c>
      <c r="O635" s="18">
        <f>IF(Transactions!$C$2:$C$1016=TRUE, 0, IF(Transactions!$C$2:$C$1016="지출", -ROUND(Transactions!$H$2:$H$1016/11, 0), ROUND(Transactions!$H$2:$H$1016/11, 0)))</f>
        <v>0</v>
      </c>
      <c r="P635" s="18" t="str">
        <f>IF(Transactions!$C$2:$C$1016="지출", -(Transactions!$H$2:$H$1016), Transactions!$H$2:$H$1016)</f>
        <v/>
      </c>
      <c r="Q635" s="18">
        <f>Transactions!$P$2:$P$1016-Transactions!$O$2:$O$1016</f>
        <v>0</v>
      </c>
      <c r="R635" s="18" t="str">
        <f>IF('운영결산'!$C$2, Transactions!$Q$2:$Q$1016, Transactions!$P$2:$P$1016)</f>
        <v/>
      </c>
      <c r="S635" s="18" t="str">
        <f>IF('초기비용'!$C$2, Transactions!$Q$2:$Q$1016, Transactions!$P$2:$P$1016)</f>
        <v/>
      </c>
      <c r="T635" s="18">
        <f>IF('총결산'!$C$2, Transactions!$Q$2:$Q$1016, Transactions!$P$2:$P$1016)</f>
        <v>0</v>
      </c>
      <c r="U635" s="18">
        <f>IF(Transactions!$V$2:$V$1016=FALSE, Transactions!$O$2:$O$1016, 0)</f>
        <v>0</v>
      </c>
      <c r="V635" s="20"/>
      <c r="W635" s="15"/>
      <c r="X635" s="15"/>
      <c r="Y635" s="15"/>
      <c r="Z635" s="15"/>
      <c r="AA635" s="15"/>
      <c r="AB635" s="15"/>
      <c r="AC635" s="19"/>
    </row>
    <row r="636" ht="15.75" hidden="1" customHeight="1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10" t="b">
        <f>AND(ISNUMBER(MATCH(Transactions!$F$2:$F$1016, '관리용품리스트'!$B$3:$B$48, 0)),
  ISNUMBER(MATCH(Transactions!$G$2:$G$1016, '관리용품리스트'!$C$3:$C$48, 0))
)
</f>
        <v>0</v>
      </c>
      <c r="O636" s="11">
        <f>IF(Transactions!$C$2:$C$1016=TRUE, 0, IF(Transactions!$C$2:$C$1016="지출", -ROUND(Transactions!$H$2:$H$1016/11, 0), ROUND(Transactions!$H$2:$H$1016/11, 0)))</f>
        <v>0</v>
      </c>
      <c r="P636" s="11" t="str">
        <f>IF(Transactions!$C$2:$C$1016="지출", -(Transactions!$H$2:$H$1016), Transactions!$H$2:$H$1016)</f>
        <v/>
      </c>
      <c r="Q636" s="11">
        <f>Transactions!$P$2:$P$1016-Transactions!$O$2:$O$1016</f>
        <v>0</v>
      </c>
      <c r="R636" s="11" t="str">
        <f>IF('운영결산'!$C$2, Transactions!$Q$2:$Q$1016, Transactions!$P$2:$P$1016)</f>
        <v/>
      </c>
      <c r="S636" s="11" t="str">
        <f>IF('초기비용'!$C$2, Transactions!$Q$2:$Q$1016, Transactions!$P$2:$P$1016)</f>
        <v/>
      </c>
      <c r="T636" s="11">
        <f>IF('총결산'!$C$2, Transactions!$Q$2:$Q$1016, Transactions!$P$2:$P$1016)</f>
        <v>0</v>
      </c>
      <c r="U636" s="11">
        <f>IF(Transactions!$V$2:$V$1016=FALSE, Transactions!$O$2:$O$1016, 0)</f>
        <v>0</v>
      </c>
      <c r="V636" s="21"/>
      <c r="W636" s="8"/>
      <c r="X636" s="8"/>
      <c r="Y636" s="8"/>
      <c r="Z636" s="8"/>
      <c r="AA636" s="8"/>
      <c r="AB636" s="8"/>
      <c r="AC636" s="12"/>
    </row>
    <row r="637" ht="15.75" hidden="1" customHeight="1">
      <c r="A637" s="13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7" t="b">
        <f>AND(ISNUMBER(MATCH(Transactions!$F$2:$F$1016, '관리용품리스트'!$B$3:$B$48, 0)),
  ISNUMBER(MATCH(Transactions!$G$2:$G$1016, '관리용품리스트'!$C$3:$C$48, 0))
)
</f>
        <v>0</v>
      </c>
      <c r="O637" s="18">
        <f>IF(Transactions!$C$2:$C$1016=TRUE, 0, IF(Transactions!$C$2:$C$1016="지출", -ROUND(Transactions!$H$2:$H$1016/11, 0), ROUND(Transactions!$H$2:$H$1016/11, 0)))</f>
        <v>0</v>
      </c>
      <c r="P637" s="18" t="str">
        <f>IF(Transactions!$C$2:$C$1016="지출", -(Transactions!$H$2:$H$1016), Transactions!$H$2:$H$1016)</f>
        <v/>
      </c>
      <c r="Q637" s="18">
        <f>Transactions!$P$2:$P$1016-Transactions!$O$2:$O$1016</f>
        <v>0</v>
      </c>
      <c r="R637" s="18" t="str">
        <f>IF('운영결산'!$C$2, Transactions!$Q$2:$Q$1016, Transactions!$P$2:$P$1016)</f>
        <v/>
      </c>
      <c r="S637" s="18" t="str">
        <f>IF('초기비용'!$C$2, Transactions!$Q$2:$Q$1016, Transactions!$P$2:$P$1016)</f>
        <v/>
      </c>
      <c r="T637" s="18">
        <f>IF('총결산'!$C$2, Transactions!$Q$2:$Q$1016, Transactions!$P$2:$P$1016)</f>
        <v>0</v>
      </c>
      <c r="U637" s="18">
        <f>IF(Transactions!$V$2:$V$1016=FALSE, Transactions!$O$2:$O$1016, 0)</f>
        <v>0</v>
      </c>
      <c r="V637" s="20"/>
      <c r="W637" s="15"/>
      <c r="X637" s="15"/>
      <c r="Y637" s="15"/>
      <c r="Z637" s="15"/>
      <c r="AA637" s="15"/>
      <c r="AB637" s="15"/>
      <c r="AC637" s="19"/>
    </row>
    <row r="638" ht="15.75" hidden="1" customHeight="1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10" t="b">
        <f>AND(ISNUMBER(MATCH(Transactions!$F$2:$F$1016, '관리용품리스트'!$B$3:$B$48, 0)),
  ISNUMBER(MATCH(Transactions!$G$2:$G$1016, '관리용품리스트'!$C$3:$C$48, 0))
)
</f>
        <v>0</v>
      </c>
      <c r="O638" s="11">
        <f>IF(Transactions!$C$2:$C$1016=TRUE, 0, IF(Transactions!$C$2:$C$1016="지출", -ROUND(Transactions!$H$2:$H$1016/11, 0), ROUND(Transactions!$H$2:$H$1016/11, 0)))</f>
        <v>0</v>
      </c>
      <c r="P638" s="11" t="str">
        <f>IF(Transactions!$C$2:$C$1016="지출", -(Transactions!$H$2:$H$1016), Transactions!$H$2:$H$1016)</f>
        <v/>
      </c>
      <c r="Q638" s="11">
        <f>Transactions!$P$2:$P$1016-Transactions!$O$2:$O$1016</f>
        <v>0</v>
      </c>
      <c r="R638" s="11" t="str">
        <f>IF('운영결산'!$C$2, Transactions!$Q$2:$Q$1016, Transactions!$P$2:$P$1016)</f>
        <v/>
      </c>
      <c r="S638" s="11" t="str">
        <f>IF('초기비용'!$C$2, Transactions!$Q$2:$Q$1016, Transactions!$P$2:$P$1016)</f>
        <v/>
      </c>
      <c r="T638" s="11">
        <f>IF('총결산'!$C$2, Transactions!$Q$2:$Q$1016, Transactions!$P$2:$P$1016)</f>
        <v>0</v>
      </c>
      <c r="U638" s="11">
        <f>IF(Transactions!$V$2:$V$1016=FALSE, Transactions!$O$2:$O$1016, 0)</f>
        <v>0</v>
      </c>
      <c r="V638" s="21"/>
      <c r="W638" s="8"/>
      <c r="X638" s="8"/>
      <c r="Y638" s="8"/>
      <c r="Z638" s="8"/>
      <c r="AA638" s="8"/>
      <c r="AB638" s="8"/>
      <c r="AC638" s="12"/>
    </row>
    <row r="639" ht="15.75" hidden="1" customHeight="1">
      <c r="A639" s="13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7" t="b">
        <f>AND(ISNUMBER(MATCH(Transactions!$F$2:$F$1016, '관리용품리스트'!$B$3:$B$48, 0)),
  ISNUMBER(MATCH(Transactions!$G$2:$G$1016, '관리용품리스트'!$C$3:$C$48, 0))
)
</f>
        <v>0</v>
      </c>
      <c r="O639" s="18">
        <f>IF(Transactions!$C$2:$C$1016=TRUE, 0, IF(Transactions!$C$2:$C$1016="지출", -ROUND(Transactions!$H$2:$H$1016/11, 0), ROUND(Transactions!$H$2:$H$1016/11, 0)))</f>
        <v>0</v>
      </c>
      <c r="P639" s="18" t="str">
        <f>IF(Transactions!$C$2:$C$1016="지출", -(Transactions!$H$2:$H$1016), Transactions!$H$2:$H$1016)</f>
        <v/>
      </c>
      <c r="Q639" s="18">
        <f>Transactions!$P$2:$P$1016-Transactions!$O$2:$O$1016</f>
        <v>0</v>
      </c>
      <c r="R639" s="18" t="str">
        <f>IF('운영결산'!$C$2, Transactions!$Q$2:$Q$1016, Transactions!$P$2:$P$1016)</f>
        <v/>
      </c>
      <c r="S639" s="18" t="str">
        <f>IF('초기비용'!$C$2, Transactions!$Q$2:$Q$1016, Transactions!$P$2:$P$1016)</f>
        <v/>
      </c>
      <c r="T639" s="18">
        <f>IF('총결산'!$C$2, Transactions!$Q$2:$Q$1016, Transactions!$P$2:$P$1016)</f>
        <v>0</v>
      </c>
      <c r="U639" s="18">
        <f>IF(Transactions!$V$2:$V$1016=FALSE, Transactions!$O$2:$O$1016, 0)</f>
        <v>0</v>
      </c>
      <c r="V639" s="20"/>
      <c r="W639" s="15"/>
      <c r="X639" s="15"/>
      <c r="Y639" s="15"/>
      <c r="Z639" s="15"/>
      <c r="AA639" s="15"/>
      <c r="AB639" s="15"/>
      <c r="AC639" s="19"/>
    </row>
    <row r="640" ht="15.75" hidden="1" customHeight="1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10" t="b">
        <f>AND(ISNUMBER(MATCH(Transactions!$F$2:$F$1016, '관리용품리스트'!$B$3:$B$48, 0)),
  ISNUMBER(MATCH(Transactions!$G$2:$G$1016, '관리용품리스트'!$C$3:$C$48, 0))
)
</f>
        <v>0</v>
      </c>
      <c r="O640" s="11">
        <f>IF(Transactions!$C$2:$C$1016=TRUE, 0, IF(Transactions!$C$2:$C$1016="지출", -ROUND(Transactions!$H$2:$H$1016/11, 0), ROUND(Transactions!$H$2:$H$1016/11, 0)))</f>
        <v>0</v>
      </c>
      <c r="P640" s="11" t="str">
        <f>IF(Transactions!$C$2:$C$1016="지출", -(Transactions!$H$2:$H$1016), Transactions!$H$2:$H$1016)</f>
        <v/>
      </c>
      <c r="Q640" s="11">
        <f>Transactions!$P$2:$P$1016-Transactions!$O$2:$O$1016</f>
        <v>0</v>
      </c>
      <c r="R640" s="11" t="str">
        <f>IF('운영결산'!$C$2, Transactions!$Q$2:$Q$1016, Transactions!$P$2:$P$1016)</f>
        <v/>
      </c>
      <c r="S640" s="11" t="str">
        <f>IF('초기비용'!$C$2, Transactions!$Q$2:$Q$1016, Transactions!$P$2:$P$1016)</f>
        <v/>
      </c>
      <c r="T640" s="11">
        <f>IF('총결산'!$C$2, Transactions!$Q$2:$Q$1016, Transactions!$P$2:$P$1016)</f>
        <v>0</v>
      </c>
      <c r="U640" s="11">
        <f>IF(Transactions!$V$2:$V$1016=FALSE, Transactions!$O$2:$O$1016, 0)</f>
        <v>0</v>
      </c>
      <c r="V640" s="21"/>
      <c r="W640" s="8"/>
      <c r="X640" s="8"/>
      <c r="Y640" s="8"/>
      <c r="Z640" s="8"/>
      <c r="AA640" s="8"/>
      <c r="AB640" s="8"/>
      <c r="AC640" s="12"/>
    </row>
    <row r="641" ht="15.75" hidden="1" customHeight="1">
      <c r="A641" s="13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7" t="b">
        <f>AND(ISNUMBER(MATCH(Transactions!$F$2:$F$1016, '관리용품리스트'!$B$3:$B$48, 0)),
  ISNUMBER(MATCH(Transactions!$G$2:$G$1016, '관리용품리스트'!$C$3:$C$48, 0))
)
</f>
        <v>0</v>
      </c>
      <c r="O641" s="18">
        <f>IF(Transactions!$C$2:$C$1016=TRUE, 0, IF(Transactions!$C$2:$C$1016="지출", -ROUND(Transactions!$H$2:$H$1016/11, 0), ROUND(Transactions!$H$2:$H$1016/11, 0)))</f>
        <v>0</v>
      </c>
      <c r="P641" s="18" t="str">
        <f>IF(Transactions!$C$2:$C$1016="지출", -(Transactions!$H$2:$H$1016), Transactions!$H$2:$H$1016)</f>
        <v/>
      </c>
      <c r="Q641" s="18">
        <f>Transactions!$P$2:$P$1016-Transactions!$O$2:$O$1016</f>
        <v>0</v>
      </c>
      <c r="R641" s="18" t="str">
        <f>IF('운영결산'!$C$2, Transactions!$Q$2:$Q$1016, Transactions!$P$2:$P$1016)</f>
        <v/>
      </c>
      <c r="S641" s="18" t="str">
        <f>IF('초기비용'!$C$2, Transactions!$Q$2:$Q$1016, Transactions!$P$2:$P$1016)</f>
        <v/>
      </c>
      <c r="T641" s="18">
        <f>IF('총결산'!$C$2, Transactions!$Q$2:$Q$1016, Transactions!$P$2:$P$1016)</f>
        <v>0</v>
      </c>
      <c r="U641" s="18">
        <f>IF(Transactions!$V$2:$V$1016=FALSE, Transactions!$O$2:$O$1016, 0)</f>
        <v>0</v>
      </c>
      <c r="V641" s="20"/>
      <c r="W641" s="15"/>
      <c r="X641" s="15"/>
      <c r="Y641" s="15"/>
      <c r="Z641" s="15"/>
      <c r="AA641" s="15"/>
      <c r="AB641" s="15"/>
      <c r="AC641" s="19"/>
    </row>
    <row r="642" ht="15.75" hidden="1" customHeight="1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10" t="b">
        <f>AND(ISNUMBER(MATCH(Transactions!$F$2:$F$1016, '관리용품리스트'!$B$3:$B$48, 0)),
  ISNUMBER(MATCH(Transactions!$G$2:$G$1016, '관리용품리스트'!$C$3:$C$48, 0))
)
</f>
        <v>0</v>
      </c>
      <c r="O642" s="11">
        <f>IF(Transactions!$C$2:$C$1016=TRUE, 0, IF(Transactions!$C$2:$C$1016="지출", -ROUND(Transactions!$H$2:$H$1016/11, 0), ROUND(Transactions!$H$2:$H$1016/11, 0)))</f>
        <v>0</v>
      </c>
      <c r="P642" s="11" t="str">
        <f>IF(Transactions!$C$2:$C$1016="지출", -(Transactions!$H$2:$H$1016), Transactions!$H$2:$H$1016)</f>
        <v/>
      </c>
      <c r="Q642" s="11">
        <f>Transactions!$P$2:$P$1016-Transactions!$O$2:$O$1016</f>
        <v>0</v>
      </c>
      <c r="R642" s="11" t="str">
        <f>IF('운영결산'!$C$2, Transactions!$Q$2:$Q$1016, Transactions!$P$2:$P$1016)</f>
        <v/>
      </c>
      <c r="S642" s="11" t="str">
        <f>IF('초기비용'!$C$2, Transactions!$Q$2:$Q$1016, Transactions!$P$2:$P$1016)</f>
        <v/>
      </c>
      <c r="T642" s="11">
        <f>IF('총결산'!$C$2, Transactions!$Q$2:$Q$1016, Transactions!$P$2:$P$1016)</f>
        <v>0</v>
      </c>
      <c r="U642" s="11">
        <f>IF(Transactions!$V$2:$V$1016=FALSE, Transactions!$O$2:$O$1016, 0)</f>
        <v>0</v>
      </c>
      <c r="V642" s="21"/>
      <c r="W642" s="8"/>
      <c r="X642" s="8"/>
      <c r="Y642" s="8"/>
      <c r="Z642" s="8"/>
      <c r="AA642" s="8"/>
      <c r="AB642" s="8"/>
      <c r="AC642" s="12"/>
    </row>
    <row r="643" ht="15.75" hidden="1" customHeight="1">
      <c r="A643" s="13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7" t="b">
        <f>AND(ISNUMBER(MATCH(Transactions!$F$2:$F$1016, '관리용품리스트'!$B$3:$B$48, 0)),
  ISNUMBER(MATCH(Transactions!$G$2:$G$1016, '관리용품리스트'!$C$3:$C$48, 0))
)
</f>
        <v>0</v>
      </c>
      <c r="O643" s="18">
        <f>IF(Transactions!$C$2:$C$1016=TRUE, 0, IF(Transactions!$C$2:$C$1016="지출", -ROUND(Transactions!$H$2:$H$1016/11, 0), ROUND(Transactions!$H$2:$H$1016/11, 0)))</f>
        <v>0</v>
      </c>
      <c r="P643" s="18" t="str">
        <f>IF(Transactions!$C$2:$C$1016="지출", -(Transactions!$H$2:$H$1016), Transactions!$H$2:$H$1016)</f>
        <v/>
      </c>
      <c r="Q643" s="18">
        <f>Transactions!$P$2:$P$1016-Transactions!$O$2:$O$1016</f>
        <v>0</v>
      </c>
      <c r="R643" s="18" t="str">
        <f>IF('운영결산'!$C$2, Transactions!$Q$2:$Q$1016, Transactions!$P$2:$P$1016)</f>
        <v/>
      </c>
      <c r="S643" s="18" t="str">
        <f>IF('초기비용'!$C$2, Transactions!$Q$2:$Q$1016, Transactions!$P$2:$P$1016)</f>
        <v/>
      </c>
      <c r="T643" s="18">
        <f>IF('총결산'!$C$2, Transactions!$Q$2:$Q$1016, Transactions!$P$2:$P$1016)</f>
        <v>0</v>
      </c>
      <c r="U643" s="18">
        <f>IF(Transactions!$V$2:$V$1016=FALSE, Transactions!$O$2:$O$1016, 0)</f>
        <v>0</v>
      </c>
      <c r="V643" s="20"/>
      <c r="W643" s="15"/>
      <c r="X643" s="15"/>
      <c r="Y643" s="15"/>
      <c r="Z643" s="15"/>
      <c r="AA643" s="15"/>
      <c r="AB643" s="15"/>
      <c r="AC643" s="19"/>
    </row>
    <row r="644" ht="15.75" hidden="1" customHeight="1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10" t="b">
        <f>AND(ISNUMBER(MATCH(Transactions!$F$2:$F$1016, '관리용품리스트'!$B$3:$B$48, 0)),
  ISNUMBER(MATCH(Transactions!$G$2:$G$1016, '관리용품리스트'!$C$3:$C$48, 0))
)
</f>
        <v>0</v>
      </c>
      <c r="O644" s="11">
        <f>IF(Transactions!$C$2:$C$1016=TRUE, 0, IF(Transactions!$C$2:$C$1016="지출", -ROUND(Transactions!$H$2:$H$1016/11, 0), ROUND(Transactions!$H$2:$H$1016/11, 0)))</f>
        <v>0</v>
      </c>
      <c r="P644" s="11" t="str">
        <f>IF(Transactions!$C$2:$C$1016="지출", -(Transactions!$H$2:$H$1016), Transactions!$H$2:$H$1016)</f>
        <v/>
      </c>
      <c r="Q644" s="11">
        <f>Transactions!$P$2:$P$1016-Transactions!$O$2:$O$1016</f>
        <v>0</v>
      </c>
      <c r="R644" s="11" t="str">
        <f>IF('운영결산'!$C$2, Transactions!$Q$2:$Q$1016, Transactions!$P$2:$P$1016)</f>
        <v/>
      </c>
      <c r="S644" s="11" t="str">
        <f>IF('초기비용'!$C$2, Transactions!$Q$2:$Q$1016, Transactions!$P$2:$P$1016)</f>
        <v/>
      </c>
      <c r="T644" s="11">
        <f>IF('총결산'!$C$2, Transactions!$Q$2:$Q$1016, Transactions!$P$2:$P$1016)</f>
        <v>0</v>
      </c>
      <c r="U644" s="11">
        <f>IF(Transactions!$V$2:$V$1016=FALSE, Transactions!$O$2:$O$1016, 0)</f>
        <v>0</v>
      </c>
      <c r="V644" s="21"/>
      <c r="W644" s="8"/>
      <c r="X644" s="8"/>
      <c r="Y644" s="8"/>
      <c r="Z644" s="8"/>
      <c r="AA644" s="8"/>
      <c r="AB644" s="8"/>
      <c r="AC644" s="12"/>
    </row>
    <row r="645" ht="15.75" hidden="1" customHeight="1">
      <c r="A645" s="13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7" t="b">
        <f>AND(ISNUMBER(MATCH(Transactions!$F$2:$F$1016, '관리용품리스트'!$B$3:$B$48, 0)),
  ISNUMBER(MATCH(Transactions!$G$2:$G$1016, '관리용품리스트'!$C$3:$C$48, 0))
)
</f>
        <v>0</v>
      </c>
      <c r="O645" s="18">
        <f>IF(Transactions!$C$2:$C$1016=TRUE, 0, IF(Transactions!$C$2:$C$1016="지출", -ROUND(Transactions!$H$2:$H$1016/11, 0), ROUND(Transactions!$H$2:$H$1016/11, 0)))</f>
        <v>0</v>
      </c>
      <c r="P645" s="18" t="str">
        <f>IF(Transactions!$C$2:$C$1016="지출", -(Transactions!$H$2:$H$1016), Transactions!$H$2:$H$1016)</f>
        <v/>
      </c>
      <c r="Q645" s="18">
        <f>Transactions!$P$2:$P$1016-Transactions!$O$2:$O$1016</f>
        <v>0</v>
      </c>
      <c r="R645" s="18" t="str">
        <f>IF('운영결산'!$C$2, Transactions!$Q$2:$Q$1016, Transactions!$P$2:$P$1016)</f>
        <v/>
      </c>
      <c r="S645" s="18" t="str">
        <f>IF('초기비용'!$C$2, Transactions!$Q$2:$Q$1016, Transactions!$P$2:$P$1016)</f>
        <v/>
      </c>
      <c r="T645" s="18">
        <f>IF('총결산'!$C$2, Transactions!$Q$2:$Q$1016, Transactions!$P$2:$P$1016)</f>
        <v>0</v>
      </c>
      <c r="U645" s="18">
        <f>IF(Transactions!$V$2:$V$1016=FALSE, Transactions!$O$2:$O$1016, 0)</f>
        <v>0</v>
      </c>
      <c r="V645" s="20"/>
      <c r="W645" s="15"/>
      <c r="X645" s="15"/>
      <c r="Y645" s="15"/>
      <c r="Z645" s="15"/>
      <c r="AA645" s="15"/>
      <c r="AB645" s="15"/>
      <c r="AC645" s="19"/>
    </row>
    <row r="646" ht="15.75" hidden="1" customHeight="1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10" t="b">
        <f>AND(ISNUMBER(MATCH(Transactions!$F$2:$F$1016, '관리용품리스트'!$B$3:$B$48, 0)),
  ISNUMBER(MATCH(Transactions!$G$2:$G$1016, '관리용품리스트'!$C$3:$C$48, 0))
)
</f>
        <v>0</v>
      </c>
      <c r="O646" s="11">
        <f>IF(Transactions!$C$2:$C$1016=TRUE, 0, IF(Transactions!$C$2:$C$1016="지출", -ROUND(Transactions!$H$2:$H$1016/11, 0), ROUND(Transactions!$H$2:$H$1016/11, 0)))</f>
        <v>0</v>
      </c>
      <c r="P646" s="11" t="str">
        <f>IF(Transactions!$C$2:$C$1016="지출", -(Transactions!$H$2:$H$1016), Transactions!$H$2:$H$1016)</f>
        <v/>
      </c>
      <c r="Q646" s="11">
        <f>Transactions!$P$2:$P$1016-Transactions!$O$2:$O$1016</f>
        <v>0</v>
      </c>
      <c r="R646" s="11" t="str">
        <f>IF('운영결산'!$C$2, Transactions!$Q$2:$Q$1016, Transactions!$P$2:$P$1016)</f>
        <v/>
      </c>
      <c r="S646" s="11" t="str">
        <f>IF('초기비용'!$C$2, Transactions!$Q$2:$Q$1016, Transactions!$P$2:$P$1016)</f>
        <v/>
      </c>
      <c r="T646" s="11">
        <f>IF('총결산'!$C$2, Transactions!$Q$2:$Q$1016, Transactions!$P$2:$P$1016)</f>
        <v>0</v>
      </c>
      <c r="U646" s="11">
        <f>IF(Transactions!$V$2:$V$1016=FALSE, Transactions!$O$2:$O$1016, 0)</f>
        <v>0</v>
      </c>
      <c r="V646" s="21"/>
      <c r="W646" s="8"/>
      <c r="X646" s="8"/>
      <c r="Y646" s="8"/>
      <c r="Z646" s="8"/>
      <c r="AA646" s="8"/>
      <c r="AB646" s="8"/>
      <c r="AC646" s="12"/>
    </row>
    <row r="647" ht="15.75" hidden="1" customHeight="1">
      <c r="A647" s="13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7" t="b">
        <f>AND(ISNUMBER(MATCH(Transactions!$F$2:$F$1016, '관리용품리스트'!$B$3:$B$48, 0)),
  ISNUMBER(MATCH(Transactions!$G$2:$G$1016, '관리용품리스트'!$C$3:$C$48, 0))
)
</f>
        <v>0</v>
      </c>
      <c r="O647" s="18">
        <f>IF(Transactions!$C$2:$C$1016=TRUE, 0, IF(Transactions!$C$2:$C$1016="지출", -ROUND(Transactions!$H$2:$H$1016/11, 0), ROUND(Transactions!$H$2:$H$1016/11, 0)))</f>
        <v>0</v>
      </c>
      <c r="P647" s="18" t="str">
        <f>IF(Transactions!$C$2:$C$1016="지출", -(Transactions!$H$2:$H$1016), Transactions!$H$2:$H$1016)</f>
        <v/>
      </c>
      <c r="Q647" s="18">
        <f>Transactions!$P$2:$P$1016-Transactions!$O$2:$O$1016</f>
        <v>0</v>
      </c>
      <c r="R647" s="18" t="str">
        <f>IF('운영결산'!$C$2, Transactions!$Q$2:$Q$1016, Transactions!$P$2:$P$1016)</f>
        <v/>
      </c>
      <c r="S647" s="18" t="str">
        <f>IF('초기비용'!$C$2, Transactions!$Q$2:$Q$1016, Transactions!$P$2:$P$1016)</f>
        <v/>
      </c>
      <c r="T647" s="18">
        <f>IF('총결산'!$C$2, Transactions!$Q$2:$Q$1016, Transactions!$P$2:$P$1016)</f>
        <v>0</v>
      </c>
      <c r="U647" s="18">
        <f>IF(Transactions!$V$2:$V$1016=FALSE, Transactions!$O$2:$O$1016, 0)</f>
        <v>0</v>
      </c>
      <c r="V647" s="20"/>
      <c r="W647" s="15"/>
      <c r="X647" s="15"/>
      <c r="Y647" s="15"/>
      <c r="Z647" s="15"/>
      <c r="AA647" s="15"/>
      <c r="AB647" s="15"/>
      <c r="AC647" s="19"/>
    </row>
    <row r="648" ht="15.75" hidden="1" customHeight="1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10" t="b">
        <f>AND(ISNUMBER(MATCH(Transactions!$F$2:$F$1016, '관리용품리스트'!$B$3:$B$48, 0)),
  ISNUMBER(MATCH(Transactions!$G$2:$G$1016, '관리용품리스트'!$C$3:$C$48, 0))
)
</f>
        <v>0</v>
      </c>
      <c r="O648" s="11">
        <f>IF(Transactions!$C$2:$C$1016=TRUE, 0, IF(Transactions!$C$2:$C$1016="지출", -ROUND(Transactions!$H$2:$H$1016/11, 0), ROUND(Transactions!$H$2:$H$1016/11, 0)))</f>
        <v>0</v>
      </c>
      <c r="P648" s="11" t="str">
        <f>IF(Transactions!$C$2:$C$1016="지출", -(Transactions!$H$2:$H$1016), Transactions!$H$2:$H$1016)</f>
        <v/>
      </c>
      <c r="Q648" s="11">
        <f>Transactions!$P$2:$P$1016-Transactions!$O$2:$O$1016</f>
        <v>0</v>
      </c>
      <c r="R648" s="11" t="str">
        <f>IF('운영결산'!$C$2, Transactions!$Q$2:$Q$1016, Transactions!$P$2:$P$1016)</f>
        <v/>
      </c>
      <c r="S648" s="11" t="str">
        <f>IF('초기비용'!$C$2, Transactions!$Q$2:$Q$1016, Transactions!$P$2:$P$1016)</f>
        <v/>
      </c>
      <c r="T648" s="11">
        <f>IF('총결산'!$C$2, Transactions!$Q$2:$Q$1016, Transactions!$P$2:$P$1016)</f>
        <v>0</v>
      </c>
      <c r="U648" s="11">
        <f>IF(Transactions!$V$2:$V$1016=FALSE, Transactions!$O$2:$O$1016, 0)</f>
        <v>0</v>
      </c>
      <c r="V648" s="21"/>
      <c r="W648" s="8"/>
      <c r="X648" s="8"/>
      <c r="Y648" s="8"/>
      <c r="Z648" s="8"/>
      <c r="AA648" s="8"/>
      <c r="AB648" s="8"/>
      <c r="AC648" s="12"/>
    </row>
    <row r="649" ht="15.75" hidden="1" customHeight="1">
      <c r="A649" s="13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7" t="b">
        <f>AND(ISNUMBER(MATCH(Transactions!$F$2:$F$1016, '관리용품리스트'!$B$3:$B$48, 0)),
  ISNUMBER(MATCH(Transactions!$G$2:$G$1016, '관리용품리스트'!$C$3:$C$48, 0))
)
</f>
        <v>0</v>
      </c>
      <c r="O649" s="18">
        <f>IF(Transactions!$C$2:$C$1016=TRUE, 0, IF(Transactions!$C$2:$C$1016="지출", -ROUND(Transactions!$H$2:$H$1016/11, 0), ROUND(Transactions!$H$2:$H$1016/11, 0)))</f>
        <v>0</v>
      </c>
      <c r="P649" s="18" t="str">
        <f>IF(Transactions!$C$2:$C$1016="지출", -(Transactions!$H$2:$H$1016), Transactions!$H$2:$H$1016)</f>
        <v/>
      </c>
      <c r="Q649" s="18">
        <f>Transactions!$P$2:$P$1016-Transactions!$O$2:$O$1016</f>
        <v>0</v>
      </c>
      <c r="R649" s="18" t="str">
        <f>IF('운영결산'!$C$2, Transactions!$Q$2:$Q$1016, Transactions!$P$2:$P$1016)</f>
        <v/>
      </c>
      <c r="S649" s="18" t="str">
        <f>IF('초기비용'!$C$2, Transactions!$Q$2:$Q$1016, Transactions!$P$2:$P$1016)</f>
        <v/>
      </c>
      <c r="T649" s="18">
        <f>IF('총결산'!$C$2, Transactions!$Q$2:$Q$1016, Transactions!$P$2:$P$1016)</f>
        <v>0</v>
      </c>
      <c r="U649" s="18">
        <f>IF(Transactions!$V$2:$V$1016=FALSE, Transactions!$O$2:$O$1016, 0)</f>
        <v>0</v>
      </c>
      <c r="V649" s="20"/>
      <c r="W649" s="15"/>
      <c r="X649" s="15"/>
      <c r="Y649" s="15"/>
      <c r="Z649" s="15"/>
      <c r="AA649" s="15"/>
      <c r="AB649" s="15"/>
      <c r="AC649" s="19"/>
    </row>
    <row r="650" ht="15.75" hidden="1" customHeight="1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10" t="b">
        <f>AND(ISNUMBER(MATCH(Transactions!$F$2:$F$1016, '관리용품리스트'!$B$3:$B$48, 0)),
  ISNUMBER(MATCH(Transactions!$G$2:$G$1016, '관리용품리스트'!$C$3:$C$48, 0))
)
</f>
        <v>0</v>
      </c>
      <c r="O650" s="11">
        <f>IF(Transactions!$C$2:$C$1016=TRUE, 0, IF(Transactions!$C$2:$C$1016="지출", -ROUND(Transactions!$H$2:$H$1016/11, 0), ROUND(Transactions!$H$2:$H$1016/11, 0)))</f>
        <v>0</v>
      </c>
      <c r="P650" s="11" t="str">
        <f>IF(Transactions!$C$2:$C$1016="지출", -(Transactions!$H$2:$H$1016), Transactions!$H$2:$H$1016)</f>
        <v/>
      </c>
      <c r="Q650" s="11">
        <f>Transactions!$P$2:$P$1016-Transactions!$O$2:$O$1016</f>
        <v>0</v>
      </c>
      <c r="R650" s="11" t="str">
        <f>IF('운영결산'!$C$2, Transactions!$Q$2:$Q$1016, Transactions!$P$2:$P$1016)</f>
        <v/>
      </c>
      <c r="S650" s="11" t="str">
        <f>IF('초기비용'!$C$2, Transactions!$Q$2:$Q$1016, Transactions!$P$2:$P$1016)</f>
        <v/>
      </c>
      <c r="T650" s="11">
        <f>IF('총결산'!$C$2, Transactions!$Q$2:$Q$1016, Transactions!$P$2:$P$1016)</f>
        <v>0</v>
      </c>
      <c r="U650" s="11">
        <f>IF(Transactions!$V$2:$V$1016=FALSE, Transactions!$O$2:$O$1016, 0)</f>
        <v>0</v>
      </c>
      <c r="V650" s="21"/>
      <c r="W650" s="8"/>
      <c r="X650" s="8"/>
      <c r="Y650" s="8"/>
      <c r="Z650" s="8"/>
      <c r="AA650" s="8"/>
      <c r="AB650" s="8"/>
      <c r="AC650" s="12"/>
    </row>
    <row r="651" ht="15.75" hidden="1" customHeight="1">
      <c r="A651" s="13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7" t="b">
        <f>AND(ISNUMBER(MATCH(Transactions!$F$2:$F$1016, '관리용품리스트'!$B$3:$B$48, 0)),
  ISNUMBER(MATCH(Transactions!$G$2:$G$1016, '관리용품리스트'!$C$3:$C$48, 0))
)
</f>
        <v>0</v>
      </c>
      <c r="O651" s="18">
        <f>IF(Transactions!$C$2:$C$1016=TRUE, 0, IF(Transactions!$C$2:$C$1016="지출", -ROUND(Transactions!$H$2:$H$1016/11, 0), ROUND(Transactions!$H$2:$H$1016/11, 0)))</f>
        <v>0</v>
      </c>
      <c r="P651" s="18" t="str">
        <f>IF(Transactions!$C$2:$C$1016="지출", -(Transactions!$H$2:$H$1016), Transactions!$H$2:$H$1016)</f>
        <v/>
      </c>
      <c r="Q651" s="18">
        <f>Transactions!$P$2:$P$1016-Transactions!$O$2:$O$1016</f>
        <v>0</v>
      </c>
      <c r="R651" s="18" t="str">
        <f>IF('운영결산'!$C$2, Transactions!$Q$2:$Q$1016, Transactions!$P$2:$P$1016)</f>
        <v/>
      </c>
      <c r="S651" s="18" t="str">
        <f>IF('초기비용'!$C$2, Transactions!$Q$2:$Q$1016, Transactions!$P$2:$P$1016)</f>
        <v/>
      </c>
      <c r="T651" s="18">
        <f>IF('총결산'!$C$2, Transactions!$Q$2:$Q$1016, Transactions!$P$2:$P$1016)</f>
        <v>0</v>
      </c>
      <c r="U651" s="18">
        <f>IF(Transactions!$V$2:$V$1016=FALSE, Transactions!$O$2:$O$1016, 0)</f>
        <v>0</v>
      </c>
      <c r="V651" s="20"/>
      <c r="W651" s="15"/>
      <c r="X651" s="15"/>
      <c r="Y651" s="15"/>
      <c r="Z651" s="15"/>
      <c r="AA651" s="15"/>
      <c r="AB651" s="15"/>
      <c r="AC651" s="19"/>
    </row>
    <row r="652" ht="15.75" hidden="1" customHeight="1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10" t="b">
        <f>AND(ISNUMBER(MATCH(Transactions!$F$2:$F$1016, '관리용품리스트'!$B$3:$B$48, 0)),
  ISNUMBER(MATCH(Transactions!$G$2:$G$1016, '관리용품리스트'!$C$3:$C$48, 0))
)
</f>
        <v>0</v>
      </c>
      <c r="O652" s="11">
        <f>IF(Transactions!$C$2:$C$1016=TRUE, 0, IF(Transactions!$C$2:$C$1016="지출", -ROUND(Transactions!$H$2:$H$1016/11, 0), ROUND(Transactions!$H$2:$H$1016/11, 0)))</f>
        <v>0</v>
      </c>
      <c r="P652" s="11" t="str">
        <f>IF(Transactions!$C$2:$C$1016="지출", -(Transactions!$H$2:$H$1016), Transactions!$H$2:$H$1016)</f>
        <v/>
      </c>
      <c r="Q652" s="11">
        <f>Transactions!$P$2:$P$1016-Transactions!$O$2:$O$1016</f>
        <v>0</v>
      </c>
      <c r="R652" s="11" t="str">
        <f>IF('운영결산'!$C$2, Transactions!$Q$2:$Q$1016, Transactions!$P$2:$P$1016)</f>
        <v/>
      </c>
      <c r="S652" s="11" t="str">
        <f>IF('초기비용'!$C$2, Transactions!$Q$2:$Q$1016, Transactions!$P$2:$P$1016)</f>
        <v/>
      </c>
      <c r="T652" s="11">
        <f>IF('총결산'!$C$2, Transactions!$Q$2:$Q$1016, Transactions!$P$2:$P$1016)</f>
        <v>0</v>
      </c>
      <c r="U652" s="11">
        <f>IF(Transactions!$V$2:$V$1016=FALSE, Transactions!$O$2:$O$1016, 0)</f>
        <v>0</v>
      </c>
      <c r="V652" s="21"/>
      <c r="W652" s="8"/>
      <c r="X652" s="8"/>
      <c r="Y652" s="8"/>
      <c r="Z652" s="8"/>
      <c r="AA652" s="8"/>
      <c r="AB652" s="8"/>
      <c r="AC652" s="12"/>
    </row>
    <row r="653" ht="15.75" hidden="1" customHeight="1">
      <c r="A653" s="13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7" t="b">
        <f>AND(ISNUMBER(MATCH(Transactions!$F$2:$F$1016, '관리용품리스트'!$B$3:$B$48, 0)),
  ISNUMBER(MATCH(Transactions!$G$2:$G$1016, '관리용품리스트'!$C$3:$C$48, 0))
)
</f>
        <v>0</v>
      </c>
      <c r="O653" s="18">
        <f>IF(Transactions!$C$2:$C$1016=TRUE, 0, IF(Transactions!$C$2:$C$1016="지출", -ROUND(Transactions!$H$2:$H$1016/11, 0), ROUND(Transactions!$H$2:$H$1016/11, 0)))</f>
        <v>0</v>
      </c>
      <c r="P653" s="18" t="str">
        <f>IF(Transactions!$C$2:$C$1016="지출", -(Transactions!$H$2:$H$1016), Transactions!$H$2:$H$1016)</f>
        <v/>
      </c>
      <c r="Q653" s="18">
        <f>Transactions!$P$2:$P$1016-Transactions!$O$2:$O$1016</f>
        <v>0</v>
      </c>
      <c r="R653" s="18" t="str">
        <f>IF('운영결산'!$C$2, Transactions!$Q$2:$Q$1016, Transactions!$P$2:$P$1016)</f>
        <v/>
      </c>
      <c r="S653" s="18" t="str">
        <f>IF('초기비용'!$C$2, Transactions!$Q$2:$Q$1016, Transactions!$P$2:$P$1016)</f>
        <v/>
      </c>
      <c r="T653" s="18">
        <f>IF('총결산'!$C$2, Transactions!$Q$2:$Q$1016, Transactions!$P$2:$P$1016)</f>
        <v>0</v>
      </c>
      <c r="U653" s="18">
        <f>IF(Transactions!$V$2:$V$1016=FALSE, Transactions!$O$2:$O$1016, 0)</f>
        <v>0</v>
      </c>
      <c r="V653" s="20"/>
      <c r="W653" s="15"/>
      <c r="X653" s="15"/>
      <c r="Y653" s="15"/>
      <c r="Z653" s="15"/>
      <c r="AA653" s="15"/>
      <c r="AB653" s="15"/>
      <c r="AC653" s="19"/>
    </row>
    <row r="654" ht="15.75" hidden="1" customHeight="1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10" t="b">
        <f>AND(ISNUMBER(MATCH(Transactions!$F$2:$F$1016, '관리용품리스트'!$B$3:$B$48, 0)),
  ISNUMBER(MATCH(Transactions!$G$2:$G$1016, '관리용품리스트'!$C$3:$C$48, 0))
)
</f>
        <v>0</v>
      </c>
      <c r="O654" s="11">
        <f>IF(Transactions!$C$2:$C$1016=TRUE, 0, IF(Transactions!$C$2:$C$1016="지출", -ROUND(Transactions!$H$2:$H$1016/11, 0), ROUND(Transactions!$H$2:$H$1016/11, 0)))</f>
        <v>0</v>
      </c>
      <c r="P654" s="11" t="str">
        <f>IF(Transactions!$C$2:$C$1016="지출", -(Transactions!$H$2:$H$1016), Transactions!$H$2:$H$1016)</f>
        <v/>
      </c>
      <c r="Q654" s="11">
        <f>Transactions!$P$2:$P$1016-Transactions!$O$2:$O$1016</f>
        <v>0</v>
      </c>
      <c r="R654" s="11" t="str">
        <f>IF('운영결산'!$C$2, Transactions!$Q$2:$Q$1016, Transactions!$P$2:$P$1016)</f>
        <v/>
      </c>
      <c r="S654" s="11" t="str">
        <f>IF('초기비용'!$C$2, Transactions!$Q$2:$Q$1016, Transactions!$P$2:$P$1016)</f>
        <v/>
      </c>
      <c r="T654" s="11">
        <f>IF('총결산'!$C$2, Transactions!$Q$2:$Q$1016, Transactions!$P$2:$P$1016)</f>
        <v>0</v>
      </c>
      <c r="U654" s="11">
        <f>IF(Transactions!$V$2:$V$1016=FALSE, Transactions!$O$2:$O$1016, 0)</f>
        <v>0</v>
      </c>
      <c r="V654" s="21"/>
      <c r="W654" s="8"/>
      <c r="X654" s="8"/>
      <c r="Y654" s="8"/>
      <c r="Z654" s="8"/>
      <c r="AA654" s="8"/>
      <c r="AB654" s="8"/>
      <c r="AC654" s="12"/>
    </row>
    <row r="655" ht="15.75" hidden="1" customHeight="1">
      <c r="A655" s="13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7" t="b">
        <f>AND(ISNUMBER(MATCH(Transactions!$F$2:$F$1016, '관리용품리스트'!$B$3:$B$48, 0)),
  ISNUMBER(MATCH(Transactions!$G$2:$G$1016, '관리용품리스트'!$C$3:$C$48, 0))
)
</f>
        <v>0</v>
      </c>
      <c r="O655" s="18">
        <f>IF(Transactions!$C$2:$C$1016=TRUE, 0, IF(Transactions!$C$2:$C$1016="지출", -ROUND(Transactions!$H$2:$H$1016/11, 0), ROUND(Transactions!$H$2:$H$1016/11, 0)))</f>
        <v>0</v>
      </c>
      <c r="P655" s="18" t="str">
        <f>IF(Transactions!$C$2:$C$1016="지출", -(Transactions!$H$2:$H$1016), Transactions!$H$2:$H$1016)</f>
        <v/>
      </c>
      <c r="Q655" s="18">
        <f>Transactions!$P$2:$P$1016-Transactions!$O$2:$O$1016</f>
        <v>0</v>
      </c>
      <c r="R655" s="18" t="str">
        <f>IF('운영결산'!$C$2, Transactions!$Q$2:$Q$1016, Transactions!$P$2:$P$1016)</f>
        <v/>
      </c>
      <c r="S655" s="18" t="str">
        <f>IF('초기비용'!$C$2, Transactions!$Q$2:$Q$1016, Transactions!$P$2:$P$1016)</f>
        <v/>
      </c>
      <c r="T655" s="18">
        <f>IF('총결산'!$C$2, Transactions!$Q$2:$Q$1016, Transactions!$P$2:$P$1016)</f>
        <v>0</v>
      </c>
      <c r="U655" s="18">
        <f>IF(Transactions!$V$2:$V$1016=FALSE, Transactions!$O$2:$O$1016, 0)</f>
        <v>0</v>
      </c>
      <c r="V655" s="20"/>
      <c r="W655" s="15"/>
      <c r="X655" s="15"/>
      <c r="Y655" s="15"/>
      <c r="Z655" s="15"/>
      <c r="AA655" s="15"/>
      <c r="AB655" s="15"/>
      <c r="AC655" s="19"/>
    </row>
    <row r="656" ht="15.75" hidden="1" customHeight="1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10" t="b">
        <f>AND(ISNUMBER(MATCH(Transactions!$F$2:$F$1016, '관리용품리스트'!$B$3:$B$48, 0)),
  ISNUMBER(MATCH(Transactions!$G$2:$G$1016, '관리용품리스트'!$C$3:$C$48, 0))
)
</f>
        <v>0</v>
      </c>
      <c r="O656" s="11">
        <f>IF(Transactions!$C$2:$C$1016=TRUE, 0, IF(Transactions!$C$2:$C$1016="지출", -ROUND(Transactions!$H$2:$H$1016/11, 0), ROUND(Transactions!$H$2:$H$1016/11, 0)))</f>
        <v>0</v>
      </c>
      <c r="P656" s="11" t="str">
        <f>IF(Transactions!$C$2:$C$1016="지출", -(Transactions!$H$2:$H$1016), Transactions!$H$2:$H$1016)</f>
        <v/>
      </c>
      <c r="Q656" s="11">
        <f>Transactions!$P$2:$P$1016-Transactions!$O$2:$O$1016</f>
        <v>0</v>
      </c>
      <c r="R656" s="11" t="str">
        <f>IF('운영결산'!$C$2, Transactions!$Q$2:$Q$1016, Transactions!$P$2:$P$1016)</f>
        <v/>
      </c>
      <c r="S656" s="11" t="str">
        <f>IF('초기비용'!$C$2, Transactions!$Q$2:$Q$1016, Transactions!$P$2:$P$1016)</f>
        <v/>
      </c>
      <c r="T656" s="11">
        <f>IF('총결산'!$C$2, Transactions!$Q$2:$Q$1016, Transactions!$P$2:$P$1016)</f>
        <v>0</v>
      </c>
      <c r="U656" s="11">
        <f>IF(Transactions!$V$2:$V$1016=FALSE, Transactions!$O$2:$O$1016, 0)</f>
        <v>0</v>
      </c>
      <c r="V656" s="21"/>
      <c r="W656" s="8"/>
      <c r="X656" s="8"/>
      <c r="Y656" s="8"/>
      <c r="Z656" s="8"/>
      <c r="AA656" s="8"/>
      <c r="AB656" s="8"/>
      <c r="AC656" s="12"/>
    </row>
    <row r="657" ht="15.75" hidden="1" customHeight="1">
      <c r="A657" s="13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7" t="b">
        <f>AND(ISNUMBER(MATCH(Transactions!$F$2:$F$1016, '관리용품리스트'!$B$3:$B$48, 0)),
  ISNUMBER(MATCH(Transactions!$G$2:$G$1016, '관리용품리스트'!$C$3:$C$48, 0))
)
</f>
        <v>0</v>
      </c>
      <c r="O657" s="18">
        <f>IF(Transactions!$C$2:$C$1016=TRUE, 0, IF(Transactions!$C$2:$C$1016="지출", -ROUND(Transactions!$H$2:$H$1016/11, 0), ROUND(Transactions!$H$2:$H$1016/11, 0)))</f>
        <v>0</v>
      </c>
      <c r="P657" s="18" t="str">
        <f>IF(Transactions!$C$2:$C$1016="지출", -(Transactions!$H$2:$H$1016), Transactions!$H$2:$H$1016)</f>
        <v/>
      </c>
      <c r="Q657" s="18">
        <f>Transactions!$P$2:$P$1016-Transactions!$O$2:$O$1016</f>
        <v>0</v>
      </c>
      <c r="R657" s="18" t="str">
        <f>IF('운영결산'!$C$2, Transactions!$Q$2:$Q$1016, Transactions!$P$2:$P$1016)</f>
        <v/>
      </c>
      <c r="S657" s="18" t="str">
        <f>IF('초기비용'!$C$2, Transactions!$Q$2:$Q$1016, Transactions!$P$2:$P$1016)</f>
        <v/>
      </c>
      <c r="T657" s="18">
        <f>IF('총결산'!$C$2, Transactions!$Q$2:$Q$1016, Transactions!$P$2:$P$1016)</f>
        <v>0</v>
      </c>
      <c r="U657" s="18">
        <f>IF(Transactions!$V$2:$V$1016=FALSE, Transactions!$O$2:$O$1016, 0)</f>
        <v>0</v>
      </c>
      <c r="V657" s="20"/>
      <c r="W657" s="15"/>
      <c r="X657" s="15"/>
      <c r="Y657" s="15"/>
      <c r="Z657" s="15"/>
      <c r="AA657" s="15"/>
      <c r="AB657" s="15"/>
      <c r="AC657" s="19"/>
    </row>
    <row r="658" ht="15.75" hidden="1" customHeight="1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10" t="b">
        <f>AND(ISNUMBER(MATCH(Transactions!$F$2:$F$1016, '관리용품리스트'!$B$3:$B$48, 0)),
  ISNUMBER(MATCH(Transactions!$G$2:$G$1016, '관리용품리스트'!$C$3:$C$48, 0))
)
</f>
        <v>0</v>
      </c>
      <c r="O658" s="11">
        <f>IF(Transactions!$C$2:$C$1016=TRUE, 0, IF(Transactions!$C$2:$C$1016="지출", -ROUND(Transactions!$H$2:$H$1016/11, 0), ROUND(Transactions!$H$2:$H$1016/11, 0)))</f>
        <v>0</v>
      </c>
      <c r="P658" s="11" t="str">
        <f>IF(Transactions!$C$2:$C$1016="지출", -(Transactions!$H$2:$H$1016), Transactions!$H$2:$H$1016)</f>
        <v/>
      </c>
      <c r="Q658" s="11">
        <f>Transactions!$P$2:$P$1016-Transactions!$O$2:$O$1016</f>
        <v>0</v>
      </c>
      <c r="R658" s="11" t="str">
        <f>IF('운영결산'!$C$2, Transactions!$Q$2:$Q$1016, Transactions!$P$2:$P$1016)</f>
        <v/>
      </c>
      <c r="S658" s="11" t="str">
        <f>IF('초기비용'!$C$2, Transactions!$Q$2:$Q$1016, Transactions!$P$2:$P$1016)</f>
        <v/>
      </c>
      <c r="T658" s="11">
        <f>IF('총결산'!$C$2, Transactions!$Q$2:$Q$1016, Transactions!$P$2:$P$1016)</f>
        <v>0</v>
      </c>
      <c r="U658" s="11">
        <f>IF(Transactions!$V$2:$V$1016=FALSE, Transactions!$O$2:$O$1016, 0)</f>
        <v>0</v>
      </c>
      <c r="V658" s="21"/>
      <c r="W658" s="8"/>
      <c r="X658" s="8"/>
      <c r="Y658" s="8"/>
      <c r="Z658" s="8"/>
      <c r="AA658" s="8"/>
      <c r="AB658" s="8"/>
      <c r="AC658" s="12"/>
    </row>
    <row r="659" ht="15.75" hidden="1" customHeight="1">
      <c r="A659" s="13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7" t="b">
        <f>AND(ISNUMBER(MATCH(Transactions!$F$2:$F$1016, '관리용품리스트'!$B$3:$B$48, 0)),
  ISNUMBER(MATCH(Transactions!$G$2:$G$1016, '관리용품리스트'!$C$3:$C$48, 0))
)
</f>
        <v>0</v>
      </c>
      <c r="O659" s="18">
        <f>IF(Transactions!$C$2:$C$1016=TRUE, 0, IF(Transactions!$C$2:$C$1016="지출", -ROUND(Transactions!$H$2:$H$1016/11, 0), ROUND(Transactions!$H$2:$H$1016/11, 0)))</f>
        <v>0</v>
      </c>
      <c r="P659" s="18" t="str">
        <f>IF(Transactions!$C$2:$C$1016="지출", -(Transactions!$H$2:$H$1016), Transactions!$H$2:$H$1016)</f>
        <v/>
      </c>
      <c r="Q659" s="18">
        <f>Transactions!$P$2:$P$1016-Transactions!$O$2:$O$1016</f>
        <v>0</v>
      </c>
      <c r="R659" s="18" t="str">
        <f>IF('운영결산'!$C$2, Transactions!$Q$2:$Q$1016, Transactions!$P$2:$P$1016)</f>
        <v/>
      </c>
      <c r="S659" s="18" t="str">
        <f>IF('초기비용'!$C$2, Transactions!$Q$2:$Q$1016, Transactions!$P$2:$P$1016)</f>
        <v/>
      </c>
      <c r="T659" s="18">
        <f>IF('총결산'!$C$2, Transactions!$Q$2:$Q$1016, Transactions!$P$2:$P$1016)</f>
        <v>0</v>
      </c>
      <c r="U659" s="18">
        <f>IF(Transactions!$V$2:$V$1016=FALSE, Transactions!$O$2:$O$1016, 0)</f>
        <v>0</v>
      </c>
      <c r="V659" s="20"/>
      <c r="W659" s="15"/>
      <c r="X659" s="15"/>
      <c r="Y659" s="15"/>
      <c r="Z659" s="15"/>
      <c r="AA659" s="15"/>
      <c r="AB659" s="15"/>
      <c r="AC659" s="19"/>
    </row>
    <row r="660" ht="15.75" hidden="1" customHeight="1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10" t="b">
        <f>AND(ISNUMBER(MATCH(Transactions!$F$2:$F$1016, '관리용품리스트'!$B$3:$B$48, 0)),
  ISNUMBER(MATCH(Transactions!$G$2:$G$1016, '관리용품리스트'!$C$3:$C$48, 0))
)
</f>
        <v>0</v>
      </c>
      <c r="O660" s="11">
        <f>IF(Transactions!$C$2:$C$1016=TRUE, 0, IF(Transactions!$C$2:$C$1016="지출", -ROUND(Transactions!$H$2:$H$1016/11, 0), ROUND(Transactions!$H$2:$H$1016/11, 0)))</f>
        <v>0</v>
      </c>
      <c r="P660" s="11" t="str">
        <f>IF(Transactions!$C$2:$C$1016="지출", -(Transactions!$H$2:$H$1016), Transactions!$H$2:$H$1016)</f>
        <v/>
      </c>
      <c r="Q660" s="11">
        <f>Transactions!$P$2:$P$1016-Transactions!$O$2:$O$1016</f>
        <v>0</v>
      </c>
      <c r="R660" s="11" t="str">
        <f>IF('운영결산'!$C$2, Transactions!$Q$2:$Q$1016, Transactions!$P$2:$P$1016)</f>
        <v/>
      </c>
      <c r="S660" s="11" t="str">
        <f>IF('초기비용'!$C$2, Transactions!$Q$2:$Q$1016, Transactions!$P$2:$P$1016)</f>
        <v/>
      </c>
      <c r="T660" s="11">
        <f>IF('총결산'!$C$2, Transactions!$Q$2:$Q$1016, Transactions!$P$2:$P$1016)</f>
        <v>0</v>
      </c>
      <c r="U660" s="11">
        <f>IF(Transactions!$V$2:$V$1016=FALSE, Transactions!$O$2:$O$1016, 0)</f>
        <v>0</v>
      </c>
      <c r="V660" s="21"/>
      <c r="W660" s="8"/>
      <c r="X660" s="8"/>
      <c r="Y660" s="8"/>
      <c r="Z660" s="8"/>
      <c r="AA660" s="8"/>
      <c r="AB660" s="8"/>
      <c r="AC660" s="12"/>
    </row>
    <row r="661" ht="15.75" hidden="1" customHeight="1">
      <c r="A661" s="13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7" t="b">
        <f>AND(ISNUMBER(MATCH(Transactions!$F$2:$F$1016, '관리용품리스트'!$B$3:$B$48, 0)),
  ISNUMBER(MATCH(Transactions!$G$2:$G$1016, '관리용품리스트'!$C$3:$C$48, 0))
)
</f>
        <v>0</v>
      </c>
      <c r="O661" s="18">
        <f>IF(Transactions!$C$2:$C$1016=TRUE, 0, IF(Transactions!$C$2:$C$1016="지출", -ROUND(Transactions!$H$2:$H$1016/11, 0), ROUND(Transactions!$H$2:$H$1016/11, 0)))</f>
        <v>0</v>
      </c>
      <c r="P661" s="18" t="str">
        <f>IF(Transactions!$C$2:$C$1016="지출", -(Transactions!$H$2:$H$1016), Transactions!$H$2:$H$1016)</f>
        <v/>
      </c>
      <c r="Q661" s="18">
        <f>Transactions!$P$2:$P$1016-Transactions!$O$2:$O$1016</f>
        <v>0</v>
      </c>
      <c r="R661" s="18" t="str">
        <f>IF('운영결산'!$C$2, Transactions!$Q$2:$Q$1016, Transactions!$P$2:$P$1016)</f>
        <v/>
      </c>
      <c r="S661" s="18" t="str">
        <f>IF('초기비용'!$C$2, Transactions!$Q$2:$Q$1016, Transactions!$P$2:$P$1016)</f>
        <v/>
      </c>
      <c r="T661" s="18">
        <f>IF('총결산'!$C$2, Transactions!$Q$2:$Q$1016, Transactions!$P$2:$P$1016)</f>
        <v>0</v>
      </c>
      <c r="U661" s="18">
        <f>IF(Transactions!$V$2:$V$1016=FALSE, Transactions!$O$2:$O$1016, 0)</f>
        <v>0</v>
      </c>
      <c r="V661" s="20"/>
      <c r="W661" s="15"/>
      <c r="X661" s="15"/>
      <c r="Y661" s="15"/>
      <c r="Z661" s="15"/>
      <c r="AA661" s="15"/>
      <c r="AB661" s="15"/>
      <c r="AC661" s="19"/>
    </row>
    <row r="662" ht="15.75" hidden="1" customHeight="1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10" t="b">
        <f>AND(ISNUMBER(MATCH(Transactions!$F$2:$F$1016, '관리용품리스트'!$B$3:$B$48, 0)),
  ISNUMBER(MATCH(Transactions!$G$2:$G$1016, '관리용품리스트'!$C$3:$C$48, 0))
)
</f>
        <v>0</v>
      </c>
      <c r="O662" s="11">
        <f>IF(Transactions!$C$2:$C$1016=TRUE, 0, IF(Transactions!$C$2:$C$1016="지출", -ROUND(Transactions!$H$2:$H$1016/11, 0), ROUND(Transactions!$H$2:$H$1016/11, 0)))</f>
        <v>0</v>
      </c>
      <c r="P662" s="11" t="str">
        <f>IF(Transactions!$C$2:$C$1016="지출", -(Transactions!$H$2:$H$1016), Transactions!$H$2:$H$1016)</f>
        <v/>
      </c>
      <c r="Q662" s="11">
        <f>Transactions!$P$2:$P$1016-Transactions!$O$2:$O$1016</f>
        <v>0</v>
      </c>
      <c r="R662" s="11" t="str">
        <f>IF('운영결산'!$C$2, Transactions!$Q$2:$Q$1016, Transactions!$P$2:$P$1016)</f>
        <v/>
      </c>
      <c r="S662" s="11" t="str">
        <f>IF('초기비용'!$C$2, Transactions!$Q$2:$Q$1016, Transactions!$P$2:$P$1016)</f>
        <v/>
      </c>
      <c r="T662" s="11">
        <f>IF('총결산'!$C$2, Transactions!$Q$2:$Q$1016, Transactions!$P$2:$P$1016)</f>
        <v>0</v>
      </c>
      <c r="U662" s="11">
        <f>IF(Transactions!$V$2:$V$1016=FALSE, Transactions!$O$2:$O$1016, 0)</f>
        <v>0</v>
      </c>
      <c r="V662" s="21"/>
      <c r="W662" s="8"/>
      <c r="X662" s="8"/>
      <c r="Y662" s="8"/>
      <c r="Z662" s="8"/>
      <c r="AA662" s="8"/>
      <c r="AB662" s="8"/>
      <c r="AC662" s="12"/>
    </row>
    <row r="663" ht="15.75" hidden="1" customHeight="1">
      <c r="A663" s="13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7" t="b">
        <f>AND(ISNUMBER(MATCH(Transactions!$F$2:$F$1016, '관리용품리스트'!$B$3:$B$48, 0)),
  ISNUMBER(MATCH(Transactions!$G$2:$G$1016, '관리용품리스트'!$C$3:$C$48, 0))
)
</f>
        <v>0</v>
      </c>
      <c r="O663" s="18">
        <f>IF(Transactions!$C$2:$C$1016=TRUE, 0, IF(Transactions!$C$2:$C$1016="지출", -ROUND(Transactions!$H$2:$H$1016/11, 0), ROUND(Transactions!$H$2:$H$1016/11, 0)))</f>
        <v>0</v>
      </c>
      <c r="P663" s="18" t="str">
        <f>IF(Transactions!$C$2:$C$1016="지출", -(Transactions!$H$2:$H$1016), Transactions!$H$2:$H$1016)</f>
        <v/>
      </c>
      <c r="Q663" s="18">
        <f>Transactions!$P$2:$P$1016-Transactions!$O$2:$O$1016</f>
        <v>0</v>
      </c>
      <c r="R663" s="18" t="str">
        <f>IF('운영결산'!$C$2, Transactions!$Q$2:$Q$1016, Transactions!$P$2:$P$1016)</f>
        <v/>
      </c>
      <c r="S663" s="18" t="str">
        <f>IF('초기비용'!$C$2, Transactions!$Q$2:$Q$1016, Transactions!$P$2:$P$1016)</f>
        <v/>
      </c>
      <c r="T663" s="18">
        <f>IF('총결산'!$C$2, Transactions!$Q$2:$Q$1016, Transactions!$P$2:$P$1016)</f>
        <v>0</v>
      </c>
      <c r="U663" s="18">
        <f>IF(Transactions!$V$2:$V$1016=FALSE, Transactions!$O$2:$O$1016, 0)</f>
        <v>0</v>
      </c>
      <c r="V663" s="20"/>
      <c r="W663" s="15"/>
      <c r="X663" s="15"/>
      <c r="Y663" s="15"/>
      <c r="Z663" s="15"/>
      <c r="AA663" s="15"/>
      <c r="AB663" s="15"/>
      <c r="AC663" s="19"/>
    </row>
    <row r="664" ht="15.75" hidden="1" customHeight="1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10" t="b">
        <f>AND(ISNUMBER(MATCH(Transactions!$F$2:$F$1016, '관리용품리스트'!$B$3:$B$48, 0)),
  ISNUMBER(MATCH(Transactions!$G$2:$G$1016, '관리용품리스트'!$C$3:$C$48, 0))
)
</f>
        <v>0</v>
      </c>
      <c r="O664" s="11">
        <f>IF(Transactions!$C$2:$C$1016=TRUE, 0, IF(Transactions!$C$2:$C$1016="지출", -ROUND(Transactions!$H$2:$H$1016/11, 0), ROUND(Transactions!$H$2:$H$1016/11, 0)))</f>
        <v>0</v>
      </c>
      <c r="P664" s="11" t="str">
        <f>IF(Transactions!$C$2:$C$1016="지출", -(Transactions!$H$2:$H$1016), Transactions!$H$2:$H$1016)</f>
        <v/>
      </c>
      <c r="Q664" s="11">
        <f>Transactions!$P$2:$P$1016-Transactions!$O$2:$O$1016</f>
        <v>0</v>
      </c>
      <c r="R664" s="11" t="str">
        <f>IF('운영결산'!$C$2, Transactions!$Q$2:$Q$1016, Transactions!$P$2:$P$1016)</f>
        <v/>
      </c>
      <c r="S664" s="11" t="str">
        <f>IF('초기비용'!$C$2, Transactions!$Q$2:$Q$1016, Transactions!$P$2:$P$1016)</f>
        <v/>
      </c>
      <c r="T664" s="11">
        <f>IF('총결산'!$C$2, Transactions!$Q$2:$Q$1016, Transactions!$P$2:$P$1016)</f>
        <v>0</v>
      </c>
      <c r="U664" s="11">
        <f>IF(Transactions!$V$2:$V$1016=FALSE, Transactions!$O$2:$O$1016, 0)</f>
        <v>0</v>
      </c>
      <c r="V664" s="21"/>
      <c r="W664" s="8"/>
      <c r="X664" s="8"/>
      <c r="Y664" s="8"/>
      <c r="Z664" s="8"/>
      <c r="AA664" s="8"/>
      <c r="AB664" s="8"/>
      <c r="AC664" s="12"/>
    </row>
    <row r="665" ht="15.75" hidden="1" customHeight="1">
      <c r="A665" s="13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7" t="b">
        <f>AND(ISNUMBER(MATCH(Transactions!$F$2:$F$1016, '관리용품리스트'!$B$3:$B$48, 0)),
  ISNUMBER(MATCH(Transactions!$G$2:$G$1016, '관리용품리스트'!$C$3:$C$48, 0))
)
</f>
        <v>0</v>
      </c>
      <c r="O665" s="18">
        <f>IF(Transactions!$C$2:$C$1016=TRUE, 0, IF(Transactions!$C$2:$C$1016="지출", -ROUND(Transactions!$H$2:$H$1016/11, 0), ROUND(Transactions!$H$2:$H$1016/11, 0)))</f>
        <v>0</v>
      </c>
      <c r="P665" s="18" t="str">
        <f>IF(Transactions!$C$2:$C$1016="지출", -(Transactions!$H$2:$H$1016), Transactions!$H$2:$H$1016)</f>
        <v/>
      </c>
      <c r="Q665" s="18">
        <f>Transactions!$P$2:$P$1016-Transactions!$O$2:$O$1016</f>
        <v>0</v>
      </c>
      <c r="R665" s="18" t="str">
        <f>IF('운영결산'!$C$2, Transactions!$Q$2:$Q$1016, Transactions!$P$2:$P$1016)</f>
        <v/>
      </c>
      <c r="S665" s="18" t="str">
        <f>IF('초기비용'!$C$2, Transactions!$Q$2:$Q$1016, Transactions!$P$2:$P$1016)</f>
        <v/>
      </c>
      <c r="T665" s="18">
        <f>IF('총결산'!$C$2, Transactions!$Q$2:$Q$1016, Transactions!$P$2:$P$1016)</f>
        <v>0</v>
      </c>
      <c r="U665" s="18">
        <f>IF(Transactions!$V$2:$V$1016=FALSE, Transactions!$O$2:$O$1016, 0)</f>
        <v>0</v>
      </c>
      <c r="V665" s="20"/>
      <c r="W665" s="15"/>
      <c r="X665" s="15"/>
      <c r="Y665" s="15"/>
      <c r="Z665" s="15"/>
      <c r="AA665" s="15"/>
      <c r="AB665" s="15"/>
      <c r="AC665" s="19"/>
    </row>
    <row r="666" ht="15.75" hidden="1" customHeight="1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10" t="b">
        <f>AND(ISNUMBER(MATCH(Transactions!$F$2:$F$1016, '관리용품리스트'!$B$3:$B$48, 0)),
  ISNUMBER(MATCH(Transactions!$G$2:$G$1016, '관리용품리스트'!$C$3:$C$48, 0))
)
</f>
        <v>0</v>
      </c>
      <c r="O666" s="11">
        <f>IF(Transactions!$C$2:$C$1016=TRUE, 0, IF(Transactions!$C$2:$C$1016="지출", -ROUND(Transactions!$H$2:$H$1016/11, 0), ROUND(Transactions!$H$2:$H$1016/11, 0)))</f>
        <v>0</v>
      </c>
      <c r="P666" s="11" t="str">
        <f>IF(Transactions!$C$2:$C$1016="지출", -(Transactions!$H$2:$H$1016), Transactions!$H$2:$H$1016)</f>
        <v/>
      </c>
      <c r="Q666" s="11">
        <f>Transactions!$P$2:$P$1016-Transactions!$O$2:$O$1016</f>
        <v>0</v>
      </c>
      <c r="R666" s="11" t="str">
        <f>IF('운영결산'!$C$2, Transactions!$Q$2:$Q$1016, Transactions!$P$2:$P$1016)</f>
        <v/>
      </c>
      <c r="S666" s="11" t="str">
        <f>IF('초기비용'!$C$2, Transactions!$Q$2:$Q$1016, Transactions!$P$2:$P$1016)</f>
        <v/>
      </c>
      <c r="T666" s="11">
        <f>IF('총결산'!$C$2, Transactions!$Q$2:$Q$1016, Transactions!$P$2:$P$1016)</f>
        <v>0</v>
      </c>
      <c r="U666" s="11">
        <f>IF(Transactions!$V$2:$V$1016=FALSE, Transactions!$O$2:$O$1016, 0)</f>
        <v>0</v>
      </c>
      <c r="V666" s="21"/>
      <c r="W666" s="8"/>
      <c r="X666" s="8"/>
      <c r="Y666" s="8"/>
      <c r="Z666" s="8"/>
      <c r="AA666" s="8"/>
      <c r="AB666" s="8"/>
      <c r="AC666" s="12"/>
    </row>
    <row r="667" ht="15.75" hidden="1" customHeight="1">
      <c r="A667" s="13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7" t="b">
        <f>AND(ISNUMBER(MATCH(Transactions!$F$2:$F$1016, '관리용품리스트'!$B$3:$B$48, 0)),
  ISNUMBER(MATCH(Transactions!$G$2:$G$1016, '관리용품리스트'!$C$3:$C$48, 0))
)
</f>
        <v>0</v>
      </c>
      <c r="O667" s="18">
        <f>IF(Transactions!$C$2:$C$1016=TRUE, 0, IF(Transactions!$C$2:$C$1016="지출", -ROUND(Transactions!$H$2:$H$1016/11, 0), ROUND(Transactions!$H$2:$H$1016/11, 0)))</f>
        <v>0</v>
      </c>
      <c r="P667" s="18" t="str">
        <f>IF(Transactions!$C$2:$C$1016="지출", -(Transactions!$H$2:$H$1016), Transactions!$H$2:$H$1016)</f>
        <v/>
      </c>
      <c r="Q667" s="18">
        <f>Transactions!$P$2:$P$1016-Transactions!$O$2:$O$1016</f>
        <v>0</v>
      </c>
      <c r="R667" s="18" t="str">
        <f>IF('운영결산'!$C$2, Transactions!$Q$2:$Q$1016, Transactions!$P$2:$P$1016)</f>
        <v/>
      </c>
      <c r="S667" s="18" t="str">
        <f>IF('초기비용'!$C$2, Transactions!$Q$2:$Q$1016, Transactions!$P$2:$P$1016)</f>
        <v/>
      </c>
      <c r="T667" s="18">
        <f>IF('총결산'!$C$2, Transactions!$Q$2:$Q$1016, Transactions!$P$2:$P$1016)</f>
        <v>0</v>
      </c>
      <c r="U667" s="18">
        <f>IF(Transactions!$V$2:$V$1016=FALSE, Transactions!$O$2:$O$1016, 0)</f>
        <v>0</v>
      </c>
      <c r="V667" s="20"/>
      <c r="W667" s="15"/>
      <c r="X667" s="15"/>
      <c r="Y667" s="15"/>
      <c r="Z667" s="15"/>
      <c r="AA667" s="15"/>
      <c r="AB667" s="15"/>
      <c r="AC667" s="19"/>
    </row>
    <row r="668" ht="15.75" hidden="1" customHeight="1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10" t="b">
        <f>AND(ISNUMBER(MATCH(Transactions!$F$2:$F$1016, '관리용품리스트'!$B$3:$B$48, 0)),
  ISNUMBER(MATCH(Transactions!$G$2:$G$1016, '관리용품리스트'!$C$3:$C$48, 0))
)
</f>
        <v>0</v>
      </c>
      <c r="O668" s="11">
        <f>IF(Transactions!$C$2:$C$1016=TRUE, 0, IF(Transactions!$C$2:$C$1016="지출", -ROUND(Transactions!$H$2:$H$1016/11, 0), ROUND(Transactions!$H$2:$H$1016/11, 0)))</f>
        <v>0</v>
      </c>
      <c r="P668" s="11" t="str">
        <f>IF(Transactions!$C$2:$C$1016="지출", -(Transactions!$H$2:$H$1016), Transactions!$H$2:$H$1016)</f>
        <v/>
      </c>
      <c r="Q668" s="11">
        <f>Transactions!$P$2:$P$1016-Transactions!$O$2:$O$1016</f>
        <v>0</v>
      </c>
      <c r="R668" s="11" t="str">
        <f>IF('운영결산'!$C$2, Transactions!$Q$2:$Q$1016, Transactions!$P$2:$P$1016)</f>
        <v/>
      </c>
      <c r="S668" s="11" t="str">
        <f>IF('초기비용'!$C$2, Transactions!$Q$2:$Q$1016, Transactions!$P$2:$P$1016)</f>
        <v/>
      </c>
      <c r="T668" s="11">
        <f>IF('총결산'!$C$2, Transactions!$Q$2:$Q$1016, Transactions!$P$2:$P$1016)</f>
        <v>0</v>
      </c>
      <c r="U668" s="11">
        <f>IF(Transactions!$V$2:$V$1016=FALSE, Transactions!$O$2:$O$1016, 0)</f>
        <v>0</v>
      </c>
      <c r="V668" s="21"/>
      <c r="W668" s="8"/>
      <c r="X668" s="8"/>
      <c r="Y668" s="8"/>
      <c r="Z668" s="8"/>
      <c r="AA668" s="8"/>
      <c r="AB668" s="8"/>
      <c r="AC668" s="12"/>
    </row>
    <row r="669" ht="15.75" hidden="1" customHeight="1">
      <c r="A669" s="13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7" t="b">
        <f>AND(ISNUMBER(MATCH(Transactions!$F$2:$F$1016, '관리용품리스트'!$B$3:$B$48, 0)),
  ISNUMBER(MATCH(Transactions!$G$2:$G$1016, '관리용품리스트'!$C$3:$C$48, 0))
)
</f>
        <v>0</v>
      </c>
      <c r="O669" s="18">
        <f>IF(Transactions!$C$2:$C$1016=TRUE, 0, IF(Transactions!$C$2:$C$1016="지출", -ROUND(Transactions!$H$2:$H$1016/11, 0), ROUND(Transactions!$H$2:$H$1016/11, 0)))</f>
        <v>0</v>
      </c>
      <c r="P669" s="18" t="str">
        <f>IF(Transactions!$C$2:$C$1016="지출", -(Transactions!$H$2:$H$1016), Transactions!$H$2:$H$1016)</f>
        <v/>
      </c>
      <c r="Q669" s="18">
        <f>Transactions!$P$2:$P$1016-Transactions!$O$2:$O$1016</f>
        <v>0</v>
      </c>
      <c r="R669" s="18" t="str">
        <f>IF('운영결산'!$C$2, Transactions!$Q$2:$Q$1016, Transactions!$P$2:$P$1016)</f>
        <v/>
      </c>
      <c r="S669" s="18" t="str">
        <f>IF('초기비용'!$C$2, Transactions!$Q$2:$Q$1016, Transactions!$P$2:$P$1016)</f>
        <v/>
      </c>
      <c r="T669" s="18">
        <f>IF('총결산'!$C$2, Transactions!$Q$2:$Q$1016, Transactions!$P$2:$P$1016)</f>
        <v>0</v>
      </c>
      <c r="U669" s="18">
        <f>IF(Transactions!$V$2:$V$1016=FALSE, Transactions!$O$2:$O$1016, 0)</f>
        <v>0</v>
      </c>
      <c r="V669" s="20"/>
      <c r="W669" s="15"/>
      <c r="X669" s="15"/>
      <c r="Y669" s="15"/>
      <c r="Z669" s="15"/>
      <c r="AA669" s="15"/>
      <c r="AB669" s="15"/>
      <c r="AC669" s="19"/>
    </row>
    <row r="670" ht="15.75" hidden="1" customHeight="1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10" t="b">
        <f>AND(ISNUMBER(MATCH(Transactions!$F$2:$F$1016, '관리용품리스트'!$B$3:$B$48, 0)),
  ISNUMBER(MATCH(Transactions!$G$2:$G$1016, '관리용품리스트'!$C$3:$C$48, 0))
)
</f>
        <v>0</v>
      </c>
      <c r="O670" s="11">
        <f>IF(Transactions!$C$2:$C$1016=TRUE, 0, IF(Transactions!$C$2:$C$1016="지출", -ROUND(Transactions!$H$2:$H$1016/11, 0), ROUND(Transactions!$H$2:$H$1016/11, 0)))</f>
        <v>0</v>
      </c>
      <c r="P670" s="11" t="str">
        <f>IF(Transactions!$C$2:$C$1016="지출", -(Transactions!$H$2:$H$1016), Transactions!$H$2:$H$1016)</f>
        <v/>
      </c>
      <c r="Q670" s="11">
        <f>Transactions!$P$2:$P$1016-Transactions!$O$2:$O$1016</f>
        <v>0</v>
      </c>
      <c r="R670" s="11" t="str">
        <f>IF('운영결산'!$C$2, Transactions!$Q$2:$Q$1016, Transactions!$P$2:$P$1016)</f>
        <v/>
      </c>
      <c r="S670" s="11" t="str">
        <f>IF('초기비용'!$C$2, Transactions!$Q$2:$Q$1016, Transactions!$P$2:$P$1016)</f>
        <v/>
      </c>
      <c r="T670" s="11">
        <f>IF('총결산'!$C$2, Transactions!$Q$2:$Q$1016, Transactions!$P$2:$P$1016)</f>
        <v>0</v>
      </c>
      <c r="U670" s="11">
        <f>IF(Transactions!$V$2:$V$1016=FALSE, Transactions!$O$2:$O$1016, 0)</f>
        <v>0</v>
      </c>
      <c r="V670" s="21"/>
      <c r="W670" s="8"/>
      <c r="X670" s="8"/>
      <c r="Y670" s="8"/>
      <c r="Z670" s="8"/>
      <c r="AA670" s="8"/>
      <c r="AB670" s="8"/>
      <c r="AC670" s="12"/>
    </row>
    <row r="671" ht="15.75" hidden="1" customHeight="1">
      <c r="A671" s="13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7" t="b">
        <f>AND(ISNUMBER(MATCH(Transactions!$F$2:$F$1016, '관리용품리스트'!$B$3:$B$48, 0)),
  ISNUMBER(MATCH(Transactions!$G$2:$G$1016, '관리용품리스트'!$C$3:$C$48, 0))
)
</f>
        <v>0</v>
      </c>
      <c r="O671" s="18">
        <f>IF(Transactions!$C$2:$C$1016=TRUE, 0, IF(Transactions!$C$2:$C$1016="지출", -ROUND(Transactions!$H$2:$H$1016/11, 0), ROUND(Transactions!$H$2:$H$1016/11, 0)))</f>
        <v>0</v>
      </c>
      <c r="P671" s="18" t="str">
        <f>IF(Transactions!$C$2:$C$1016="지출", -(Transactions!$H$2:$H$1016), Transactions!$H$2:$H$1016)</f>
        <v/>
      </c>
      <c r="Q671" s="18">
        <f>Transactions!$P$2:$P$1016-Transactions!$O$2:$O$1016</f>
        <v>0</v>
      </c>
      <c r="R671" s="18" t="str">
        <f>IF('운영결산'!$C$2, Transactions!$Q$2:$Q$1016, Transactions!$P$2:$P$1016)</f>
        <v/>
      </c>
      <c r="S671" s="18" t="str">
        <f>IF('초기비용'!$C$2, Transactions!$Q$2:$Q$1016, Transactions!$P$2:$P$1016)</f>
        <v/>
      </c>
      <c r="T671" s="18">
        <f>IF('총결산'!$C$2, Transactions!$Q$2:$Q$1016, Transactions!$P$2:$P$1016)</f>
        <v>0</v>
      </c>
      <c r="U671" s="18">
        <f>IF(Transactions!$V$2:$V$1016=FALSE, Transactions!$O$2:$O$1016, 0)</f>
        <v>0</v>
      </c>
      <c r="V671" s="20"/>
      <c r="W671" s="15"/>
      <c r="X671" s="15"/>
      <c r="Y671" s="15"/>
      <c r="Z671" s="15"/>
      <c r="AA671" s="15"/>
      <c r="AB671" s="15"/>
      <c r="AC671" s="19"/>
    </row>
    <row r="672" ht="15.75" hidden="1" customHeight="1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10" t="b">
        <f>AND(ISNUMBER(MATCH(Transactions!$F$2:$F$1016, '관리용품리스트'!$B$3:$B$48, 0)),
  ISNUMBER(MATCH(Transactions!$G$2:$G$1016, '관리용품리스트'!$C$3:$C$48, 0))
)
</f>
        <v>0</v>
      </c>
      <c r="O672" s="11">
        <f>IF(Transactions!$C$2:$C$1016=TRUE, 0, IF(Transactions!$C$2:$C$1016="지출", -ROUND(Transactions!$H$2:$H$1016/11, 0), ROUND(Transactions!$H$2:$H$1016/11, 0)))</f>
        <v>0</v>
      </c>
      <c r="P672" s="11" t="str">
        <f>IF(Transactions!$C$2:$C$1016="지출", -(Transactions!$H$2:$H$1016), Transactions!$H$2:$H$1016)</f>
        <v/>
      </c>
      <c r="Q672" s="11">
        <f>Transactions!$P$2:$P$1016-Transactions!$O$2:$O$1016</f>
        <v>0</v>
      </c>
      <c r="R672" s="11" t="str">
        <f>IF('운영결산'!$C$2, Transactions!$Q$2:$Q$1016, Transactions!$P$2:$P$1016)</f>
        <v/>
      </c>
      <c r="S672" s="11" t="str">
        <f>IF('초기비용'!$C$2, Transactions!$Q$2:$Q$1016, Transactions!$P$2:$P$1016)</f>
        <v/>
      </c>
      <c r="T672" s="11">
        <f>IF('총결산'!$C$2, Transactions!$Q$2:$Q$1016, Transactions!$P$2:$P$1016)</f>
        <v>0</v>
      </c>
      <c r="U672" s="11">
        <f>IF(Transactions!$V$2:$V$1016=FALSE, Transactions!$O$2:$O$1016, 0)</f>
        <v>0</v>
      </c>
      <c r="V672" s="21"/>
      <c r="W672" s="8"/>
      <c r="X672" s="8"/>
      <c r="Y672" s="8"/>
      <c r="Z672" s="8"/>
      <c r="AA672" s="8"/>
      <c r="AB672" s="8"/>
      <c r="AC672" s="12"/>
    </row>
    <row r="673" ht="15.75" hidden="1" customHeight="1">
      <c r="A673" s="13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7" t="b">
        <f>AND(ISNUMBER(MATCH(Transactions!$F$2:$F$1016, '관리용품리스트'!$B$3:$B$48, 0)),
  ISNUMBER(MATCH(Transactions!$G$2:$G$1016, '관리용품리스트'!$C$3:$C$48, 0))
)
</f>
        <v>0</v>
      </c>
      <c r="O673" s="18">
        <f>IF(Transactions!$C$2:$C$1016=TRUE, 0, IF(Transactions!$C$2:$C$1016="지출", -ROUND(Transactions!$H$2:$H$1016/11, 0), ROUND(Transactions!$H$2:$H$1016/11, 0)))</f>
        <v>0</v>
      </c>
      <c r="P673" s="18" t="str">
        <f>IF(Transactions!$C$2:$C$1016="지출", -(Transactions!$H$2:$H$1016), Transactions!$H$2:$H$1016)</f>
        <v/>
      </c>
      <c r="Q673" s="18">
        <f>Transactions!$P$2:$P$1016-Transactions!$O$2:$O$1016</f>
        <v>0</v>
      </c>
      <c r="R673" s="18" t="str">
        <f>IF('운영결산'!$C$2, Transactions!$Q$2:$Q$1016, Transactions!$P$2:$P$1016)</f>
        <v/>
      </c>
      <c r="S673" s="18" t="str">
        <f>IF('초기비용'!$C$2, Transactions!$Q$2:$Q$1016, Transactions!$P$2:$P$1016)</f>
        <v/>
      </c>
      <c r="T673" s="18">
        <f>IF('총결산'!$C$2, Transactions!$Q$2:$Q$1016, Transactions!$P$2:$P$1016)</f>
        <v>0</v>
      </c>
      <c r="U673" s="18">
        <f>IF(Transactions!$V$2:$V$1016=FALSE, Transactions!$O$2:$O$1016, 0)</f>
        <v>0</v>
      </c>
      <c r="V673" s="20"/>
      <c r="W673" s="15"/>
      <c r="X673" s="15"/>
      <c r="Y673" s="15"/>
      <c r="Z673" s="15"/>
      <c r="AA673" s="15"/>
      <c r="AB673" s="15"/>
      <c r="AC673" s="19"/>
    </row>
    <row r="674" ht="15.75" hidden="1" customHeight="1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10" t="b">
        <f>AND(ISNUMBER(MATCH(Transactions!$F$2:$F$1016, '관리용품리스트'!$B$3:$B$48, 0)),
  ISNUMBER(MATCH(Transactions!$G$2:$G$1016, '관리용품리스트'!$C$3:$C$48, 0))
)
</f>
        <v>0</v>
      </c>
      <c r="O674" s="11">
        <f>IF(Transactions!$C$2:$C$1016=TRUE, 0, IF(Transactions!$C$2:$C$1016="지출", -ROUND(Transactions!$H$2:$H$1016/11, 0), ROUND(Transactions!$H$2:$H$1016/11, 0)))</f>
        <v>0</v>
      </c>
      <c r="P674" s="11" t="str">
        <f>IF(Transactions!$C$2:$C$1016="지출", -(Transactions!$H$2:$H$1016), Transactions!$H$2:$H$1016)</f>
        <v/>
      </c>
      <c r="Q674" s="11">
        <f>Transactions!$P$2:$P$1016-Transactions!$O$2:$O$1016</f>
        <v>0</v>
      </c>
      <c r="R674" s="11" t="str">
        <f>IF('운영결산'!$C$2, Transactions!$Q$2:$Q$1016, Transactions!$P$2:$P$1016)</f>
        <v/>
      </c>
      <c r="S674" s="11" t="str">
        <f>IF('초기비용'!$C$2, Transactions!$Q$2:$Q$1016, Transactions!$P$2:$P$1016)</f>
        <v/>
      </c>
      <c r="T674" s="11">
        <f>IF('총결산'!$C$2, Transactions!$Q$2:$Q$1016, Transactions!$P$2:$P$1016)</f>
        <v>0</v>
      </c>
      <c r="U674" s="11">
        <f>IF(Transactions!$V$2:$V$1016=FALSE, Transactions!$O$2:$O$1016, 0)</f>
        <v>0</v>
      </c>
      <c r="V674" s="21"/>
      <c r="W674" s="8"/>
      <c r="X674" s="8"/>
      <c r="Y674" s="8"/>
      <c r="Z674" s="8"/>
      <c r="AA674" s="8"/>
      <c r="AB674" s="8"/>
      <c r="AC674" s="12"/>
    </row>
    <row r="675" ht="15.75" hidden="1" customHeight="1">
      <c r="A675" s="13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7" t="b">
        <f>AND(ISNUMBER(MATCH(Transactions!$F$2:$F$1016, '관리용품리스트'!$B$3:$B$48, 0)),
  ISNUMBER(MATCH(Transactions!$G$2:$G$1016, '관리용품리스트'!$C$3:$C$48, 0))
)
</f>
        <v>0</v>
      </c>
      <c r="O675" s="18">
        <f>IF(Transactions!$C$2:$C$1016=TRUE, 0, IF(Transactions!$C$2:$C$1016="지출", -ROUND(Transactions!$H$2:$H$1016/11, 0), ROUND(Transactions!$H$2:$H$1016/11, 0)))</f>
        <v>0</v>
      </c>
      <c r="P675" s="18" t="str">
        <f>IF(Transactions!$C$2:$C$1016="지출", -(Transactions!$H$2:$H$1016), Transactions!$H$2:$H$1016)</f>
        <v/>
      </c>
      <c r="Q675" s="18">
        <f>Transactions!$P$2:$P$1016-Transactions!$O$2:$O$1016</f>
        <v>0</v>
      </c>
      <c r="R675" s="18" t="str">
        <f>IF('운영결산'!$C$2, Transactions!$Q$2:$Q$1016, Transactions!$P$2:$P$1016)</f>
        <v/>
      </c>
      <c r="S675" s="18" t="str">
        <f>IF('초기비용'!$C$2, Transactions!$Q$2:$Q$1016, Transactions!$P$2:$P$1016)</f>
        <v/>
      </c>
      <c r="T675" s="18">
        <f>IF('총결산'!$C$2, Transactions!$Q$2:$Q$1016, Transactions!$P$2:$P$1016)</f>
        <v>0</v>
      </c>
      <c r="U675" s="18">
        <f>IF(Transactions!$V$2:$V$1016=FALSE, Transactions!$O$2:$O$1016, 0)</f>
        <v>0</v>
      </c>
      <c r="V675" s="20"/>
      <c r="W675" s="15"/>
      <c r="X675" s="15"/>
      <c r="Y675" s="15"/>
      <c r="Z675" s="15"/>
      <c r="AA675" s="15"/>
      <c r="AB675" s="15"/>
      <c r="AC675" s="19"/>
    </row>
    <row r="676" ht="15.75" hidden="1" customHeight="1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10" t="b">
        <f>AND(ISNUMBER(MATCH(Transactions!$F$2:$F$1016, '관리용품리스트'!$B$3:$B$48, 0)),
  ISNUMBER(MATCH(Transactions!$G$2:$G$1016, '관리용품리스트'!$C$3:$C$48, 0))
)
</f>
        <v>0</v>
      </c>
      <c r="O676" s="11">
        <f>IF(Transactions!$C$2:$C$1016=TRUE, 0, IF(Transactions!$C$2:$C$1016="지출", -ROUND(Transactions!$H$2:$H$1016/11, 0), ROUND(Transactions!$H$2:$H$1016/11, 0)))</f>
        <v>0</v>
      </c>
      <c r="P676" s="11" t="str">
        <f>IF(Transactions!$C$2:$C$1016="지출", -(Transactions!$H$2:$H$1016), Transactions!$H$2:$H$1016)</f>
        <v/>
      </c>
      <c r="Q676" s="11">
        <f>Transactions!$P$2:$P$1016-Transactions!$O$2:$O$1016</f>
        <v>0</v>
      </c>
      <c r="R676" s="11" t="str">
        <f>IF('운영결산'!$C$2, Transactions!$Q$2:$Q$1016, Transactions!$P$2:$P$1016)</f>
        <v/>
      </c>
      <c r="S676" s="11" t="str">
        <f>IF('초기비용'!$C$2, Transactions!$Q$2:$Q$1016, Transactions!$P$2:$P$1016)</f>
        <v/>
      </c>
      <c r="T676" s="11">
        <f>IF('총결산'!$C$2, Transactions!$Q$2:$Q$1016, Transactions!$P$2:$P$1016)</f>
        <v>0</v>
      </c>
      <c r="U676" s="11">
        <f>IF(Transactions!$V$2:$V$1016=FALSE, Transactions!$O$2:$O$1016, 0)</f>
        <v>0</v>
      </c>
      <c r="V676" s="21"/>
      <c r="W676" s="8"/>
      <c r="X676" s="8"/>
      <c r="Y676" s="8"/>
      <c r="Z676" s="8"/>
      <c r="AA676" s="8"/>
      <c r="AB676" s="8"/>
      <c r="AC676" s="12"/>
    </row>
    <row r="677" ht="15.75" hidden="1" customHeight="1">
      <c r="A677" s="13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7" t="b">
        <f>AND(ISNUMBER(MATCH(Transactions!$F$2:$F$1016, '관리용품리스트'!$B$3:$B$48, 0)),
  ISNUMBER(MATCH(Transactions!$G$2:$G$1016, '관리용품리스트'!$C$3:$C$48, 0))
)
</f>
        <v>0</v>
      </c>
      <c r="O677" s="18">
        <f>IF(Transactions!$C$2:$C$1016=TRUE, 0, IF(Transactions!$C$2:$C$1016="지출", -ROUND(Transactions!$H$2:$H$1016/11, 0), ROUND(Transactions!$H$2:$H$1016/11, 0)))</f>
        <v>0</v>
      </c>
      <c r="P677" s="18" t="str">
        <f>IF(Transactions!$C$2:$C$1016="지출", -(Transactions!$H$2:$H$1016), Transactions!$H$2:$H$1016)</f>
        <v/>
      </c>
      <c r="Q677" s="18">
        <f>Transactions!$P$2:$P$1016-Transactions!$O$2:$O$1016</f>
        <v>0</v>
      </c>
      <c r="R677" s="18" t="str">
        <f>IF('운영결산'!$C$2, Transactions!$Q$2:$Q$1016, Transactions!$P$2:$P$1016)</f>
        <v/>
      </c>
      <c r="S677" s="18" t="str">
        <f>IF('초기비용'!$C$2, Transactions!$Q$2:$Q$1016, Transactions!$P$2:$P$1016)</f>
        <v/>
      </c>
      <c r="T677" s="18">
        <f>IF('총결산'!$C$2, Transactions!$Q$2:$Q$1016, Transactions!$P$2:$P$1016)</f>
        <v>0</v>
      </c>
      <c r="U677" s="18">
        <f>IF(Transactions!$V$2:$V$1016=FALSE, Transactions!$O$2:$O$1016, 0)</f>
        <v>0</v>
      </c>
      <c r="V677" s="20"/>
      <c r="W677" s="15"/>
      <c r="X677" s="15"/>
      <c r="Y677" s="15"/>
      <c r="Z677" s="15"/>
      <c r="AA677" s="15"/>
      <c r="AB677" s="15"/>
      <c r="AC677" s="19"/>
    </row>
    <row r="678" ht="15.75" hidden="1" customHeight="1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10" t="b">
        <f>AND(ISNUMBER(MATCH(Transactions!$F$2:$F$1016, '관리용품리스트'!$B$3:$B$48, 0)),
  ISNUMBER(MATCH(Transactions!$G$2:$G$1016, '관리용품리스트'!$C$3:$C$48, 0))
)
</f>
        <v>0</v>
      </c>
      <c r="O678" s="11">
        <f>IF(Transactions!$C$2:$C$1016=TRUE, 0, IF(Transactions!$C$2:$C$1016="지출", -ROUND(Transactions!$H$2:$H$1016/11, 0), ROUND(Transactions!$H$2:$H$1016/11, 0)))</f>
        <v>0</v>
      </c>
      <c r="P678" s="11" t="str">
        <f>IF(Transactions!$C$2:$C$1016="지출", -(Transactions!$H$2:$H$1016), Transactions!$H$2:$H$1016)</f>
        <v/>
      </c>
      <c r="Q678" s="11">
        <f>Transactions!$P$2:$P$1016-Transactions!$O$2:$O$1016</f>
        <v>0</v>
      </c>
      <c r="R678" s="11" t="str">
        <f>IF('운영결산'!$C$2, Transactions!$Q$2:$Q$1016, Transactions!$P$2:$P$1016)</f>
        <v/>
      </c>
      <c r="S678" s="11" t="str">
        <f>IF('초기비용'!$C$2, Transactions!$Q$2:$Q$1016, Transactions!$P$2:$P$1016)</f>
        <v/>
      </c>
      <c r="T678" s="11">
        <f>IF('총결산'!$C$2, Transactions!$Q$2:$Q$1016, Transactions!$P$2:$P$1016)</f>
        <v>0</v>
      </c>
      <c r="U678" s="11">
        <f>IF(Transactions!$V$2:$V$1016=FALSE, Transactions!$O$2:$O$1016, 0)</f>
        <v>0</v>
      </c>
      <c r="V678" s="21"/>
      <c r="W678" s="8"/>
      <c r="X678" s="8"/>
      <c r="Y678" s="8"/>
      <c r="Z678" s="8"/>
      <c r="AA678" s="8"/>
      <c r="AB678" s="8"/>
      <c r="AC678" s="12"/>
    </row>
    <row r="679" ht="15.75" hidden="1" customHeight="1">
      <c r="A679" s="13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7" t="b">
        <f>AND(ISNUMBER(MATCH(Transactions!$F$2:$F$1016, '관리용품리스트'!$B$3:$B$48, 0)),
  ISNUMBER(MATCH(Transactions!$G$2:$G$1016, '관리용품리스트'!$C$3:$C$48, 0))
)
</f>
        <v>0</v>
      </c>
      <c r="O679" s="18">
        <f>IF(Transactions!$C$2:$C$1016=TRUE, 0, IF(Transactions!$C$2:$C$1016="지출", -ROUND(Transactions!$H$2:$H$1016/11, 0), ROUND(Transactions!$H$2:$H$1016/11, 0)))</f>
        <v>0</v>
      </c>
      <c r="P679" s="18" t="str">
        <f>IF(Transactions!$C$2:$C$1016="지출", -(Transactions!$H$2:$H$1016), Transactions!$H$2:$H$1016)</f>
        <v/>
      </c>
      <c r="Q679" s="18">
        <f>Transactions!$P$2:$P$1016-Transactions!$O$2:$O$1016</f>
        <v>0</v>
      </c>
      <c r="R679" s="18" t="str">
        <f>IF('운영결산'!$C$2, Transactions!$Q$2:$Q$1016, Transactions!$P$2:$P$1016)</f>
        <v/>
      </c>
      <c r="S679" s="18" t="str">
        <f>IF('초기비용'!$C$2, Transactions!$Q$2:$Q$1016, Transactions!$P$2:$P$1016)</f>
        <v/>
      </c>
      <c r="T679" s="18">
        <f>IF('총결산'!$C$2, Transactions!$Q$2:$Q$1016, Transactions!$P$2:$P$1016)</f>
        <v>0</v>
      </c>
      <c r="U679" s="18">
        <f>IF(Transactions!$V$2:$V$1016=FALSE, Transactions!$O$2:$O$1016, 0)</f>
        <v>0</v>
      </c>
      <c r="V679" s="20"/>
      <c r="W679" s="15"/>
      <c r="X679" s="15"/>
      <c r="Y679" s="15"/>
      <c r="Z679" s="15"/>
      <c r="AA679" s="15"/>
      <c r="AB679" s="15"/>
      <c r="AC679" s="19"/>
    </row>
    <row r="680" ht="15.75" hidden="1" customHeight="1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10" t="b">
        <f>AND(ISNUMBER(MATCH(Transactions!$F$2:$F$1016, '관리용품리스트'!$B$3:$B$48, 0)),
  ISNUMBER(MATCH(Transactions!$G$2:$G$1016, '관리용품리스트'!$C$3:$C$48, 0))
)
</f>
        <v>0</v>
      </c>
      <c r="O680" s="11">
        <f>IF(Transactions!$C$2:$C$1016=TRUE, 0, IF(Transactions!$C$2:$C$1016="지출", -ROUND(Transactions!$H$2:$H$1016/11, 0), ROUND(Transactions!$H$2:$H$1016/11, 0)))</f>
        <v>0</v>
      </c>
      <c r="P680" s="11" t="str">
        <f>IF(Transactions!$C$2:$C$1016="지출", -(Transactions!$H$2:$H$1016), Transactions!$H$2:$H$1016)</f>
        <v/>
      </c>
      <c r="Q680" s="11">
        <f>Transactions!$P$2:$P$1016-Transactions!$O$2:$O$1016</f>
        <v>0</v>
      </c>
      <c r="R680" s="11" t="str">
        <f>IF('운영결산'!$C$2, Transactions!$Q$2:$Q$1016, Transactions!$P$2:$P$1016)</f>
        <v/>
      </c>
      <c r="S680" s="11" t="str">
        <f>IF('초기비용'!$C$2, Transactions!$Q$2:$Q$1016, Transactions!$P$2:$P$1016)</f>
        <v/>
      </c>
      <c r="T680" s="11">
        <f>IF('총결산'!$C$2, Transactions!$Q$2:$Q$1016, Transactions!$P$2:$P$1016)</f>
        <v>0</v>
      </c>
      <c r="U680" s="11">
        <f>IF(Transactions!$V$2:$V$1016=FALSE, Transactions!$O$2:$O$1016, 0)</f>
        <v>0</v>
      </c>
      <c r="V680" s="21"/>
      <c r="W680" s="8"/>
      <c r="X680" s="8"/>
      <c r="Y680" s="8"/>
      <c r="Z680" s="8"/>
      <c r="AA680" s="8"/>
      <c r="AB680" s="8"/>
      <c r="AC680" s="12"/>
    </row>
    <row r="681" ht="15.75" hidden="1" customHeight="1">
      <c r="A681" s="13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7" t="b">
        <f>AND(ISNUMBER(MATCH(Transactions!$F$2:$F$1016, '관리용품리스트'!$B$3:$B$48, 0)),
  ISNUMBER(MATCH(Transactions!$G$2:$G$1016, '관리용품리스트'!$C$3:$C$48, 0))
)
</f>
        <v>0</v>
      </c>
      <c r="O681" s="18">
        <f>IF(Transactions!$C$2:$C$1016=TRUE, 0, IF(Transactions!$C$2:$C$1016="지출", -ROUND(Transactions!$H$2:$H$1016/11, 0), ROUND(Transactions!$H$2:$H$1016/11, 0)))</f>
        <v>0</v>
      </c>
      <c r="P681" s="18" t="str">
        <f>IF(Transactions!$C$2:$C$1016="지출", -(Transactions!$H$2:$H$1016), Transactions!$H$2:$H$1016)</f>
        <v/>
      </c>
      <c r="Q681" s="18">
        <f>Transactions!$P$2:$P$1016-Transactions!$O$2:$O$1016</f>
        <v>0</v>
      </c>
      <c r="R681" s="18" t="str">
        <f>IF('운영결산'!$C$2, Transactions!$Q$2:$Q$1016, Transactions!$P$2:$P$1016)</f>
        <v/>
      </c>
      <c r="S681" s="18" t="str">
        <f>IF('초기비용'!$C$2, Transactions!$Q$2:$Q$1016, Transactions!$P$2:$P$1016)</f>
        <v/>
      </c>
      <c r="T681" s="18">
        <f>IF('총결산'!$C$2, Transactions!$Q$2:$Q$1016, Transactions!$P$2:$P$1016)</f>
        <v>0</v>
      </c>
      <c r="U681" s="18">
        <f>IF(Transactions!$V$2:$V$1016=FALSE, Transactions!$O$2:$O$1016, 0)</f>
        <v>0</v>
      </c>
      <c r="V681" s="20"/>
      <c r="W681" s="15"/>
      <c r="X681" s="15"/>
      <c r="Y681" s="15"/>
      <c r="Z681" s="15"/>
      <c r="AA681" s="15"/>
      <c r="AB681" s="15"/>
      <c r="AC681" s="19"/>
    </row>
    <row r="682" ht="15.75" hidden="1" customHeight="1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10" t="b">
        <f>AND(ISNUMBER(MATCH(Transactions!$F$2:$F$1016, '관리용품리스트'!$B$3:$B$48, 0)),
  ISNUMBER(MATCH(Transactions!$G$2:$G$1016, '관리용품리스트'!$C$3:$C$48, 0))
)
</f>
        <v>0</v>
      </c>
      <c r="O682" s="11">
        <f>IF(Transactions!$C$2:$C$1016=TRUE, 0, IF(Transactions!$C$2:$C$1016="지출", -ROUND(Transactions!$H$2:$H$1016/11, 0), ROUND(Transactions!$H$2:$H$1016/11, 0)))</f>
        <v>0</v>
      </c>
      <c r="P682" s="11" t="str">
        <f>IF(Transactions!$C$2:$C$1016="지출", -(Transactions!$H$2:$H$1016), Transactions!$H$2:$H$1016)</f>
        <v/>
      </c>
      <c r="Q682" s="11">
        <f>Transactions!$P$2:$P$1016-Transactions!$O$2:$O$1016</f>
        <v>0</v>
      </c>
      <c r="R682" s="11" t="str">
        <f>IF('운영결산'!$C$2, Transactions!$Q$2:$Q$1016, Transactions!$P$2:$P$1016)</f>
        <v/>
      </c>
      <c r="S682" s="11" t="str">
        <f>IF('초기비용'!$C$2, Transactions!$Q$2:$Q$1016, Transactions!$P$2:$P$1016)</f>
        <v/>
      </c>
      <c r="T682" s="11">
        <f>IF('총결산'!$C$2, Transactions!$Q$2:$Q$1016, Transactions!$P$2:$P$1016)</f>
        <v>0</v>
      </c>
      <c r="U682" s="11">
        <f>IF(Transactions!$V$2:$V$1016=FALSE, Transactions!$O$2:$O$1016, 0)</f>
        <v>0</v>
      </c>
      <c r="V682" s="21"/>
      <c r="W682" s="8"/>
      <c r="X682" s="8"/>
      <c r="Y682" s="8"/>
      <c r="Z682" s="8"/>
      <c r="AA682" s="8"/>
      <c r="AB682" s="8"/>
      <c r="AC682" s="12"/>
    </row>
    <row r="683" ht="15.75" hidden="1" customHeight="1">
      <c r="A683" s="13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7" t="b">
        <f>AND(ISNUMBER(MATCH(Transactions!$F$2:$F$1016, '관리용품리스트'!$B$3:$B$48, 0)),
  ISNUMBER(MATCH(Transactions!$G$2:$G$1016, '관리용품리스트'!$C$3:$C$48, 0))
)
</f>
        <v>0</v>
      </c>
      <c r="O683" s="18">
        <f>IF(Transactions!$C$2:$C$1016=TRUE, 0, IF(Transactions!$C$2:$C$1016="지출", -ROUND(Transactions!$H$2:$H$1016/11, 0), ROUND(Transactions!$H$2:$H$1016/11, 0)))</f>
        <v>0</v>
      </c>
      <c r="P683" s="18" t="str">
        <f>IF(Transactions!$C$2:$C$1016="지출", -(Transactions!$H$2:$H$1016), Transactions!$H$2:$H$1016)</f>
        <v/>
      </c>
      <c r="Q683" s="18">
        <f>Transactions!$P$2:$P$1016-Transactions!$O$2:$O$1016</f>
        <v>0</v>
      </c>
      <c r="R683" s="18" t="str">
        <f>IF('운영결산'!$C$2, Transactions!$Q$2:$Q$1016, Transactions!$P$2:$P$1016)</f>
        <v/>
      </c>
      <c r="S683" s="18" t="str">
        <f>IF('초기비용'!$C$2, Transactions!$Q$2:$Q$1016, Transactions!$P$2:$P$1016)</f>
        <v/>
      </c>
      <c r="T683" s="18">
        <f>IF('총결산'!$C$2, Transactions!$Q$2:$Q$1016, Transactions!$P$2:$P$1016)</f>
        <v>0</v>
      </c>
      <c r="U683" s="18">
        <f>IF(Transactions!$V$2:$V$1016=FALSE, Transactions!$O$2:$O$1016, 0)</f>
        <v>0</v>
      </c>
      <c r="V683" s="20"/>
      <c r="W683" s="15"/>
      <c r="X683" s="15"/>
      <c r="Y683" s="15"/>
      <c r="Z683" s="15"/>
      <c r="AA683" s="15"/>
      <c r="AB683" s="15"/>
      <c r="AC683" s="19"/>
    </row>
    <row r="684" ht="15.75" hidden="1" customHeight="1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10" t="b">
        <f>AND(ISNUMBER(MATCH(Transactions!$F$2:$F$1016, '관리용품리스트'!$B$3:$B$48, 0)),
  ISNUMBER(MATCH(Transactions!$G$2:$G$1016, '관리용품리스트'!$C$3:$C$48, 0))
)
</f>
        <v>0</v>
      </c>
      <c r="O684" s="11">
        <f>IF(Transactions!$C$2:$C$1016=TRUE, 0, IF(Transactions!$C$2:$C$1016="지출", -ROUND(Transactions!$H$2:$H$1016/11, 0), ROUND(Transactions!$H$2:$H$1016/11, 0)))</f>
        <v>0</v>
      </c>
      <c r="P684" s="11" t="str">
        <f>IF(Transactions!$C$2:$C$1016="지출", -(Transactions!$H$2:$H$1016), Transactions!$H$2:$H$1016)</f>
        <v/>
      </c>
      <c r="Q684" s="11">
        <f>Transactions!$P$2:$P$1016-Transactions!$O$2:$O$1016</f>
        <v>0</v>
      </c>
      <c r="R684" s="11" t="str">
        <f>IF('운영결산'!$C$2, Transactions!$Q$2:$Q$1016, Transactions!$P$2:$P$1016)</f>
        <v/>
      </c>
      <c r="S684" s="11" t="str">
        <f>IF('초기비용'!$C$2, Transactions!$Q$2:$Q$1016, Transactions!$P$2:$P$1016)</f>
        <v/>
      </c>
      <c r="T684" s="11">
        <f>IF('총결산'!$C$2, Transactions!$Q$2:$Q$1016, Transactions!$P$2:$P$1016)</f>
        <v>0</v>
      </c>
      <c r="U684" s="11">
        <f>IF(Transactions!$V$2:$V$1016=FALSE, Transactions!$O$2:$O$1016, 0)</f>
        <v>0</v>
      </c>
      <c r="V684" s="21"/>
      <c r="W684" s="8"/>
      <c r="X684" s="8"/>
      <c r="Y684" s="8"/>
      <c r="Z684" s="8"/>
      <c r="AA684" s="8"/>
      <c r="AB684" s="8"/>
      <c r="AC684" s="12"/>
    </row>
    <row r="685" ht="15.75" hidden="1" customHeight="1">
      <c r="A685" s="13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7" t="b">
        <f>AND(ISNUMBER(MATCH(Transactions!$F$2:$F$1016, '관리용품리스트'!$B$3:$B$48, 0)),
  ISNUMBER(MATCH(Transactions!$G$2:$G$1016, '관리용품리스트'!$C$3:$C$48, 0))
)
</f>
        <v>0</v>
      </c>
      <c r="O685" s="18">
        <f>IF(Transactions!$C$2:$C$1016=TRUE, 0, IF(Transactions!$C$2:$C$1016="지출", -ROUND(Transactions!$H$2:$H$1016/11, 0), ROUND(Transactions!$H$2:$H$1016/11, 0)))</f>
        <v>0</v>
      </c>
      <c r="P685" s="18" t="str">
        <f>IF(Transactions!$C$2:$C$1016="지출", -(Transactions!$H$2:$H$1016), Transactions!$H$2:$H$1016)</f>
        <v/>
      </c>
      <c r="Q685" s="18">
        <f>Transactions!$P$2:$P$1016-Transactions!$O$2:$O$1016</f>
        <v>0</v>
      </c>
      <c r="R685" s="18" t="str">
        <f>IF('운영결산'!$C$2, Transactions!$Q$2:$Q$1016, Transactions!$P$2:$P$1016)</f>
        <v/>
      </c>
      <c r="S685" s="18" t="str">
        <f>IF('초기비용'!$C$2, Transactions!$Q$2:$Q$1016, Transactions!$P$2:$P$1016)</f>
        <v/>
      </c>
      <c r="T685" s="18">
        <f>IF('총결산'!$C$2, Transactions!$Q$2:$Q$1016, Transactions!$P$2:$P$1016)</f>
        <v>0</v>
      </c>
      <c r="U685" s="18">
        <f>IF(Transactions!$V$2:$V$1016=FALSE, Transactions!$O$2:$O$1016, 0)</f>
        <v>0</v>
      </c>
      <c r="V685" s="20"/>
      <c r="W685" s="15"/>
      <c r="X685" s="15"/>
      <c r="Y685" s="15"/>
      <c r="Z685" s="15"/>
      <c r="AA685" s="15"/>
      <c r="AB685" s="15"/>
      <c r="AC685" s="19"/>
    </row>
    <row r="686" ht="15.75" hidden="1" customHeight="1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10" t="b">
        <f>AND(ISNUMBER(MATCH(Transactions!$F$2:$F$1016, '관리용품리스트'!$B$3:$B$48, 0)),
  ISNUMBER(MATCH(Transactions!$G$2:$G$1016, '관리용품리스트'!$C$3:$C$48, 0))
)
</f>
        <v>0</v>
      </c>
      <c r="O686" s="11">
        <f>IF(Transactions!$C$2:$C$1016=TRUE, 0, IF(Transactions!$C$2:$C$1016="지출", -ROUND(Transactions!$H$2:$H$1016/11, 0), ROUND(Transactions!$H$2:$H$1016/11, 0)))</f>
        <v>0</v>
      </c>
      <c r="P686" s="11" t="str">
        <f>IF(Transactions!$C$2:$C$1016="지출", -(Transactions!$H$2:$H$1016), Transactions!$H$2:$H$1016)</f>
        <v/>
      </c>
      <c r="Q686" s="11">
        <f>Transactions!$P$2:$P$1016-Transactions!$O$2:$O$1016</f>
        <v>0</v>
      </c>
      <c r="R686" s="11" t="str">
        <f>IF('운영결산'!$C$2, Transactions!$Q$2:$Q$1016, Transactions!$P$2:$P$1016)</f>
        <v/>
      </c>
      <c r="S686" s="11" t="str">
        <f>IF('초기비용'!$C$2, Transactions!$Q$2:$Q$1016, Transactions!$P$2:$P$1016)</f>
        <v/>
      </c>
      <c r="T686" s="11">
        <f>IF('총결산'!$C$2, Transactions!$Q$2:$Q$1016, Transactions!$P$2:$P$1016)</f>
        <v>0</v>
      </c>
      <c r="U686" s="11">
        <f>IF(Transactions!$V$2:$V$1016=FALSE, Transactions!$O$2:$O$1016, 0)</f>
        <v>0</v>
      </c>
      <c r="V686" s="21"/>
      <c r="W686" s="8"/>
      <c r="X686" s="8"/>
      <c r="Y686" s="8"/>
      <c r="Z686" s="8"/>
      <c r="AA686" s="8"/>
      <c r="AB686" s="8"/>
      <c r="AC686" s="12"/>
    </row>
    <row r="687" ht="15.75" hidden="1" customHeight="1">
      <c r="A687" s="13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7" t="b">
        <f>AND(ISNUMBER(MATCH(Transactions!$F$2:$F$1016, '관리용품리스트'!$B$3:$B$48, 0)),
  ISNUMBER(MATCH(Transactions!$G$2:$G$1016, '관리용품리스트'!$C$3:$C$48, 0))
)
</f>
        <v>0</v>
      </c>
      <c r="O687" s="18">
        <f>IF(Transactions!$C$2:$C$1016=TRUE, 0, IF(Transactions!$C$2:$C$1016="지출", -ROUND(Transactions!$H$2:$H$1016/11, 0), ROUND(Transactions!$H$2:$H$1016/11, 0)))</f>
        <v>0</v>
      </c>
      <c r="P687" s="18" t="str">
        <f>IF(Transactions!$C$2:$C$1016="지출", -(Transactions!$H$2:$H$1016), Transactions!$H$2:$H$1016)</f>
        <v/>
      </c>
      <c r="Q687" s="18">
        <f>Transactions!$P$2:$P$1016-Transactions!$O$2:$O$1016</f>
        <v>0</v>
      </c>
      <c r="R687" s="18" t="str">
        <f>IF('운영결산'!$C$2, Transactions!$Q$2:$Q$1016, Transactions!$P$2:$P$1016)</f>
        <v/>
      </c>
      <c r="S687" s="18" t="str">
        <f>IF('초기비용'!$C$2, Transactions!$Q$2:$Q$1016, Transactions!$P$2:$P$1016)</f>
        <v/>
      </c>
      <c r="T687" s="18">
        <f>IF('총결산'!$C$2, Transactions!$Q$2:$Q$1016, Transactions!$P$2:$P$1016)</f>
        <v>0</v>
      </c>
      <c r="U687" s="18">
        <f>IF(Transactions!$V$2:$V$1016=FALSE, Transactions!$O$2:$O$1016, 0)</f>
        <v>0</v>
      </c>
      <c r="V687" s="20"/>
      <c r="W687" s="15"/>
      <c r="X687" s="15"/>
      <c r="Y687" s="15"/>
      <c r="Z687" s="15"/>
      <c r="AA687" s="15"/>
      <c r="AB687" s="15"/>
      <c r="AC687" s="19"/>
    </row>
    <row r="688" ht="15.75" hidden="1" customHeight="1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10" t="b">
        <f>AND(ISNUMBER(MATCH(Transactions!$F$2:$F$1016, '관리용품리스트'!$B$3:$B$48, 0)),
  ISNUMBER(MATCH(Transactions!$G$2:$G$1016, '관리용품리스트'!$C$3:$C$48, 0))
)
</f>
        <v>0</v>
      </c>
      <c r="O688" s="11">
        <f>IF(Transactions!$C$2:$C$1016=TRUE, 0, IF(Transactions!$C$2:$C$1016="지출", -ROUND(Transactions!$H$2:$H$1016/11, 0), ROUND(Transactions!$H$2:$H$1016/11, 0)))</f>
        <v>0</v>
      </c>
      <c r="P688" s="11" t="str">
        <f>IF(Transactions!$C$2:$C$1016="지출", -(Transactions!$H$2:$H$1016), Transactions!$H$2:$H$1016)</f>
        <v/>
      </c>
      <c r="Q688" s="11">
        <f>Transactions!$P$2:$P$1016-Transactions!$O$2:$O$1016</f>
        <v>0</v>
      </c>
      <c r="R688" s="11" t="str">
        <f>IF('운영결산'!$C$2, Transactions!$Q$2:$Q$1016, Transactions!$P$2:$P$1016)</f>
        <v/>
      </c>
      <c r="S688" s="11" t="str">
        <f>IF('초기비용'!$C$2, Transactions!$Q$2:$Q$1016, Transactions!$P$2:$P$1016)</f>
        <v/>
      </c>
      <c r="T688" s="11">
        <f>IF('총결산'!$C$2, Transactions!$Q$2:$Q$1016, Transactions!$P$2:$P$1016)</f>
        <v>0</v>
      </c>
      <c r="U688" s="11">
        <f>IF(Transactions!$V$2:$V$1016=FALSE, Transactions!$O$2:$O$1016, 0)</f>
        <v>0</v>
      </c>
      <c r="V688" s="21"/>
      <c r="W688" s="8"/>
      <c r="X688" s="8"/>
      <c r="Y688" s="8"/>
      <c r="Z688" s="8"/>
      <c r="AA688" s="8"/>
      <c r="AB688" s="8"/>
      <c r="AC688" s="12"/>
    </row>
    <row r="689" ht="15.75" hidden="1" customHeight="1">
      <c r="A689" s="13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7" t="b">
        <f>AND(ISNUMBER(MATCH(Transactions!$F$2:$F$1016, '관리용품리스트'!$B$3:$B$48, 0)),
  ISNUMBER(MATCH(Transactions!$G$2:$G$1016, '관리용품리스트'!$C$3:$C$48, 0))
)
</f>
        <v>0</v>
      </c>
      <c r="O689" s="18">
        <f>IF(Transactions!$C$2:$C$1016=TRUE, 0, IF(Transactions!$C$2:$C$1016="지출", -ROUND(Transactions!$H$2:$H$1016/11, 0), ROUND(Transactions!$H$2:$H$1016/11, 0)))</f>
        <v>0</v>
      </c>
      <c r="P689" s="18" t="str">
        <f>IF(Transactions!$C$2:$C$1016="지출", -(Transactions!$H$2:$H$1016), Transactions!$H$2:$H$1016)</f>
        <v/>
      </c>
      <c r="Q689" s="18">
        <f>Transactions!$P$2:$P$1016-Transactions!$O$2:$O$1016</f>
        <v>0</v>
      </c>
      <c r="R689" s="18" t="str">
        <f>IF('운영결산'!$C$2, Transactions!$Q$2:$Q$1016, Transactions!$P$2:$P$1016)</f>
        <v/>
      </c>
      <c r="S689" s="18" t="str">
        <f>IF('초기비용'!$C$2, Transactions!$Q$2:$Q$1016, Transactions!$P$2:$P$1016)</f>
        <v/>
      </c>
      <c r="T689" s="18">
        <f>IF('총결산'!$C$2, Transactions!$Q$2:$Q$1016, Transactions!$P$2:$P$1016)</f>
        <v>0</v>
      </c>
      <c r="U689" s="18">
        <f>IF(Transactions!$V$2:$V$1016=FALSE, Transactions!$O$2:$O$1016, 0)</f>
        <v>0</v>
      </c>
      <c r="V689" s="20"/>
      <c r="W689" s="15"/>
      <c r="X689" s="15"/>
      <c r="Y689" s="15"/>
      <c r="Z689" s="15"/>
      <c r="AA689" s="15"/>
      <c r="AB689" s="15"/>
      <c r="AC689" s="19"/>
    </row>
    <row r="690" ht="15.75" hidden="1" customHeight="1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10" t="b">
        <f>AND(ISNUMBER(MATCH(Transactions!$F$2:$F$1016, '관리용품리스트'!$B$3:$B$48, 0)),
  ISNUMBER(MATCH(Transactions!$G$2:$G$1016, '관리용품리스트'!$C$3:$C$48, 0))
)
</f>
        <v>0</v>
      </c>
      <c r="O690" s="11">
        <f>IF(Transactions!$C$2:$C$1016=TRUE, 0, IF(Transactions!$C$2:$C$1016="지출", -ROUND(Transactions!$H$2:$H$1016/11, 0), ROUND(Transactions!$H$2:$H$1016/11, 0)))</f>
        <v>0</v>
      </c>
      <c r="P690" s="11" t="str">
        <f>IF(Transactions!$C$2:$C$1016="지출", -(Transactions!$H$2:$H$1016), Transactions!$H$2:$H$1016)</f>
        <v/>
      </c>
      <c r="Q690" s="11">
        <f>Transactions!$P$2:$P$1016-Transactions!$O$2:$O$1016</f>
        <v>0</v>
      </c>
      <c r="R690" s="11" t="str">
        <f>IF('운영결산'!$C$2, Transactions!$Q$2:$Q$1016, Transactions!$P$2:$P$1016)</f>
        <v/>
      </c>
      <c r="S690" s="11" t="str">
        <f>IF('초기비용'!$C$2, Transactions!$Q$2:$Q$1016, Transactions!$P$2:$P$1016)</f>
        <v/>
      </c>
      <c r="T690" s="11">
        <f>IF('총결산'!$C$2, Transactions!$Q$2:$Q$1016, Transactions!$P$2:$P$1016)</f>
        <v>0</v>
      </c>
      <c r="U690" s="11">
        <f>IF(Transactions!$V$2:$V$1016=FALSE, Transactions!$O$2:$O$1016, 0)</f>
        <v>0</v>
      </c>
      <c r="V690" s="21"/>
      <c r="W690" s="8"/>
      <c r="X690" s="8"/>
      <c r="Y690" s="8"/>
      <c r="Z690" s="8"/>
      <c r="AA690" s="8"/>
      <c r="AB690" s="8"/>
      <c r="AC690" s="12"/>
    </row>
    <row r="691" ht="15.75" hidden="1" customHeight="1">
      <c r="A691" s="13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7" t="b">
        <f>AND(ISNUMBER(MATCH(Transactions!$F$2:$F$1016, '관리용품리스트'!$B$3:$B$48, 0)),
  ISNUMBER(MATCH(Transactions!$G$2:$G$1016, '관리용품리스트'!$C$3:$C$48, 0))
)
</f>
        <v>0</v>
      </c>
      <c r="O691" s="18">
        <f>IF(Transactions!$C$2:$C$1016=TRUE, 0, IF(Transactions!$C$2:$C$1016="지출", -ROUND(Transactions!$H$2:$H$1016/11, 0), ROUND(Transactions!$H$2:$H$1016/11, 0)))</f>
        <v>0</v>
      </c>
      <c r="P691" s="18" t="str">
        <f>IF(Transactions!$C$2:$C$1016="지출", -(Transactions!$H$2:$H$1016), Transactions!$H$2:$H$1016)</f>
        <v/>
      </c>
      <c r="Q691" s="18">
        <f>Transactions!$P$2:$P$1016-Transactions!$O$2:$O$1016</f>
        <v>0</v>
      </c>
      <c r="R691" s="18" t="str">
        <f>IF('운영결산'!$C$2, Transactions!$Q$2:$Q$1016, Transactions!$P$2:$P$1016)</f>
        <v/>
      </c>
      <c r="S691" s="18" t="str">
        <f>IF('초기비용'!$C$2, Transactions!$Q$2:$Q$1016, Transactions!$P$2:$P$1016)</f>
        <v/>
      </c>
      <c r="T691" s="18">
        <f>IF('총결산'!$C$2, Transactions!$Q$2:$Q$1016, Transactions!$P$2:$P$1016)</f>
        <v>0</v>
      </c>
      <c r="U691" s="18">
        <f>IF(Transactions!$V$2:$V$1016=FALSE, Transactions!$O$2:$O$1016, 0)</f>
        <v>0</v>
      </c>
      <c r="V691" s="20"/>
      <c r="W691" s="15"/>
      <c r="X691" s="15"/>
      <c r="Y691" s="15"/>
      <c r="Z691" s="15"/>
      <c r="AA691" s="15"/>
      <c r="AB691" s="15"/>
      <c r="AC691" s="19"/>
    </row>
    <row r="692" ht="15.75" hidden="1" customHeight="1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10" t="b">
        <f>AND(ISNUMBER(MATCH(Transactions!$F$2:$F$1016, '관리용품리스트'!$B$3:$B$48, 0)),
  ISNUMBER(MATCH(Transactions!$G$2:$G$1016, '관리용품리스트'!$C$3:$C$48, 0))
)
</f>
        <v>0</v>
      </c>
      <c r="O692" s="11">
        <f>IF(Transactions!$C$2:$C$1016=TRUE, 0, IF(Transactions!$C$2:$C$1016="지출", -ROUND(Transactions!$H$2:$H$1016/11, 0), ROUND(Transactions!$H$2:$H$1016/11, 0)))</f>
        <v>0</v>
      </c>
      <c r="P692" s="11" t="str">
        <f>IF(Transactions!$C$2:$C$1016="지출", -(Transactions!$H$2:$H$1016), Transactions!$H$2:$H$1016)</f>
        <v/>
      </c>
      <c r="Q692" s="11">
        <f>Transactions!$P$2:$P$1016-Transactions!$O$2:$O$1016</f>
        <v>0</v>
      </c>
      <c r="R692" s="11" t="str">
        <f>IF('운영결산'!$C$2, Transactions!$Q$2:$Q$1016, Transactions!$P$2:$P$1016)</f>
        <v/>
      </c>
      <c r="S692" s="11" t="str">
        <f>IF('초기비용'!$C$2, Transactions!$Q$2:$Q$1016, Transactions!$P$2:$P$1016)</f>
        <v/>
      </c>
      <c r="T692" s="11">
        <f>IF('총결산'!$C$2, Transactions!$Q$2:$Q$1016, Transactions!$P$2:$P$1016)</f>
        <v>0</v>
      </c>
      <c r="U692" s="11">
        <f>IF(Transactions!$V$2:$V$1016=FALSE, Transactions!$O$2:$O$1016, 0)</f>
        <v>0</v>
      </c>
      <c r="V692" s="21"/>
      <c r="W692" s="8"/>
      <c r="X692" s="8"/>
      <c r="Y692" s="8"/>
      <c r="Z692" s="8"/>
      <c r="AA692" s="8"/>
      <c r="AB692" s="8"/>
      <c r="AC692" s="12"/>
    </row>
    <row r="693" ht="15.75" hidden="1" customHeight="1">
      <c r="A693" s="13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7" t="b">
        <f>AND(ISNUMBER(MATCH(Transactions!$F$2:$F$1016, '관리용품리스트'!$B$3:$B$48, 0)),
  ISNUMBER(MATCH(Transactions!$G$2:$G$1016, '관리용품리스트'!$C$3:$C$48, 0))
)
</f>
        <v>0</v>
      </c>
      <c r="O693" s="18">
        <f>IF(Transactions!$C$2:$C$1016=TRUE, 0, IF(Transactions!$C$2:$C$1016="지출", -ROUND(Transactions!$H$2:$H$1016/11, 0), ROUND(Transactions!$H$2:$H$1016/11, 0)))</f>
        <v>0</v>
      </c>
      <c r="P693" s="18" t="str">
        <f>IF(Transactions!$C$2:$C$1016="지출", -(Transactions!$H$2:$H$1016), Transactions!$H$2:$H$1016)</f>
        <v/>
      </c>
      <c r="Q693" s="18">
        <f>Transactions!$P$2:$P$1016-Transactions!$O$2:$O$1016</f>
        <v>0</v>
      </c>
      <c r="R693" s="18" t="str">
        <f>IF('운영결산'!$C$2, Transactions!$Q$2:$Q$1016, Transactions!$P$2:$P$1016)</f>
        <v/>
      </c>
      <c r="S693" s="18" t="str">
        <f>IF('초기비용'!$C$2, Transactions!$Q$2:$Q$1016, Transactions!$P$2:$P$1016)</f>
        <v/>
      </c>
      <c r="T693" s="18">
        <f>IF('총결산'!$C$2, Transactions!$Q$2:$Q$1016, Transactions!$P$2:$P$1016)</f>
        <v>0</v>
      </c>
      <c r="U693" s="18">
        <f>IF(Transactions!$V$2:$V$1016=FALSE, Transactions!$O$2:$O$1016, 0)</f>
        <v>0</v>
      </c>
      <c r="V693" s="20"/>
      <c r="W693" s="15"/>
      <c r="X693" s="15"/>
      <c r="Y693" s="15"/>
      <c r="Z693" s="15"/>
      <c r="AA693" s="15"/>
      <c r="AB693" s="15"/>
      <c r="AC693" s="19"/>
    </row>
    <row r="694" ht="15.75" hidden="1" customHeight="1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10" t="b">
        <f>AND(ISNUMBER(MATCH(Transactions!$F$2:$F$1016, '관리용품리스트'!$B$3:$B$48, 0)),
  ISNUMBER(MATCH(Transactions!$G$2:$G$1016, '관리용품리스트'!$C$3:$C$48, 0))
)
</f>
        <v>0</v>
      </c>
      <c r="O694" s="11">
        <f>IF(Transactions!$C$2:$C$1016=TRUE, 0, IF(Transactions!$C$2:$C$1016="지출", -ROUND(Transactions!$H$2:$H$1016/11, 0), ROUND(Transactions!$H$2:$H$1016/11, 0)))</f>
        <v>0</v>
      </c>
      <c r="P694" s="11" t="str">
        <f>IF(Transactions!$C$2:$C$1016="지출", -(Transactions!$H$2:$H$1016), Transactions!$H$2:$H$1016)</f>
        <v/>
      </c>
      <c r="Q694" s="11">
        <f>Transactions!$P$2:$P$1016-Transactions!$O$2:$O$1016</f>
        <v>0</v>
      </c>
      <c r="R694" s="11" t="str">
        <f>IF('운영결산'!$C$2, Transactions!$Q$2:$Q$1016, Transactions!$P$2:$P$1016)</f>
        <v/>
      </c>
      <c r="S694" s="11" t="str">
        <f>IF('초기비용'!$C$2, Transactions!$Q$2:$Q$1016, Transactions!$P$2:$P$1016)</f>
        <v/>
      </c>
      <c r="T694" s="11">
        <f>IF('총결산'!$C$2, Transactions!$Q$2:$Q$1016, Transactions!$P$2:$P$1016)</f>
        <v>0</v>
      </c>
      <c r="U694" s="11">
        <f>IF(Transactions!$V$2:$V$1016=FALSE, Transactions!$O$2:$O$1016, 0)</f>
        <v>0</v>
      </c>
      <c r="V694" s="21"/>
      <c r="W694" s="8"/>
      <c r="X694" s="8"/>
      <c r="Y694" s="8"/>
      <c r="Z694" s="8"/>
      <c r="AA694" s="8"/>
      <c r="AB694" s="8"/>
      <c r="AC694" s="12"/>
    </row>
    <row r="695" ht="15.75" hidden="1" customHeight="1">
      <c r="A695" s="13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7" t="b">
        <f>AND(ISNUMBER(MATCH(Transactions!$F$2:$F$1016, '관리용품리스트'!$B$3:$B$48, 0)),
  ISNUMBER(MATCH(Transactions!$G$2:$G$1016, '관리용품리스트'!$C$3:$C$48, 0))
)
</f>
        <v>0</v>
      </c>
      <c r="O695" s="18">
        <f>IF(Transactions!$C$2:$C$1016=TRUE, 0, IF(Transactions!$C$2:$C$1016="지출", -ROUND(Transactions!$H$2:$H$1016/11, 0), ROUND(Transactions!$H$2:$H$1016/11, 0)))</f>
        <v>0</v>
      </c>
      <c r="P695" s="18" t="str">
        <f>IF(Transactions!$C$2:$C$1016="지출", -(Transactions!$H$2:$H$1016), Transactions!$H$2:$H$1016)</f>
        <v/>
      </c>
      <c r="Q695" s="18">
        <f>Transactions!$P$2:$P$1016-Transactions!$O$2:$O$1016</f>
        <v>0</v>
      </c>
      <c r="R695" s="18" t="str">
        <f>IF('운영결산'!$C$2, Transactions!$Q$2:$Q$1016, Transactions!$P$2:$P$1016)</f>
        <v/>
      </c>
      <c r="S695" s="18" t="str">
        <f>IF('초기비용'!$C$2, Transactions!$Q$2:$Q$1016, Transactions!$P$2:$P$1016)</f>
        <v/>
      </c>
      <c r="T695" s="18">
        <f>IF('총결산'!$C$2, Transactions!$Q$2:$Q$1016, Transactions!$P$2:$P$1016)</f>
        <v>0</v>
      </c>
      <c r="U695" s="18">
        <f>IF(Transactions!$V$2:$V$1016=FALSE, Transactions!$O$2:$O$1016, 0)</f>
        <v>0</v>
      </c>
      <c r="V695" s="20"/>
      <c r="W695" s="15"/>
      <c r="X695" s="15"/>
      <c r="Y695" s="15"/>
      <c r="Z695" s="15"/>
      <c r="AA695" s="15"/>
      <c r="AB695" s="15"/>
      <c r="AC695" s="19"/>
    </row>
    <row r="696" ht="15.75" hidden="1" customHeight="1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10" t="b">
        <f>AND(ISNUMBER(MATCH(Transactions!$F$2:$F$1016, '관리용품리스트'!$B$3:$B$48, 0)),
  ISNUMBER(MATCH(Transactions!$G$2:$G$1016, '관리용품리스트'!$C$3:$C$48, 0))
)
</f>
        <v>0</v>
      </c>
      <c r="O696" s="11">
        <f>IF(Transactions!$C$2:$C$1016=TRUE, 0, IF(Transactions!$C$2:$C$1016="지출", -ROUND(Transactions!$H$2:$H$1016/11, 0), ROUND(Transactions!$H$2:$H$1016/11, 0)))</f>
        <v>0</v>
      </c>
      <c r="P696" s="11" t="str">
        <f>IF(Transactions!$C$2:$C$1016="지출", -(Transactions!$H$2:$H$1016), Transactions!$H$2:$H$1016)</f>
        <v/>
      </c>
      <c r="Q696" s="11">
        <f>Transactions!$P$2:$P$1016-Transactions!$O$2:$O$1016</f>
        <v>0</v>
      </c>
      <c r="R696" s="11" t="str">
        <f>IF('운영결산'!$C$2, Transactions!$Q$2:$Q$1016, Transactions!$P$2:$P$1016)</f>
        <v/>
      </c>
      <c r="S696" s="11" t="str">
        <f>IF('초기비용'!$C$2, Transactions!$Q$2:$Q$1016, Transactions!$P$2:$P$1016)</f>
        <v/>
      </c>
      <c r="T696" s="11">
        <f>IF('총결산'!$C$2, Transactions!$Q$2:$Q$1016, Transactions!$P$2:$P$1016)</f>
        <v>0</v>
      </c>
      <c r="U696" s="11">
        <f>IF(Transactions!$V$2:$V$1016=FALSE, Transactions!$O$2:$O$1016, 0)</f>
        <v>0</v>
      </c>
      <c r="V696" s="21"/>
      <c r="W696" s="8"/>
      <c r="X696" s="8"/>
      <c r="Y696" s="8"/>
      <c r="Z696" s="8"/>
      <c r="AA696" s="8"/>
      <c r="AB696" s="8"/>
      <c r="AC696" s="12"/>
    </row>
    <row r="697" ht="15.75" hidden="1" customHeight="1">
      <c r="A697" s="13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7" t="b">
        <f>AND(ISNUMBER(MATCH(Transactions!$F$2:$F$1016, '관리용품리스트'!$B$3:$B$48, 0)),
  ISNUMBER(MATCH(Transactions!$G$2:$G$1016, '관리용품리스트'!$C$3:$C$48, 0))
)
</f>
        <v>0</v>
      </c>
      <c r="O697" s="18">
        <f>IF(Transactions!$C$2:$C$1016=TRUE, 0, IF(Transactions!$C$2:$C$1016="지출", -ROUND(Transactions!$H$2:$H$1016/11, 0), ROUND(Transactions!$H$2:$H$1016/11, 0)))</f>
        <v>0</v>
      </c>
      <c r="P697" s="18" t="str">
        <f>IF(Transactions!$C$2:$C$1016="지출", -(Transactions!$H$2:$H$1016), Transactions!$H$2:$H$1016)</f>
        <v/>
      </c>
      <c r="Q697" s="18">
        <f>Transactions!$P$2:$P$1016-Transactions!$O$2:$O$1016</f>
        <v>0</v>
      </c>
      <c r="R697" s="18" t="str">
        <f>IF('운영결산'!$C$2, Transactions!$Q$2:$Q$1016, Transactions!$P$2:$P$1016)</f>
        <v/>
      </c>
      <c r="S697" s="18" t="str">
        <f>IF('초기비용'!$C$2, Transactions!$Q$2:$Q$1016, Transactions!$P$2:$P$1016)</f>
        <v/>
      </c>
      <c r="T697" s="18">
        <f>IF('총결산'!$C$2, Transactions!$Q$2:$Q$1016, Transactions!$P$2:$P$1016)</f>
        <v>0</v>
      </c>
      <c r="U697" s="18">
        <f>IF(Transactions!$V$2:$V$1016=FALSE, Transactions!$O$2:$O$1016, 0)</f>
        <v>0</v>
      </c>
      <c r="V697" s="20"/>
      <c r="W697" s="15"/>
      <c r="X697" s="15"/>
      <c r="Y697" s="15"/>
      <c r="Z697" s="15"/>
      <c r="AA697" s="15"/>
      <c r="AB697" s="15"/>
      <c r="AC697" s="19"/>
    </row>
    <row r="698" ht="15.75" hidden="1" customHeight="1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10" t="b">
        <f>AND(ISNUMBER(MATCH(Transactions!$F$2:$F$1016, '관리용품리스트'!$B$3:$B$48, 0)),
  ISNUMBER(MATCH(Transactions!$G$2:$G$1016, '관리용품리스트'!$C$3:$C$48, 0))
)
</f>
        <v>0</v>
      </c>
      <c r="O698" s="11">
        <f>IF(Transactions!$C$2:$C$1016=TRUE, 0, IF(Transactions!$C$2:$C$1016="지출", -ROUND(Transactions!$H$2:$H$1016/11, 0), ROUND(Transactions!$H$2:$H$1016/11, 0)))</f>
        <v>0</v>
      </c>
      <c r="P698" s="11" t="str">
        <f>IF(Transactions!$C$2:$C$1016="지출", -(Transactions!$H$2:$H$1016), Transactions!$H$2:$H$1016)</f>
        <v/>
      </c>
      <c r="Q698" s="11">
        <f>Transactions!$P$2:$P$1016-Transactions!$O$2:$O$1016</f>
        <v>0</v>
      </c>
      <c r="R698" s="11" t="str">
        <f>IF('운영결산'!$C$2, Transactions!$Q$2:$Q$1016, Transactions!$P$2:$P$1016)</f>
        <v/>
      </c>
      <c r="S698" s="11" t="str">
        <f>IF('초기비용'!$C$2, Transactions!$Q$2:$Q$1016, Transactions!$P$2:$P$1016)</f>
        <v/>
      </c>
      <c r="T698" s="11">
        <f>IF('총결산'!$C$2, Transactions!$Q$2:$Q$1016, Transactions!$P$2:$P$1016)</f>
        <v>0</v>
      </c>
      <c r="U698" s="11">
        <f>IF(Transactions!$V$2:$V$1016=FALSE, Transactions!$O$2:$O$1016, 0)</f>
        <v>0</v>
      </c>
      <c r="V698" s="21"/>
      <c r="W698" s="8"/>
      <c r="X698" s="8"/>
      <c r="Y698" s="8"/>
      <c r="Z698" s="8"/>
      <c r="AA698" s="8"/>
      <c r="AB698" s="8"/>
      <c r="AC698" s="12"/>
    </row>
    <row r="699" ht="15.75" hidden="1" customHeight="1">
      <c r="A699" s="13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7" t="b">
        <f>AND(ISNUMBER(MATCH(Transactions!$F$2:$F$1016, '관리용품리스트'!$B$3:$B$48, 0)),
  ISNUMBER(MATCH(Transactions!$G$2:$G$1016, '관리용품리스트'!$C$3:$C$48, 0))
)
</f>
        <v>0</v>
      </c>
      <c r="O699" s="18">
        <f>IF(Transactions!$C$2:$C$1016=TRUE, 0, IF(Transactions!$C$2:$C$1016="지출", -ROUND(Transactions!$H$2:$H$1016/11, 0), ROUND(Transactions!$H$2:$H$1016/11, 0)))</f>
        <v>0</v>
      </c>
      <c r="P699" s="18" t="str">
        <f>IF(Transactions!$C$2:$C$1016="지출", -(Transactions!$H$2:$H$1016), Transactions!$H$2:$H$1016)</f>
        <v/>
      </c>
      <c r="Q699" s="18">
        <f>Transactions!$P$2:$P$1016-Transactions!$O$2:$O$1016</f>
        <v>0</v>
      </c>
      <c r="R699" s="18" t="str">
        <f>IF('운영결산'!$C$2, Transactions!$Q$2:$Q$1016, Transactions!$P$2:$P$1016)</f>
        <v/>
      </c>
      <c r="S699" s="18" t="str">
        <f>IF('초기비용'!$C$2, Transactions!$Q$2:$Q$1016, Transactions!$P$2:$P$1016)</f>
        <v/>
      </c>
      <c r="T699" s="18">
        <f>IF('총결산'!$C$2, Transactions!$Q$2:$Q$1016, Transactions!$P$2:$P$1016)</f>
        <v>0</v>
      </c>
      <c r="U699" s="18">
        <f>IF(Transactions!$V$2:$V$1016=FALSE, Transactions!$O$2:$O$1016, 0)</f>
        <v>0</v>
      </c>
      <c r="V699" s="20"/>
      <c r="W699" s="15"/>
      <c r="X699" s="15"/>
      <c r="Y699" s="15"/>
      <c r="Z699" s="15"/>
      <c r="AA699" s="15"/>
      <c r="AB699" s="15"/>
      <c r="AC699" s="19"/>
    </row>
    <row r="700" ht="15.75" hidden="1" customHeight="1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10" t="b">
        <f>AND(ISNUMBER(MATCH(Transactions!$F$2:$F$1016, '관리용품리스트'!$B$3:$B$48, 0)),
  ISNUMBER(MATCH(Transactions!$G$2:$G$1016, '관리용품리스트'!$C$3:$C$48, 0))
)
</f>
        <v>0</v>
      </c>
      <c r="O700" s="11">
        <f>IF(Transactions!$C$2:$C$1016=TRUE, 0, IF(Transactions!$C$2:$C$1016="지출", -ROUND(Transactions!$H$2:$H$1016/11, 0), ROUND(Transactions!$H$2:$H$1016/11, 0)))</f>
        <v>0</v>
      </c>
      <c r="P700" s="11" t="str">
        <f>IF(Transactions!$C$2:$C$1016="지출", -(Transactions!$H$2:$H$1016), Transactions!$H$2:$H$1016)</f>
        <v/>
      </c>
      <c r="Q700" s="11">
        <f>Transactions!$P$2:$P$1016-Transactions!$O$2:$O$1016</f>
        <v>0</v>
      </c>
      <c r="R700" s="11" t="str">
        <f>IF('운영결산'!$C$2, Transactions!$Q$2:$Q$1016, Transactions!$P$2:$P$1016)</f>
        <v/>
      </c>
      <c r="S700" s="11" t="str">
        <f>IF('초기비용'!$C$2, Transactions!$Q$2:$Q$1016, Transactions!$P$2:$P$1016)</f>
        <v/>
      </c>
      <c r="T700" s="11">
        <f>IF('총결산'!$C$2, Transactions!$Q$2:$Q$1016, Transactions!$P$2:$P$1016)</f>
        <v>0</v>
      </c>
      <c r="U700" s="11">
        <f>IF(Transactions!$V$2:$V$1016=FALSE, Transactions!$O$2:$O$1016, 0)</f>
        <v>0</v>
      </c>
      <c r="V700" s="21"/>
      <c r="W700" s="8"/>
      <c r="X700" s="8"/>
      <c r="Y700" s="8"/>
      <c r="Z700" s="8"/>
      <c r="AA700" s="8"/>
      <c r="AB700" s="8"/>
      <c r="AC700" s="12"/>
    </row>
    <row r="701" ht="15.75" hidden="1" customHeight="1">
      <c r="A701" s="13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7" t="b">
        <f>AND(ISNUMBER(MATCH(Transactions!$F$2:$F$1016, '관리용품리스트'!$B$3:$B$48, 0)),
  ISNUMBER(MATCH(Transactions!$G$2:$G$1016, '관리용품리스트'!$C$3:$C$48, 0))
)
</f>
        <v>0</v>
      </c>
      <c r="O701" s="18">
        <f>IF(Transactions!$C$2:$C$1016=TRUE, 0, IF(Transactions!$C$2:$C$1016="지출", -ROUND(Transactions!$H$2:$H$1016/11, 0), ROUND(Transactions!$H$2:$H$1016/11, 0)))</f>
        <v>0</v>
      </c>
      <c r="P701" s="18" t="str">
        <f>IF(Transactions!$C$2:$C$1016="지출", -(Transactions!$H$2:$H$1016), Transactions!$H$2:$H$1016)</f>
        <v/>
      </c>
      <c r="Q701" s="18">
        <f>Transactions!$P$2:$P$1016-Transactions!$O$2:$O$1016</f>
        <v>0</v>
      </c>
      <c r="R701" s="18" t="str">
        <f>IF('운영결산'!$C$2, Transactions!$Q$2:$Q$1016, Transactions!$P$2:$P$1016)</f>
        <v/>
      </c>
      <c r="S701" s="18" t="str">
        <f>IF('초기비용'!$C$2, Transactions!$Q$2:$Q$1016, Transactions!$P$2:$P$1016)</f>
        <v/>
      </c>
      <c r="T701" s="18">
        <f>IF('총결산'!$C$2, Transactions!$Q$2:$Q$1016, Transactions!$P$2:$P$1016)</f>
        <v>0</v>
      </c>
      <c r="U701" s="18">
        <f>IF(Transactions!$V$2:$V$1016=FALSE, Transactions!$O$2:$O$1016, 0)</f>
        <v>0</v>
      </c>
      <c r="V701" s="20"/>
      <c r="W701" s="15"/>
      <c r="X701" s="15"/>
      <c r="Y701" s="15"/>
      <c r="Z701" s="15"/>
      <c r="AA701" s="15"/>
      <c r="AB701" s="15"/>
      <c r="AC701" s="19"/>
    </row>
    <row r="702" ht="15.75" hidden="1" customHeight="1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10" t="b">
        <f>AND(ISNUMBER(MATCH(Transactions!$F$2:$F$1016, '관리용품리스트'!$B$3:$B$48, 0)),
  ISNUMBER(MATCH(Transactions!$G$2:$G$1016, '관리용품리스트'!$C$3:$C$48, 0))
)
</f>
        <v>0</v>
      </c>
      <c r="O702" s="11">
        <f>IF(Transactions!$C$2:$C$1016=TRUE, 0, IF(Transactions!$C$2:$C$1016="지출", -ROUND(Transactions!$H$2:$H$1016/11, 0), ROUND(Transactions!$H$2:$H$1016/11, 0)))</f>
        <v>0</v>
      </c>
      <c r="P702" s="11" t="str">
        <f>IF(Transactions!$C$2:$C$1016="지출", -(Transactions!$H$2:$H$1016), Transactions!$H$2:$H$1016)</f>
        <v/>
      </c>
      <c r="Q702" s="11">
        <f>Transactions!$P$2:$P$1016-Transactions!$O$2:$O$1016</f>
        <v>0</v>
      </c>
      <c r="R702" s="11" t="str">
        <f>IF('운영결산'!$C$2, Transactions!$Q$2:$Q$1016, Transactions!$P$2:$P$1016)</f>
        <v/>
      </c>
      <c r="S702" s="11" t="str">
        <f>IF('초기비용'!$C$2, Transactions!$Q$2:$Q$1016, Transactions!$P$2:$P$1016)</f>
        <v/>
      </c>
      <c r="T702" s="11">
        <f>IF('총결산'!$C$2, Transactions!$Q$2:$Q$1016, Transactions!$P$2:$P$1016)</f>
        <v>0</v>
      </c>
      <c r="U702" s="11">
        <f>IF(Transactions!$V$2:$V$1016=FALSE, Transactions!$O$2:$O$1016, 0)</f>
        <v>0</v>
      </c>
      <c r="V702" s="21"/>
      <c r="W702" s="8"/>
      <c r="X702" s="8"/>
      <c r="Y702" s="8"/>
      <c r="Z702" s="8"/>
      <c r="AA702" s="8"/>
      <c r="AB702" s="8"/>
      <c r="AC702" s="12"/>
    </row>
    <row r="703" ht="15.75" hidden="1" customHeight="1">
      <c r="A703" s="13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7" t="b">
        <f>AND(ISNUMBER(MATCH(Transactions!$F$2:$F$1016, '관리용품리스트'!$B$3:$B$48, 0)),
  ISNUMBER(MATCH(Transactions!$G$2:$G$1016, '관리용품리스트'!$C$3:$C$48, 0))
)
</f>
        <v>0</v>
      </c>
      <c r="O703" s="18">
        <f>IF(Transactions!$C$2:$C$1016=TRUE, 0, IF(Transactions!$C$2:$C$1016="지출", -ROUND(Transactions!$H$2:$H$1016/11, 0), ROUND(Transactions!$H$2:$H$1016/11, 0)))</f>
        <v>0</v>
      </c>
      <c r="P703" s="18" t="str">
        <f>IF(Transactions!$C$2:$C$1016="지출", -(Transactions!$H$2:$H$1016), Transactions!$H$2:$H$1016)</f>
        <v/>
      </c>
      <c r="Q703" s="18">
        <f>Transactions!$P$2:$P$1016-Transactions!$O$2:$O$1016</f>
        <v>0</v>
      </c>
      <c r="R703" s="18" t="str">
        <f>IF('운영결산'!$C$2, Transactions!$Q$2:$Q$1016, Transactions!$P$2:$P$1016)</f>
        <v/>
      </c>
      <c r="S703" s="18" t="str">
        <f>IF('초기비용'!$C$2, Transactions!$Q$2:$Q$1016, Transactions!$P$2:$P$1016)</f>
        <v/>
      </c>
      <c r="T703" s="18">
        <f>IF('총결산'!$C$2, Transactions!$Q$2:$Q$1016, Transactions!$P$2:$P$1016)</f>
        <v>0</v>
      </c>
      <c r="U703" s="18">
        <f>IF(Transactions!$V$2:$V$1016=FALSE, Transactions!$O$2:$O$1016, 0)</f>
        <v>0</v>
      </c>
      <c r="V703" s="20"/>
      <c r="W703" s="15"/>
      <c r="X703" s="15"/>
      <c r="Y703" s="15"/>
      <c r="Z703" s="15"/>
      <c r="AA703" s="15"/>
      <c r="AB703" s="15"/>
      <c r="AC703" s="19"/>
    </row>
    <row r="704" ht="15.75" hidden="1" customHeight="1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10" t="b">
        <f>AND(ISNUMBER(MATCH(Transactions!$F$2:$F$1016, '관리용품리스트'!$B$3:$B$48, 0)),
  ISNUMBER(MATCH(Transactions!$G$2:$G$1016, '관리용품리스트'!$C$3:$C$48, 0))
)
</f>
        <v>0</v>
      </c>
      <c r="O704" s="11">
        <f>IF(Transactions!$C$2:$C$1016=TRUE, 0, IF(Transactions!$C$2:$C$1016="지출", -ROUND(Transactions!$H$2:$H$1016/11, 0), ROUND(Transactions!$H$2:$H$1016/11, 0)))</f>
        <v>0</v>
      </c>
      <c r="P704" s="11" t="str">
        <f>IF(Transactions!$C$2:$C$1016="지출", -(Transactions!$H$2:$H$1016), Transactions!$H$2:$H$1016)</f>
        <v/>
      </c>
      <c r="Q704" s="11">
        <f>Transactions!$P$2:$P$1016-Transactions!$O$2:$O$1016</f>
        <v>0</v>
      </c>
      <c r="R704" s="11" t="str">
        <f>IF('운영결산'!$C$2, Transactions!$Q$2:$Q$1016, Transactions!$P$2:$P$1016)</f>
        <v/>
      </c>
      <c r="S704" s="11" t="str">
        <f>IF('초기비용'!$C$2, Transactions!$Q$2:$Q$1016, Transactions!$P$2:$P$1016)</f>
        <v/>
      </c>
      <c r="T704" s="11">
        <f>IF('총결산'!$C$2, Transactions!$Q$2:$Q$1016, Transactions!$P$2:$P$1016)</f>
        <v>0</v>
      </c>
      <c r="U704" s="11">
        <f>IF(Transactions!$V$2:$V$1016=FALSE, Transactions!$O$2:$O$1016, 0)</f>
        <v>0</v>
      </c>
      <c r="V704" s="21"/>
      <c r="W704" s="8"/>
      <c r="X704" s="8"/>
      <c r="Y704" s="8"/>
      <c r="Z704" s="8"/>
      <c r="AA704" s="8"/>
      <c r="AB704" s="8"/>
      <c r="AC704" s="12"/>
    </row>
    <row r="705" ht="15.75" hidden="1" customHeight="1">
      <c r="A705" s="13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7" t="b">
        <f>AND(ISNUMBER(MATCH(Transactions!$F$2:$F$1016, '관리용품리스트'!$B$3:$B$48, 0)),
  ISNUMBER(MATCH(Transactions!$G$2:$G$1016, '관리용품리스트'!$C$3:$C$48, 0))
)
</f>
        <v>0</v>
      </c>
      <c r="O705" s="18">
        <f>IF(Transactions!$C$2:$C$1016=TRUE, 0, IF(Transactions!$C$2:$C$1016="지출", -ROUND(Transactions!$H$2:$H$1016/11, 0), ROUND(Transactions!$H$2:$H$1016/11, 0)))</f>
        <v>0</v>
      </c>
      <c r="P705" s="18" t="str">
        <f>IF(Transactions!$C$2:$C$1016="지출", -(Transactions!$H$2:$H$1016), Transactions!$H$2:$H$1016)</f>
        <v/>
      </c>
      <c r="Q705" s="18">
        <f>Transactions!$P$2:$P$1016-Transactions!$O$2:$O$1016</f>
        <v>0</v>
      </c>
      <c r="R705" s="18" t="str">
        <f>IF('운영결산'!$C$2, Transactions!$Q$2:$Q$1016, Transactions!$P$2:$P$1016)</f>
        <v/>
      </c>
      <c r="S705" s="18" t="str">
        <f>IF('초기비용'!$C$2, Transactions!$Q$2:$Q$1016, Transactions!$P$2:$P$1016)</f>
        <v/>
      </c>
      <c r="T705" s="18">
        <f>IF('총결산'!$C$2, Transactions!$Q$2:$Q$1016, Transactions!$P$2:$P$1016)</f>
        <v>0</v>
      </c>
      <c r="U705" s="18">
        <f>IF(Transactions!$V$2:$V$1016=FALSE, Transactions!$O$2:$O$1016, 0)</f>
        <v>0</v>
      </c>
      <c r="V705" s="20"/>
      <c r="W705" s="15"/>
      <c r="X705" s="15"/>
      <c r="Y705" s="15"/>
      <c r="Z705" s="15"/>
      <c r="AA705" s="15"/>
      <c r="AB705" s="15"/>
      <c r="AC705" s="19"/>
    </row>
    <row r="706" ht="15.75" hidden="1" customHeight="1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10" t="b">
        <f>AND(ISNUMBER(MATCH(Transactions!$F$2:$F$1016, '관리용품리스트'!$B$3:$B$48, 0)),
  ISNUMBER(MATCH(Transactions!$G$2:$G$1016, '관리용품리스트'!$C$3:$C$48, 0))
)
</f>
        <v>0</v>
      </c>
      <c r="O706" s="11">
        <f>IF(Transactions!$C$2:$C$1016=TRUE, 0, IF(Transactions!$C$2:$C$1016="지출", -ROUND(Transactions!$H$2:$H$1016/11, 0), ROUND(Transactions!$H$2:$H$1016/11, 0)))</f>
        <v>0</v>
      </c>
      <c r="P706" s="11" t="str">
        <f>IF(Transactions!$C$2:$C$1016="지출", -(Transactions!$H$2:$H$1016), Transactions!$H$2:$H$1016)</f>
        <v/>
      </c>
      <c r="Q706" s="11">
        <f>Transactions!$P$2:$P$1016-Transactions!$O$2:$O$1016</f>
        <v>0</v>
      </c>
      <c r="R706" s="11" t="str">
        <f>IF('운영결산'!$C$2, Transactions!$Q$2:$Q$1016, Transactions!$P$2:$P$1016)</f>
        <v/>
      </c>
      <c r="S706" s="11" t="str">
        <f>IF('초기비용'!$C$2, Transactions!$Q$2:$Q$1016, Transactions!$P$2:$P$1016)</f>
        <v/>
      </c>
      <c r="T706" s="11">
        <f>IF('총결산'!$C$2, Transactions!$Q$2:$Q$1016, Transactions!$P$2:$P$1016)</f>
        <v>0</v>
      </c>
      <c r="U706" s="11">
        <f>IF(Transactions!$V$2:$V$1016=FALSE, Transactions!$O$2:$O$1016, 0)</f>
        <v>0</v>
      </c>
      <c r="V706" s="21"/>
      <c r="W706" s="8"/>
      <c r="X706" s="8"/>
      <c r="Y706" s="8"/>
      <c r="Z706" s="8"/>
      <c r="AA706" s="8"/>
      <c r="AB706" s="8"/>
      <c r="AC706" s="12"/>
    </row>
    <row r="707" ht="15.75" hidden="1" customHeight="1">
      <c r="A707" s="13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7" t="b">
        <f>AND(ISNUMBER(MATCH(Transactions!$F$2:$F$1016, '관리용품리스트'!$B$3:$B$48, 0)),
  ISNUMBER(MATCH(Transactions!$G$2:$G$1016, '관리용품리스트'!$C$3:$C$48, 0))
)
</f>
        <v>0</v>
      </c>
      <c r="O707" s="18">
        <f>IF(Transactions!$C$2:$C$1016=TRUE, 0, IF(Transactions!$C$2:$C$1016="지출", -ROUND(Transactions!$H$2:$H$1016/11, 0), ROUND(Transactions!$H$2:$H$1016/11, 0)))</f>
        <v>0</v>
      </c>
      <c r="P707" s="18" t="str">
        <f>IF(Transactions!$C$2:$C$1016="지출", -(Transactions!$H$2:$H$1016), Transactions!$H$2:$H$1016)</f>
        <v/>
      </c>
      <c r="Q707" s="18">
        <f>Transactions!$P$2:$P$1016-Transactions!$O$2:$O$1016</f>
        <v>0</v>
      </c>
      <c r="R707" s="18" t="str">
        <f>IF('운영결산'!$C$2, Transactions!$Q$2:$Q$1016, Transactions!$P$2:$P$1016)</f>
        <v/>
      </c>
      <c r="S707" s="18" t="str">
        <f>IF('초기비용'!$C$2, Transactions!$Q$2:$Q$1016, Transactions!$P$2:$P$1016)</f>
        <v/>
      </c>
      <c r="T707" s="18">
        <f>IF('총결산'!$C$2, Transactions!$Q$2:$Q$1016, Transactions!$P$2:$P$1016)</f>
        <v>0</v>
      </c>
      <c r="U707" s="18">
        <f>IF(Transactions!$V$2:$V$1016=FALSE, Transactions!$O$2:$O$1016, 0)</f>
        <v>0</v>
      </c>
      <c r="V707" s="20"/>
      <c r="W707" s="15"/>
      <c r="X707" s="15"/>
      <c r="Y707" s="15"/>
      <c r="Z707" s="15"/>
      <c r="AA707" s="15"/>
      <c r="AB707" s="15"/>
      <c r="AC707" s="19"/>
    </row>
    <row r="708" ht="15.75" hidden="1" customHeight="1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10" t="b">
        <f>AND(ISNUMBER(MATCH(Transactions!$F$2:$F$1016, '관리용품리스트'!$B$3:$B$48, 0)),
  ISNUMBER(MATCH(Transactions!$G$2:$G$1016, '관리용품리스트'!$C$3:$C$48, 0))
)
</f>
        <v>0</v>
      </c>
      <c r="O708" s="11">
        <f>IF(Transactions!$C$2:$C$1016=TRUE, 0, IF(Transactions!$C$2:$C$1016="지출", -ROUND(Transactions!$H$2:$H$1016/11, 0), ROUND(Transactions!$H$2:$H$1016/11, 0)))</f>
        <v>0</v>
      </c>
      <c r="P708" s="11" t="str">
        <f>IF(Transactions!$C$2:$C$1016="지출", -(Transactions!$H$2:$H$1016), Transactions!$H$2:$H$1016)</f>
        <v/>
      </c>
      <c r="Q708" s="11">
        <f>Transactions!$P$2:$P$1016-Transactions!$O$2:$O$1016</f>
        <v>0</v>
      </c>
      <c r="R708" s="11" t="str">
        <f>IF('운영결산'!$C$2, Transactions!$Q$2:$Q$1016, Transactions!$P$2:$P$1016)</f>
        <v/>
      </c>
      <c r="S708" s="11" t="str">
        <f>IF('초기비용'!$C$2, Transactions!$Q$2:$Q$1016, Transactions!$P$2:$P$1016)</f>
        <v/>
      </c>
      <c r="T708" s="11">
        <f>IF('총결산'!$C$2, Transactions!$Q$2:$Q$1016, Transactions!$P$2:$P$1016)</f>
        <v>0</v>
      </c>
      <c r="U708" s="11">
        <f>IF(Transactions!$V$2:$V$1016=FALSE, Transactions!$O$2:$O$1016, 0)</f>
        <v>0</v>
      </c>
      <c r="V708" s="21"/>
      <c r="W708" s="8"/>
      <c r="X708" s="8"/>
      <c r="Y708" s="8"/>
      <c r="Z708" s="8"/>
      <c r="AA708" s="8"/>
      <c r="AB708" s="8"/>
      <c r="AC708" s="12"/>
    </row>
    <row r="709" ht="15.75" hidden="1" customHeight="1">
      <c r="A709" s="13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7" t="b">
        <f>AND(ISNUMBER(MATCH(Transactions!$F$2:$F$1016, '관리용품리스트'!$B$3:$B$48, 0)),
  ISNUMBER(MATCH(Transactions!$G$2:$G$1016, '관리용품리스트'!$C$3:$C$48, 0))
)
</f>
        <v>0</v>
      </c>
      <c r="O709" s="18">
        <f>IF(Transactions!$C$2:$C$1016=TRUE, 0, IF(Transactions!$C$2:$C$1016="지출", -ROUND(Transactions!$H$2:$H$1016/11, 0), ROUND(Transactions!$H$2:$H$1016/11, 0)))</f>
        <v>0</v>
      </c>
      <c r="P709" s="18" t="str">
        <f>IF(Transactions!$C$2:$C$1016="지출", -(Transactions!$H$2:$H$1016), Transactions!$H$2:$H$1016)</f>
        <v/>
      </c>
      <c r="Q709" s="18">
        <f>Transactions!$P$2:$P$1016-Transactions!$O$2:$O$1016</f>
        <v>0</v>
      </c>
      <c r="R709" s="18" t="str">
        <f>IF('운영결산'!$C$2, Transactions!$Q$2:$Q$1016, Transactions!$P$2:$P$1016)</f>
        <v/>
      </c>
      <c r="S709" s="18" t="str">
        <f>IF('초기비용'!$C$2, Transactions!$Q$2:$Q$1016, Transactions!$P$2:$P$1016)</f>
        <v/>
      </c>
      <c r="T709" s="18">
        <f>IF('총결산'!$C$2, Transactions!$Q$2:$Q$1016, Transactions!$P$2:$P$1016)</f>
        <v>0</v>
      </c>
      <c r="U709" s="18">
        <f>IF(Transactions!$V$2:$V$1016=FALSE, Transactions!$O$2:$O$1016, 0)</f>
        <v>0</v>
      </c>
      <c r="V709" s="20"/>
      <c r="W709" s="15"/>
      <c r="X709" s="15"/>
      <c r="Y709" s="15"/>
      <c r="Z709" s="15"/>
      <c r="AA709" s="15"/>
      <c r="AB709" s="15"/>
      <c r="AC709" s="19"/>
    </row>
    <row r="710" ht="15.75" hidden="1" customHeight="1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10" t="b">
        <f>AND(ISNUMBER(MATCH(Transactions!$F$2:$F$1016, '관리용품리스트'!$B$3:$B$48, 0)),
  ISNUMBER(MATCH(Transactions!$G$2:$G$1016, '관리용품리스트'!$C$3:$C$48, 0))
)
</f>
        <v>0</v>
      </c>
      <c r="O710" s="11">
        <f>IF(Transactions!$C$2:$C$1016=TRUE, 0, IF(Transactions!$C$2:$C$1016="지출", -ROUND(Transactions!$H$2:$H$1016/11, 0), ROUND(Transactions!$H$2:$H$1016/11, 0)))</f>
        <v>0</v>
      </c>
      <c r="P710" s="11" t="str">
        <f>IF(Transactions!$C$2:$C$1016="지출", -(Transactions!$H$2:$H$1016), Transactions!$H$2:$H$1016)</f>
        <v/>
      </c>
      <c r="Q710" s="11">
        <f>Transactions!$P$2:$P$1016-Transactions!$O$2:$O$1016</f>
        <v>0</v>
      </c>
      <c r="R710" s="11" t="str">
        <f>IF('운영결산'!$C$2, Transactions!$Q$2:$Q$1016, Transactions!$P$2:$P$1016)</f>
        <v/>
      </c>
      <c r="S710" s="11" t="str">
        <f>IF('초기비용'!$C$2, Transactions!$Q$2:$Q$1016, Transactions!$P$2:$P$1016)</f>
        <v/>
      </c>
      <c r="T710" s="11">
        <f>IF('총결산'!$C$2, Transactions!$Q$2:$Q$1016, Transactions!$P$2:$P$1016)</f>
        <v>0</v>
      </c>
      <c r="U710" s="11">
        <f>IF(Transactions!$V$2:$V$1016=FALSE, Transactions!$O$2:$O$1016, 0)</f>
        <v>0</v>
      </c>
      <c r="V710" s="21"/>
      <c r="W710" s="8"/>
      <c r="X710" s="8"/>
      <c r="Y710" s="8"/>
      <c r="Z710" s="8"/>
      <c r="AA710" s="8"/>
      <c r="AB710" s="8"/>
      <c r="AC710" s="12"/>
    </row>
    <row r="711" ht="15.75" hidden="1" customHeight="1">
      <c r="A711" s="13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7" t="b">
        <f>AND(ISNUMBER(MATCH(Transactions!$F$2:$F$1016, '관리용품리스트'!$B$3:$B$48, 0)),
  ISNUMBER(MATCH(Transactions!$G$2:$G$1016, '관리용품리스트'!$C$3:$C$48, 0))
)
</f>
        <v>0</v>
      </c>
      <c r="O711" s="18">
        <f>IF(Transactions!$C$2:$C$1016=TRUE, 0, IF(Transactions!$C$2:$C$1016="지출", -ROUND(Transactions!$H$2:$H$1016/11, 0), ROUND(Transactions!$H$2:$H$1016/11, 0)))</f>
        <v>0</v>
      </c>
      <c r="P711" s="18" t="str">
        <f>IF(Transactions!$C$2:$C$1016="지출", -(Transactions!$H$2:$H$1016), Transactions!$H$2:$H$1016)</f>
        <v/>
      </c>
      <c r="Q711" s="18">
        <f>Transactions!$P$2:$P$1016-Transactions!$O$2:$O$1016</f>
        <v>0</v>
      </c>
      <c r="R711" s="18" t="str">
        <f>IF('운영결산'!$C$2, Transactions!$Q$2:$Q$1016, Transactions!$P$2:$P$1016)</f>
        <v/>
      </c>
      <c r="S711" s="18" t="str">
        <f>IF('초기비용'!$C$2, Transactions!$Q$2:$Q$1016, Transactions!$P$2:$P$1016)</f>
        <v/>
      </c>
      <c r="T711" s="18">
        <f>IF('총결산'!$C$2, Transactions!$Q$2:$Q$1016, Transactions!$P$2:$P$1016)</f>
        <v>0</v>
      </c>
      <c r="U711" s="18">
        <f>IF(Transactions!$V$2:$V$1016=FALSE, Transactions!$O$2:$O$1016, 0)</f>
        <v>0</v>
      </c>
      <c r="V711" s="20"/>
      <c r="W711" s="15"/>
      <c r="X711" s="15"/>
      <c r="Y711" s="15"/>
      <c r="Z711" s="15"/>
      <c r="AA711" s="15"/>
      <c r="AB711" s="15"/>
      <c r="AC711" s="19"/>
    </row>
    <row r="712" ht="15.75" hidden="1" customHeight="1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10" t="b">
        <f>AND(ISNUMBER(MATCH(Transactions!$F$2:$F$1016, '관리용품리스트'!$B$3:$B$48, 0)),
  ISNUMBER(MATCH(Transactions!$G$2:$G$1016, '관리용품리스트'!$C$3:$C$48, 0))
)
</f>
        <v>0</v>
      </c>
      <c r="O712" s="11">
        <f>IF(Transactions!$C$2:$C$1016=TRUE, 0, IF(Transactions!$C$2:$C$1016="지출", -ROUND(Transactions!$H$2:$H$1016/11, 0), ROUND(Transactions!$H$2:$H$1016/11, 0)))</f>
        <v>0</v>
      </c>
      <c r="P712" s="11" t="str">
        <f>IF(Transactions!$C$2:$C$1016="지출", -(Transactions!$H$2:$H$1016), Transactions!$H$2:$H$1016)</f>
        <v/>
      </c>
      <c r="Q712" s="11">
        <f>Transactions!$P$2:$P$1016-Transactions!$O$2:$O$1016</f>
        <v>0</v>
      </c>
      <c r="R712" s="11" t="str">
        <f>IF('운영결산'!$C$2, Transactions!$Q$2:$Q$1016, Transactions!$P$2:$P$1016)</f>
        <v/>
      </c>
      <c r="S712" s="11" t="str">
        <f>IF('초기비용'!$C$2, Transactions!$Q$2:$Q$1016, Transactions!$P$2:$P$1016)</f>
        <v/>
      </c>
      <c r="T712" s="11">
        <f>IF('총결산'!$C$2, Transactions!$Q$2:$Q$1016, Transactions!$P$2:$P$1016)</f>
        <v>0</v>
      </c>
      <c r="U712" s="11">
        <f>IF(Transactions!$V$2:$V$1016=FALSE, Transactions!$O$2:$O$1016, 0)</f>
        <v>0</v>
      </c>
      <c r="V712" s="21"/>
      <c r="W712" s="8"/>
      <c r="X712" s="8"/>
      <c r="Y712" s="8"/>
      <c r="Z712" s="8"/>
      <c r="AA712" s="8"/>
      <c r="AB712" s="8"/>
      <c r="AC712" s="12"/>
    </row>
    <row r="713" ht="15.75" hidden="1" customHeight="1">
      <c r="A713" s="13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7" t="b">
        <f>AND(ISNUMBER(MATCH(Transactions!$F$2:$F$1016, '관리용품리스트'!$B$3:$B$48, 0)),
  ISNUMBER(MATCH(Transactions!$G$2:$G$1016, '관리용품리스트'!$C$3:$C$48, 0))
)
</f>
        <v>0</v>
      </c>
      <c r="O713" s="18">
        <f>IF(Transactions!$C$2:$C$1016=TRUE, 0, IF(Transactions!$C$2:$C$1016="지출", -ROUND(Transactions!$H$2:$H$1016/11, 0), ROUND(Transactions!$H$2:$H$1016/11, 0)))</f>
        <v>0</v>
      </c>
      <c r="P713" s="18" t="str">
        <f>IF(Transactions!$C$2:$C$1016="지출", -(Transactions!$H$2:$H$1016), Transactions!$H$2:$H$1016)</f>
        <v/>
      </c>
      <c r="Q713" s="18">
        <f>Transactions!$P$2:$P$1016-Transactions!$O$2:$O$1016</f>
        <v>0</v>
      </c>
      <c r="R713" s="18" t="str">
        <f>IF('운영결산'!$C$2, Transactions!$Q$2:$Q$1016, Transactions!$P$2:$P$1016)</f>
        <v/>
      </c>
      <c r="S713" s="18" t="str">
        <f>IF('초기비용'!$C$2, Transactions!$Q$2:$Q$1016, Transactions!$P$2:$P$1016)</f>
        <v/>
      </c>
      <c r="T713" s="18">
        <f>IF('총결산'!$C$2, Transactions!$Q$2:$Q$1016, Transactions!$P$2:$P$1016)</f>
        <v>0</v>
      </c>
      <c r="U713" s="18">
        <f>IF(Transactions!$V$2:$V$1016=FALSE, Transactions!$O$2:$O$1016, 0)</f>
        <v>0</v>
      </c>
      <c r="V713" s="20"/>
      <c r="W713" s="15"/>
      <c r="X713" s="15"/>
      <c r="Y713" s="15"/>
      <c r="Z713" s="15"/>
      <c r="AA713" s="15"/>
      <c r="AB713" s="15"/>
      <c r="AC713" s="19"/>
    </row>
    <row r="714" ht="15.75" hidden="1" customHeight="1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10" t="b">
        <f>AND(ISNUMBER(MATCH(Transactions!$F$2:$F$1016, '관리용품리스트'!$B$3:$B$48, 0)),
  ISNUMBER(MATCH(Transactions!$G$2:$G$1016, '관리용품리스트'!$C$3:$C$48, 0))
)
</f>
        <v>0</v>
      </c>
      <c r="O714" s="11">
        <f>IF(Transactions!$C$2:$C$1016=TRUE, 0, IF(Transactions!$C$2:$C$1016="지출", -ROUND(Transactions!$H$2:$H$1016/11, 0), ROUND(Transactions!$H$2:$H$1016/11, 0)))</f>
        <v>0</v>
      </c>
      <c r="P714" s="11" t="str">
        <f>IF(Transactions!$C$2:$C$1016="지출", -(Transactions!$H$2:$H$1016), Transactions!$H$2:$H$1016)</f>
        <v/>
      </c>
      <c r="Q714" s="11">
        <f>Transactions!$P$2:$P$1016-Transactions!$O$2:$O$1016</f>
        <v>0</v>
      </c>
      <c r="R714" s="11" t="str">
        <f>IF('운영결산'!$C$2, Transactions!$Q$2:$Q$1016, Transactions!$P$2:$P$1016)</f>
        <v/>
      </c>
      <c r="S714" s="11" t="str">
        <f>IF('초기비용'!$C$2, Transactions!$Q$2:$Q$1016, Transactions!$P$2:$P$1016)</f>
        <v/>
      </c>
      <c r="T714" s="11">
        <f>IF('총결산'!$C$2, Transactions!$Q$2:$Q$1016, Transactions!$P$2:$P$1016)</f>
        <v>0</v>
      </c>
      <c r="U714" s="11">
        <f>IF(Transactions!$V$2:$V$1016=FALSE, Transactions!$O$2:$O$1016, 0)</f>
        <v>0</v>
      </c>
      <c r="V714" s="21"/>
      <c r="W714" s="8"/>
      <c r="X714" s="8"/>
      <c r="Y714" s="8"/>
      <c r="Z714" s="8"/>
      <c r="AA714" s="8"/>
      <c r="AB714" s="8"/>
      <c r="AC714" s="12"/>
    </row>
    <row r="715" ht="15.75" hidden="1" customHeight="1">
      <c r="A715" s="13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7" t="b">
        <f>AND(ISNUMBER(MATCH(Transactions!$F$2:$F$1016, '관리용품리스트'!$B$3:$B$48, 0)),
  ISNUMBER(MATCH(Transactions!$G$2:$G$1016, '관리용품리스트'!$C$3:$C$48, 0))
)
</f>
        <v>0</v>
      </c>
      <c r="O715" s="18">
        <f>IF(Transactions!$C$2:$C$1016=TRUE, 0, IF(Transactions!$C$2:$C$1016="지출", -ROUND(Transactions!$H$2:$H$1016/11, 0), ROUND(Transactions!$H$2:$H$1016/11, 0)))</f>
        <v>0</v>
      </c>
      <c r="P715" s="18" t="str">
        <f>IF(Transactions!$C$2:$C$1016="지출", -(Transactions!$H$2:$H$1016), Transactions!$H$2:$H$1016)</f>
        <v/>
      </c>
      <c r="Q715" s="18">
        <f>Transactions!$P$2:$P$1016-Transactions!$O$2:$O$1016</f>
        <v>0</v>
      </c>
      <c r="R715" s="18" t="str">
        <f>IF('운영결산'!$C$2, Transactions!$Q$2:$Q$1016, Transactions!$P$2:$P$1016)</f>
        <v/>
      </c>
      <c r="S715" s="18" t="str">
        <f>IF('초기비용'!$C$2, Transactions!$Q$2:$Q$1016, Transactions!$P$2:$P$1016)</f>
        <v/>
      </c>
      <c r="T715" s="18">
        <f>IF('총결산'!$C$2, Transactions!$Q$2:$Q$1016, Transactions!$P$2:$P$1016)</f>
        <v>0</v>
      </c>
      <c r="U715" s="18">
        <f>IF(Transactions!$V$2:$V$1016=FALSE, Transactions!$O$2:$O$1016, 0)</f>
        <v>0</v>
      </c>
      <c r="V715" s="20"/>
      <c r="W715" s="15"/>
      <c r="X715" s="15"/>
      <c r="Y715" s="15"/>
      <c r="Z715" s="15"/>
      <c r="AA715" s="15"/>
      <c r="AB715" s="15"/>
      <c r="AC715" s="19"/>
    </row>
    <row r="716" ht="15.75" hidden="1" customHeight="1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10" t="b">
        <f>AND(ISNUMBER(MATCH(Transactions!$F$2:$F$1016, '관리용품리스트'!$B$3:$B$48, 0)),
  ISNUMBER(MATCH(Transactions!$G$2:$G$1016, '관리용품리스트'!$C$3:$C$48, 0))
)
</f>
        <v>0</v>
      </c>
      <c r="O716" s="11">
        <f>IF(Transactions!$C$2:$C$1016=TRUE, 0, IF(Transactions!$C$2:$C$1016="지출", -ROUND(Transactions!$H$2:$H$1016/11, 0), ROUND(Transactions!$H$2:$H$1016/11, 0)))</f>
        <v>0</v>
      </c>
      <c r="P716" s="11" t="str">
        <f>IF(Transactions!$C$2:$C$1016="지출", -(Transactions!$H$2:$H$1016), Transactions!$H$2:$H$1016)</f>
        <v/>
      </c>
      <c r="Q716" s="11">
        <f>Transactions!$P$2:$P$1016-Transactions!$O$2:$O$1016</f>
        <v>0</v>
      </c>
      <c r="R716" s="11" t="str">
        <f>IF('운영결산'!$C$2, Transactions!$Q$2:$Q$1016, Transactions!$P$2:$P$1016)</f>
        <v/>
      </c>
      <c r="S716" s="11" t="str">
        <f>IF('초기비용'!$C$2, Transactions!$Q$2:$Q$1016, Transactions!$P$2:$P$1016)</f>
        <v/>
      </c>
      <c r="T716" s="11">
        <f>IF('총결산'!$C$2, Transactions!$Q$2:$Q$1016, Transactions!$P$2:$P$1016)</f>
        <v>0</v>
      </c>
      <c r="U716" s="11">
        <f>IF(Transactions!$V$2:$V$1016=FALSE, Transactions!$O$2:$O$1016, 0)</f>
        <v>0</v>
      </c>
      <c r="V716" s="21"/>
      <c r="W716" s="8"/>
      <c r="X716" s="8"/>
      <c r="Y716" s="8"/>
      <c r="Z716" s="8"/>
      <c r="AA716" s="8"/>
      <c r="AB716" s="8"/>
      <c r="AC716" s="12"/>
    </row>
    <row r="717" ht="15.75" hidden="1" customHeight="1">
      <c r="A717" s="13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7" t="b">
        <f>AND(ISNUMBER(MATCH(Transactions!$F$2:$F$1016, '관리용품리스트'!$B$3:$B$48, 0)),
  ISNUMBER(MATCH(Transactions!$G$2:$G$1016, '관리용품리스트'!$C$3:$C$48, 0))
)
</f>
        <v>0</v>
      </c>
      <c r="O717" s="18">
        <f>IF(Transactions!$C$2:$C$1016=TRUE, 0, IF(Transactions!$C$2:$C$1016="지출", -ROUND(Transactions!$H$2:$H$1016/11, 0), ROUND(Transactions!$H$2:$H$1016/11, 0)))</f>
        <v>0</v>
      </c>
      <c r="P717" s="18" t="str">
        <f>IF(Transactions!$C$2:$C$1016="지출", -(Transactions!$H$2:$H$1016), Transactions!$H$2:$H$1016)</f>
        <v/>
      </c>
      <c r="Q717" s="18">
        <f>Transactions!$P$2:$P$1016-Transactions!$O$2:$O$1016</f>
        <v>0</v>
      </c>
      <c r="R717" s="18" t="str">
        <f>IF('운영결산'!$C$2, Transactions!$Q$2:$Q$1016, Transactions!$P$2:$P$1016)</f>
        <v/>
      </c>
      <c r="S717" s="18" t="str">
        <f>IF('초기비용'!$C$2, Transactions!$Q$2:$Q$1016, Transactions!$P$2:$P$1016)</f>
        <v/>
      </c>
      <c r="T717" s="18">
        <f>IF('총결산'!$C$2, Transactions!$Q$2:$Q$1016, Transactions!$P$2:$P$1016)</f>
        <v>0</v>
      </c>
      <c r="U717" s="18">
        <f>IF(Transactions!$V$2:$V$1016=FALSE, Transactions!$O$2:$O$1016, 0)</f>
        <v>0</v>
      </c>
      <c r="V717" s="20"/>
      <c r="W717" s="15"/>
      <c r="X717" s="15"/>
      <c r="Y717" s="15"/>
      <c r="Z717" s="15"/>
      <c r="AA717" s="15"/>
      <c r="AB717" s="15"/>
      <c r="AC717" s="19"/>
    </row>
    <row r="718" ht="15.75" hidden="1" customHeight="1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10" t="b">
        <f>AND(ISNUMBER(MATCH(Transactions!$F$2:$F$1016, '관리용품리스트'!$B$3:$B$48, 0)),
  ISNUMBER(MATCH(Transactions!$G$2:$G$1016, '관리용품리스트'!$C$3:$C$48, 0))
)
</f>
        <v>0</v>
      </c>
      <c r="O718" s="11">
        <f>IF(Transactions!$C$2:$C$1016=TRUE, 0, IF(Transactions!$C$2:$C$1016="지출", -ROUND(Transactions!$H$2:$H$1016/11, 0), ROUND(Transactions!$H$2:$H$1016/11, 0)))</f>
        <v>0</v>
      </c>
      <c r="P718" s="11" t="str">
        <f>IF(Transactions!$C$2:$C$1016="지출", -(Transactions!$H$2:$H$1016), Transactions!$H$2:$H$1016)</f>
        <v/>
      </c>
      <c r="Q718" s="11">
        <f>Transactions!$P$2:$P$1016-Transactions!$O$2:$O$1016</f>
        <v>0</v>
      </c>
      <c r="R718" s="11" t="str">
        <f>IF('운영결산'!$C$2, Transactions!$Q$2:$Q$1016, Transactions!$P$2:$P$1016)</f>
        <v/>
      </c>
      <c r="S718" s="11" t="str">
        <f>IF('초기비용'!$C$2, Transactions!$Q$2:$Q$1016, Transactions!$P$2:$P$1016)</f>
        <v/>
      </c>
      <c r="T718" s="11">
        <f>IF('총결산'!$C$2, Transactions!$Q$2:$Q$1016, Transactions!$P$2:$P$1016)</f>
        <v>0</v>
      </c>
      <c r="U718" s="11">
        <f>IF(Transactions!$V$2:$V$1016=FALSE, Transactions!$O$2:$O$1016, 0)</f>
        <v>0</v>
      </c>
      <c r="V718" s="21"/>
      <c r="W718" s="8"/>
      <c r="X718" s="8"/>
      <c r="Y718" s="8"/>
      <c r="Z718" s="8"/>
      <c r="AA718" s="8"/>
      <c r="AB718" s="8"/>
      <c r="AC718" s="12"/>
    </row>
    <row r="719" ht="15.75" hidden="1" customHeight="1">
      <c r="A719" s="13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7" t="b">
        <f>AND(ISNUMBER(MATCH(Transactions!$F$2:$F$1016, '관리용품리스트'!$B$3:$B$48, 0)),
  ISNUMBER(MATCH(Transactions!$G$2:$G$1016, '관리용품리스트'!$C$3:$C$48, 0))
)
</f>
        <v>0</v>
      </c>
      <c r="O719" s="18">
        <f>IF(Transactions!$C$2:$C$1016=TRUE, 0, IF(Transactions!$C$2:$C$1016="지출", -ROUND(Transactions!$H$2:$H$1016/11, 0), ROUND(Transactions!$H$2:$H$1016/11, 0)))</f>
        <v>0</v>
      </c>
      <c r="P719" s="18" t="str">
        <f>IF(Transactions!$C$2:$C$1016="지출", -(Transactions!$H$2:$H$1016), Transactions!$H$2:$H$1016)</f>
        <v/>
      </c>
      <c r="Q719" s="18">
        <f>Transactions!$P$2:$P$1016-Transactions!$O$2:$O$1016</f>
        <v>0</v>
      </c>
      <c r="R719" s="18" t="str">
        <f>IF('운영결산'!$C$2, Transactions!$Q$2:$Q$1016, Transactions!$P$2:$P$1016)</f>
        <v/>
      </c>
      <c r="S719" s="18" t="str">
        <f>IF('초기비용'!$C$2, Transactions!$Q$2:$Q$1016, Transactions!$P$2:$P$1016)</f>
        <v/>
      </c>
      <c r="T719" s="18">
        <f>IF('총결산'!$C$2, Transactions!$Q$2:$Q$1016, Transactions!$P$2:$P$1016)</f>
        <v>0</v>
      </c>
      <c r="U719" s="18">
        <f>IF(Transactions!$V$2:$V$1016=FALSE, Transactions!$O$2:$O$1016, 0)</f>
        <v>0</v>
      </c>
      <c r="V719" s="20"/>
      <c r="W719" s="15"/>
      <c r="X719" s="15"/>
      <c r="Y719" s="15"/>
      <c r="Z719" s="15"/>
      <c r="AA719" s="15"/>
      <c r="AB719" s="15"/>
      <c r="AC719" s="19"/>
    </row>
    <row r="720" ht="15.75" hidden="1" customHeight="1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10" t="b">
        <f>AND(ISNUMBER(MATCH(Transactions!$F$2:$F$1016, '관리용품리스트'!$B$3:$B$48, 0)),
  ISNUMBER(MATCH(Transactions!$G$2:$G$1016, '관리용품리스트'!$C$3:$C$48, 0))
)
</f>
        <v>0</v>
      </c>
      <c r="O720" s="11">
        <f>IF(Transactions!$C$2:$C$1016=TRUE, 0, IF(Transactions!$C$2:$C$1016="지출", -ROUND(Transactions!$H$2:$H$1016/11, 0), ROUND(Transactions!$H$2:$H$1016/11, 0)))</f>
        <v>0</v>
      </c>
      <c r="P720" s="11" t="str">
        <f>IF(Transactions!$C$2:$C$1016="지출", -(Transactions!$H$2:$H$1016), Transactions!$H$2:$H$1016)</f>
        <v/>
      </c>
      <c r="Q720" s="11">
        <f>Transactions!$P$2:$P$1016-Transactions!$O$2:$O$1016</f>
        <v>0</v>
      </c>
      <c r="R720" s="11" t="str">
        <f>IF('운영결산'!$C$2, Transactions!$Q$2:$Q$1016, Transactions!$P$2:$P$1016)</f>
        <v/>
      </c>
      <c r="S720" s="11" t="str">
        <f>IF('초기비용'!$C$2, Transactions!$Q$2:$Q$1016, Transactions!$P$2:$P$1016)</f>
        <v/>
      </c>
      <c r="T720" s="11">
        <f>IF('총결산'!$C$2, Transactions!$Q$2:$Q$1016, Transactions!$P$2:$P$1016)</f>
        <v>0</v>
      </c>
      <c r="U720" s="11">
        <f>IF(Transactions!$V$2:$V$1016=FALSE, Transactions!$O$2:$O$1016, 0)</f>
        <v>0</v>
      </c>
      <c r="V720" s="21"/>
      <c r="W720" s="8"/>
      <c r="X720" s="8"/>
      <c r="Y720" s="8"/>
      <c r="Z720" s="8"/>
      <c r="AA720" s="8"/>
      <c r="AB720" s="8"/>
      <c r="AC720" s="12"/>
    </row>
    <row r="721" ht="15.75" hidden="1" customHeight="1">
      <c r="A721" s="13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7" t="b">
        <f>AND(ISNUMBER(MATCH(Transactions!$F$2:$F$1016, '관리용품리스트'!$B$3:$B$48, 0)),
  ISNUMBER(MATCH(Transactions!$G$2:$G$1016, '관리용품리스트'!$C$3:$C$48, 0))
)
</f>
        <v>0</v>
      </c>
      <c r="O721" s="18">
        <f>IF(Transactions!$C$2:$C$1016=TRUE, 0, IF(Transactions!$C$2:$C$1016="지출", -ROUND(Transactions!$H$2:$H$1016/11, 0), ROUND(Transactions!$H$2:$H$1016/11, 0)))</f>
        <v>0</v>
      </c>
      <c r="P721" s="18" t="str">
        <f>IF(Transactions!$C$2:$C$1016="지출", -(Transactions!$H$2:$H$1016), Transactions!$H$2:$H$1016)</f>
        <v/>
      </c>
      <c r="Q721" s="18">
        <f>Transactions!$P$2:$P$1016-Transactions!$O$2:$O$1016</f>
        <v>0</v>
      </c>
      <c r="R721" s="18" t="str">
        <f>IF('운영결산'!$C$2, Transactions!$Q$2:$Q$1016, Transactions!$P$2:$P$1016)</f>
        <v/>
      </c>
      <c r="S721" s="18" t="str">
        <f>IF('초기비용'!$C$2, Transactions!$Q$2:$Q$1016, Transactions!$P$2:$P$1016)</f>
        <v/>
      </c>
      <c r="T721" s="18">
        <f>IF('총결산'!$C$2, Transactions!$Q$2:$Q$1016, Transactions!$P$2:$P$1016)</f>
        <v>0</v>
      </c>
      <c r="U721" s="18">
        <f>IF(Transactions!$V$2:$V$1016=FALSE, Transactions!$O$2:$O$1016, 0)</f>
        <v>0</v>
      </c>
      <c r="V721" s="20"/>
      <c r="W721" s="15"/>
      <c r="X721" s="15"/>
      <c r="Y721" s="15"/>
      <c r="Z721" s="15"/>
      <c r="AA721" s="15"/>
      <c r="AB721" s="15"/>
      <c r="AC721" s="19"/>
    </row>
    <row r="722" ht="15.75" hidden="1" customHeight="1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10" t="b">
        <f>AND(ISNUMBER(MATCH(Transactions!$F$2:$F$1016, '관리용품리스트'!$B$3:$B$48, 0)),
  ISNUMBER(MATCH(Transactions!$G$2:$G$1016, '관리용품리스트'!$C$3:$C$48, 0))
)
</f>
        <v>0</v>
      </c>
      <c r="O722" s="11">
        <f>IF(Transactions!$C$2:$C$1016=TRUE, 0, IF(Transactions!$C$2:$C$1016="지출", -ROUND(Transactions!$H$2:$H$1016/11, 0), ROUND(Transactions!$H$2:$H$1016/11, 0)))</f>
        <v>0</v>
      </c>
      <c r="P722" s="11" t="str">
        <f>IF(Transactions!$C$2:$C$1016="지출", -(Transactions!$H$2:$H$1016), Transactions!$H$2:$H$1016)</f>
        <v/>
      </c>
      <c r="Q722" s="11">
        <f>Transactions!$P$2:$P$1016-Transactions!$O$2:$O$1016</f>
        <v>0</v>
      </c>
      <c r="R722" s="11" t="str">
        <f>IF('운영결산'!$C$2, Transactions!$Q$2:$Q$1016, Transactions!$P$2:$P$1016)</f>
        <v/>
      </c>
      <c r="S722" s="11" t="str">
        <f>IF('초기비용'!$C$2, Transactions!$Q$2:$Q$1016, Transactions!$P$2:$P$1016)</f>
        <v/>
      </c>
      <c r="T722" s="11">
        <f>IF('총결산'!$C$2, Transactions!$Q$2:$Q$1016, Transactions!$P$2:$P$1016)</f>
        <v>0</v>
      </c>
      <c r="U722" s="11">
        <f>IF(Transactions!$V$2:$V$1016=FALSE, Transactions!$O$2:$O$1016, 0)</f>
        <v>0</v>
      </c>
      <c r="V722" s="21"/>
      <c r="W722" s="8"/>
      <c r="X722" s="8"/>
      <c r="Y722" s="8"/>
      <c r="Z722" s="8"/>
      <c r="AA722" s="8"/>
      <c r="AB722" s="8"/>
      <c r="AC722" s="12"/>
    </row>
    <row r="723" ht="15.75" hidden="1" customHeight="1">
      <c r="A723" s="13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7" t="b">
        <f>AND(ISNUMBER(MATCH(Transactions!$F$2:$F$1016, '관리용품리스트'!$B$3:$B$48, 0)),
  ISNUMBER(MATCH(Transactions!$G$2:$G$1016, '관리용품리스트'!$C$3:$C$48, 0))
)
</f>
        <v>0</v>
      </c>
      <c r="O723" s="18">
        <f>IF(Transactions!$C$2:$C$1016=TRUE, 0, IF(Transactions!$C$2:$C$1016="지출", -ROUND(Transactions!$H$2:$H$1016/11, 0), ROUND(Transactions!$H$2:$H$1016/11, 0)))</f>
        <v>0</v>
      </c>
      <c r="P723" s="18" t="str">
        <f>IF(Transactions!$C$2:$C$1016="지출", -(Transactions!$H$2:$H$1016), Transactions!$H$2:$H$1016)</f>
        <v/>
      </c>
      <c r="Q723" s="18">
        <f>Transactions!$P$2:$P$1016-Transactions!$O$2:$O$1016</f>
        <v>0</v>
      </c>
      <c r="R723" s="18" t="str">
        <f>IF('운영결산'!$C$2, Transactions!$Q$2:$Q$1016, Transactions!$P$2:$P$1016)</f>
        <v/>
      </c>
      <c r="S723" s="18" t="str">
        <f>IF('초기비용'!$C$2, Transactions!$Q$2:$Q$1016, Transactions!$P$2:$P$1016)</f>
        <v/>
      </c>
      <c r="T723" s="18">
        <f>IF('총결산'!$C$2, Transactions!$Q$2:$Q$1016, Transactions!$P$2:$P$1016)</f>
        <v>0</v>
      </c>
      <c r="U723" s="18">
        <f>IF(Transactions!$V$2:$V$1016=FALSE, Transactions!$O$2:$O$1016, 0)</f>
        <v>0</v>
      </c>
      <c r="V723" s="20"/>
      <c r="W723" s="15"/>
      <c r="X723" s="15"/>
      <c r="Y723" s="15"/>
      <c r="Z723" s="15"/>
      <c r="AA723" s="15"/>
      <c r="AB723" s="15"/>
      <c r="AC723" s="19"/>
    </row>
    <row r="724" ht="15.75" hidden="1" customHeight="1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10" t="b">
        <f>AND(ISNUMBER(MATCH(Transactions!$F$2:$F$1016, '관리용품리스트'!$B$3:$B$48, 0)),
  ISNUMBER(MATCH(Transactions!$G$2:$G$1016, '관리용품리스트'!$C$3:$C$48, 0))
)
</f>
        <v>0</v>
      </c>
      <c r="O724" s="11">
        <f>IF(Transactions!$C$2:$C$1016=TRUE, 0, IF(Transactions!$C$2:$C$1016="지출", -ROUND(Transactions!$H$2:$H$1016/11, 0), ROUND(Transactions!$H$2:$H$1016/11, 0)))</f>
        <v>0</v>
      </c>
      <c r="P724" s="11" t="str">
        <f>IF(Transactions!$C$2:$C$1016="지출", -(Transactions!$H$2:$H$1016), Transactions!$H$2:$H$1016)</f>
        <v/>
      </c>
      <c r="Q724" s="11">
        <f>Transactions!$P$2:$P$1016-Transactions!$O$2:$O$1016</f>
        <v>0</v>
      </c>
      <c r="R724" s="11" t="str">
        <f>IF('운영결산'!$C$2, Transactions!$Q$2:$Q$1016, Transactions!$P$2:$P$1016)</f>
        <v/>
      </c>
      <c r="S724" s="11" t="str">
        <f>IF('초기비용'!$C$2, Transactions!$Q$2:$Q$1016, Transactions!$P$2:$P$1016)</f>
        <v/>
      </c>
      <c r="T724" s="11">
        <f>IF('총결산'!$C$2, Transactions!$Q$2:$Q$1016, Transactions!$P$2:$P$1016)</f>
        <v>0</v>
      </c>
      <c r="U724" s="11">
        <f>IF(Transactions!$V$2:$V$1016=FALSE, Transactions!$O$2:$O$1016, 0)</f>
        <v>0</v>
      </c>
      <c r="V724" s="21"/>
      <c r="W724" s="8"/>
      <c r="X724" s="8"/>
      <c r="Y724" s="8"/>
      <c r="Z724" s="8"/>
      <c r="AA724" s="8"/>
      <c r="AB724" s="8"/>
      <c r="AC724" s="12"/>
    </row>
    <row r="725" ht="15.75" hidden="1" customHeight="1">
      <c r="A725" s="13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7" t="b">
        <f>AND(ISNUMBER(MATCH(Transactions!$F$2:$F$1016, '관리용품리스트'!$B$3:$B$48, 0)),
  ISNUMBER(MATCH(Transactions!$G$2:$G$1016, '관리용품리스트'!$C$3:$C$48, 0))
)
</f>
        <v>0</v>
      </c>
      <c r="O725" s="18">
        <f>IF(Transactions!$C$2:$C$1016=TRUE, 0, IF(Transactions!$C$2:$C$1016="지출", -ROUND(Transactions!$H$2:$H$1016/11, 0), ROUND(Transactions!$H$2:$H$1016/11, 0)))</f>
        <v>0</v>
      </c>
      <c r="P725" s="18" t="str">
        <f>IF(Transactions!$C$2:$C$1016="지출", -(Transactions!$H$2:$H$1016), Transactions!$H$2:$H$1016)</f>
        <v/>
      </c>
      <c r="Q725" s="18">
        <f>Transactions!$P$2:$P$1016-Transactions!$O$2:$O$1016</f>
        <v>0</v>
      </c>
      <c r="R725" s="18" t="str">
        <f>IF('운영결산'!$C$2, Transactions!$Q$2:$Q$1016, Transactions!$P$2:$P$1016)</f>
        <v/>
      </c>
      <c r="S725" s="18" t="str">
        <f>IF('초기비용'!$C$2, Transactions!$Q$2:$Q$1016, Transactions!$P$2:$P$1016)</f>
        <v/>
      </c>
      <c r="T725" s="18">
        <f>IF('총결산'!$C$2, Transactions!$Q$2:$Q$1016, Transactions!$P$2:$P$1016)</f>
        <v>0</v>
      </c>
      <c r="U725" s="18">
        <f>IF(Transactions!$V$2:$V$1016=FALSE, Transactions!$O$2:$O$1016, 0)</f>
        <v>0</v>
      </c>
      <c r="V725" s="20"/>
      <c r="W725" s="15"/>
      <c r="X725" s="15"/>
      <c r="Y725" s="15"/>
      <c r="Z725" s="15"/>
      <c r="AA725" s="15"/>
      <c r="AB725" s="15"/>
      <c r="AC725" s="19"/>
    </row>
    <row r="726" ht="15.75" hidden="1" customHeight="1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10" t="b">
        <f>AND(ISNUMBER(MATCH(Transactions!$F$2:$F$1016, '관리용품리스트'!$B$3:$B$48, 0)),
  ISNUMBER(MATCH(Transactions!$G$2:$G$1016, '관리용품리스트'!$C$3:$C$48, 0))
)
</f>
        <v>0</v>
      </c>
      <c r="O726" s="11">
        <f>IF(Transactions!$C$2:$C$1016=TRUE, 0, IF(Transactions!$C$2:$C$1016="지출", -ROUND(Transactions!$H$2:$H$1016/11, 0), ROUND(Transactions!$H$2:$H$1016/11, 0)))</f>
        <v>0</v>
      </c>
      <c r="P726" s="11" t="str">
        <f>IF(Transactions!$C$2:$C$1016="지출", -(Transactions!$H$2:$H$1016), Transactions!$H$2:$H$1016)</f>
        <v/>
      </c>
      <c r="Q726" s="11">
        <f>Transactions!$P$2:$P$1016-Transactions!$O$2:$O$1016</f>
        <v>0</v>
      </c>
      <c r="R726" s="11" t="str">
        <f>IF('운영결산'!$C$2, Transactions!$Q$2:$Q$1016, Transactions!$P$2:$P$1016)</f>
        <v/>
      </c>
      <c r="S726" s="11" t="str">
        <f>IF('초기비용'!$C$2, Transactions!$Q$2:$Q$1016, Transactions!$P$2:$P$1016)</f>
        <v/>
      </c>
      <c r="T726" s="11">
        <f>IF('총결산'!$C$2, Transactions!$Q$2:$Q$1016, Transactions!$P$2:$P$1016)</f>
        <v>0</v>
      </c>
      <c r="U726" s="11">
        <f>IF(Transactions!$V$2:$V$1016=FALSE, Transactions!$O$2:$O$1016, 0)</f>
        <v>0</v>
      </c>
      <c r="V726" s="21"/>
      <c r="W726" s="8"/>
      <c r="X726" s="8"/>
      <c r="Y726" s="8"/>
      <c r="Z726" s="8"/>
      <c r="AA726" s="8"/>
      <c r="AB726" s="8"/>
      <c r="AC726" s="12"/>
    </row>
    <row r="727" ht="15.75" hidden="1" customHeight="1">
      <c r="A727" s="13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7" t="b">
        <f>AND(ISNUMBER(MATCH(Transactions!$F$2:$F$1016, '관리용품리스트'!$B$3:$B$48, 0)),
  ISNUMBER(MATCH(Transactions!$G$2:$G$1016, '관리용품리스트'!$C$3:$C$48, 0))
)
</f>
        <v>0</v>
      </c>
      <c r="O727" s="18">
        <f>IF(Transactions!$C$2:$C$1016=TRUE, 0, IF(Transactions!$C$2:$C$1016="지출", -ROUND(Transactions!$H$2:$H$1016/11, 0), ROUND(Transactions!$H$2:$H$1016/11, 0)))</f>
        <v>0</v>
      </c>
      <c r="P727" s="18" t="str">
        <f>IF(Transactions!$C$2:$C$1016="지출", -(Transactions!$H$2:$H$1016), Transactions!$H$2:$H$1016)</f>
        <v/>
      </c>
      <c r="Q727" s="18">
        <f>Transactions!$P$2:$P$1016-Transactions!$O$2:$O$1016</f>
        <v>0</v>
      </c>
      <c r="R727" s="18" t="str">
        <f>IF('운영결산'!$C$2, Transactions!$Q$2:$Q$1016, Transactions!$P$2:$P$1016)</f>
        <v/>
      </c>
      <c r="S727" s="18" t="str">
        <f>IF('초기비용'!$C$2, Transactions!$Q$2:$Q$1016, Transactions!$P$2:$P$1016)</f>
        <v/>
      </c>
      <c r="T727" s="18">
        <f>IF('총결산'!$C$2, Transactions!$Q$2:$Q$1016, Transactions!$P$2:$P$1016)</f>
        <v>0</v>
      </c>
      <c r="U727" s="18">
        <f>IF(Transactions!$V$2:$V$1016=FALSE, Transactions!$O$2:$O$1016, 0)</f>
        <v>0</v>
      </c>
      <c r="V727" s="20"/>
      <c r="W727" s="15"/>
      <c r="X727" s="15"/>
      <c r="Y727" s="15"/>
      <c r="Z727" s="15"/>
      <c r="AA727" s="15"/>
      <c r="AB727" s="15"/>
      <c r="AC727" s="19"/>
    </row>
    <row r="728" ht="15.75" hidden="1" customHeight="1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10" t="b">
        <f>AND(ISNUMBER(MATCH(Transactions!$F$2:$F$1016, '관리용품리스트'!$B$3:$B$48, 0)),
  ISNUMBER(MATCH(Transactions!$G$2:$G$1016, '관리용품리스트'!$C$3:$C$48, 0))
)
</f>
        <v>0</v>
      </c>
      <c r="O728" s="11">
        <f>IF(Transactions!$C$2:$C$1016=TRUE, 0, IF(Transactions!$C$2:$C$1016="지출", -ROUND(Transactions!$H$2:$H$1016/11, 0), ROUND(Transactions!$H$2:$H$1016/11, 0)))</f>
        <v>0</v>
      </c>
      <c r="P728" s="11" t="str">
        <f>IF(Transactions!$C$2:$C$1016="지출", -(Transactions!$H$2:$H$1016), Transactions!$H$2:$H$1016)</f>
        <v/>
      </c>
      <c r="Q728" s="11">
        <f>Transactions!$P$2:$P$1016-Transactions!$O$2:$O$1016</f>
        <v>0</v>
      </c>
      <c r="R728" s="11" t="str">
        <f>IF('운영결산'!$C$2, Transactions!$Q$2:$Q$1016, Transactions!$P$2:$P$1016)</f>
        <v/>
      </c>
      <c r="S728" s="11" t="str">
        <f>IF('초기비용'!$C$2, Transactions!$Q$2:$Q$1016, Transactions!$P$2:$P$1016)</f>
        <v/>
      </c>
      <c r="T728" s="11">
        <f>IF('총결산'!$C$2, Transactions!$Q$2:$Q$1016, Transactions!$P$2:$P$1016)</f>
        <v>0</v>
      </c>
      <c r="U728" s="11">
        <f>IF(Transactions!$V$2:$V$1016=FALSE, Transactions!$O$2:$O$1016, 0)</f>
        <v>0</v>
      </c>
      <c r="V728" s="21"/>
      <c r="W728" s="8"/>
      <c r="X728" s="8"/>
      <c r="Y728" s="8"/>
      <c r="Z728" s="8"/>
      <c r="AA728" s="8"/>
      <c r="AB728" s="8"/>
      <c r="AC728" s="12"/>
    </row>
    <row r="729" ht="15.75" hidden="1" customHeight="1">
      <c r="A729" s="13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7" t="b">
        <f>AND(ISNUMBER(MATCH(Transactions!$F$2:$F$1016, '관리용품리스트'!$B$3:$B$48, 0)),
  ISNUMBER(MATCH(Transactions!$G$2:$G$1016, '관리용품리스트'!$C$3:$C$48, 0))
)
</f>
        <v>0</v>
      </c>
      <c r="O729" s="18">
        <f>IF(Transactions!$C$2:$C$1016=TRUE, 0, IF(Transactions!$C$2:$C$1016="지출", -ROUND(Transactions!$H$2:$H$1016/11, 0), ROUND(Transactions!$H$2:$H$1016/11, 0)))</f>
        <v>0</v>
      </c>
      <c r="P729" s="18" t="str">
        <f>IF(Transactions!$C$2:$C$1016="지출", -(Transactions!$H$2:$H$1016), Transactions!$H$2:$H$1016)</f>
        <v/>
      </c>
      <c r="Q729" s="18">
        <f>Transactions!$P$2:$P$1016-Transactions!$O$2:$O$1016</f>
        <v>0</v>
      </c>
      <c r="R729" s="18" t="str">
        <f>IF('운영결산'!$C$2, Transactions!$Q$2:$Q$1016, Transactions!$P$2:$P$1016)</f>
        <v/>
      </c>
      <c r="S729" s="18" t="str">
        <f>IF('초기비용'!$C$2, Transactions!$Q$2:$Q$1016, Transactions!$P$2:$P$1016)</f>
        <v/>
      </c>
      <c r="T729" s="18">
        <f>IF('총결산'!$C$2, Transactions!$Q$2:$Q$1016, Transactions!$P$2:$P$1016)</f>
        <v>0</v>
      </c>
      <c r="U729" s="18">
        <f>IF(Transactions!$V$2:$V$1016=FALSE, Transactions!$O$2:$O$1016, 0)</f>
        <v>0</v>
      </c>
      <c r="V729" s="20"/>
      <c r="W729" s="15"/>
      <c r="X729" s="15"/>
      <c r="Y729" s="15"/>
      <c r="Z729" s="15"/>
      <c r="AA729" s="15"/>
      <c r="AB729" s="15"/>
      <c r="AC729" s="19"/>
    </row>
    <row r="730" ht="15.75" hidden="1" customHeight="1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10" t="b">
        <f>AND(ISNUMBER(MATCH(Transactions!$F$2:$F$1016, '관리용품리스트'!$B$3:$B$48, 0)),
  ISNUMBER(MATCH(Transactions!$G$2:$G$1016, '관리용품리스트'!$C$3:$C$48, 0))
)
</f>
        <v>0</v>
      </c>
      <c r="O730" s="11">
        <f>IF(Transactions!$C$2:$C$1016=TRUE, 0, IF(Transactions!$C$2:$C$1016="지출", -ROUND(Transactions!$H$2:$H$1016/11, 0), ROUND(Transactions!$H$2:$H$1016/11, 0)))</f>
        <v>0</v>
      </c>
      <c r="P730" s="11" t="str">
        <f>IF(Transactions!$C$2:$C$1016="지출", -(Transactions!$H$2:$H$1016), Transactions!$H$2:$H$1016)</f>
        <v/>
      </c>
      <c r="Q730" s="11">
        <f>Transactions!$P$2:$P$1016-Transactions!$O$2:$O$1016</f>
        <v>0</v>
      </c>
      <c r="R730" s="11" t="str">
        <f>IF('운영결산'!$C$2, Transactions!$Q$2:$Q$1016, Transactions!$P$2:$P$1016)</f>
        <v/>
      </c>
      <c r="S730" s="11" t="str">
        <f>IF('초기비용'!$C$2, Transactions!$Q$2:$Q$1016, Transactions!$P$2:$P$1016)</f>
        <v/>
      </c>
      <c r="T730" s="11">
        <f>IF('총결산'!$C$2, Transactions!$Q$2:$Q$1016, Transactions!$P$2:$P$1016)</f>
        <v>0</v>
      </c>
      <c r="U730" s="11">
        <f>IF(Transactions!$V$2:$V$1016=FALSE, Transactions!$O$2:$O$1016, 0)</f>
        <v>0</v>
      </c>
      <c r="V730" s="21"/>
      <c r="W730" s="8"/>
      <c r="X730" s="8"/>
      <c r="Y730" s="8"/>
      <c r="Z730" s="8"/>
      <c r="AA730" s="8"/>
      <c r="AB730" s="8"/>
      <c r="AC730" s="12"/>
    </row>
    <row r="731" ht="15.75" hidden="1" customHeight="1">
      <c r="A731" s="13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7" t="b">
        <f>AND(ISNUMBER(MATCH(Transactions!$F$2:$F$1016, '관리용품리스트'!$B$3:$B$48, 0)),
  ISNUMBER(MATCH(Transactions!$G$2:$G$1016, '관리용품리스트'!$C$3:$C$48, 0))
)
</f>
        <v>0</v>
      </c>
      <c r="O731" s="18">
        <f>IF(Transactions!$C$2:$C$1016=TRUE, 0, IF(Transactions!$C$2:$C$1016="지출", -ROUND(Transactions!$H$2:$H$1016/11, 0), ROUND(Transactions!$H$2:$H$1016/11, 0)))</f>
        <v>0</v>
      </c>
      <c r="P731" s="18" t="str">
        <f>IF(Transactions!$C$2:$C$1016="지출", -(Transactions!$H$2:$H$1016), Transactions!$H$2:$H$1016)</f>
        <v/>
      </c>
      <c r="Q731" s="18">
        <f>Transactions!$P$2:$P$1016-Transactions!$O$2:$O$1016</f>
        <v>0</v>
      </c>
      <c r="R731" s="18" t="str">
        <f>IF('운영결산'!$C$2, Transactions!$Q$2:$Q$1016, Transactions!$P$2:$P$1016)</f>
        <v/>
      </c>
      <c r="S731" s="18" t="str">
        <f>IF('초기비용'!$C$2, Transactions!$Q$2:$Q$1016, Transactions!$P$2:$P$1016)</f>
        <v/>
      </c>
      <c r="T731" s="18">
        <f>IF('총결산'!$C$2, Transactions!$Q$2:$Q$1016, Transactions!$P$2:$P$1016)</f>
        <v>0</v>
      </c>
      <c r="U731" s="18">
        <f>IF(Transactions!$V$2:$V$1016=FALSE, Transactions!$O$2:$O$1016, 0)</f>
        <v>0</v>
      </c>
      <c r="V731" s="20"/>
      <c r="W731" s="15"/>
      <c r="X731" s="15"/>
      <c r="Y731" s="15"/>
      <c r="Z731" s="15"/>
      <c r="AA731" s="15"/>
      <c r="AB731" s="15"/>
      <c r="AC731" s="19"/>
    </row>
    <row r="732" ht="15.75" hidden="1" customHeight="1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10" t="b">
        <f>AND(ISNUMBER(MATCH(Transactions!$F$2:$F$1016, '관리용품리스트'!$B$3:$B$48, 0)),
  ISNUMBER(MATCH(Transactions!$G$2:$G$1016, '관리용품리스트'!$C$3:$C$48, 0))
)
</f>
        <v>0</v>
      </c>
      <c r="O732" s="11">
        <f>IF(Transactions!$C$2:$C$1016=TRUE, 0, IF(Transactions!$C$2:$C$1016="지출", -ROUND(Transactions!$H$2:$H$1016/11, 0), ROUND(Transactions!$H$2:$H$1016/11, 0)))</f>
        <v>0</v>
      </c>
      <c r="P732" s="11" t="str">
        <f>IF(Transactions!$C$2:$C$1016="지출", -(Transactions!$H$2:$H$1016), Transactions!$H$2:$H$1016)</f>
        <v/>
      </c>
      <c r="Q732" s="11">
        <f>Transactions!$P$2:$P$1016-Transactions!$O$2:$O$1016</f>
        <v>0</v>
      </c>
      <c r="R732" s="11" t="str">
        <f>IF('운영결산'!$C$2, Transactions!$Q$2:$Q$1016, Transactions!$P$2:$P$1016)</f>
        <v/>
      </c>
      <c r="S732" s="11" t="str">
        <f>IF('초기비용'!$C$2, Transactions!$Q$2:$Q$1016, Transactions!$P$2:$P$1016)</f>
        <v/>
      </c>
      <c r="T732" s="11">
        <f>IF('총결산'!$C$2, Transactions!$Q$2:$Q$1016, Transactions!$P$2:$P$1016)</f>
        <v>0</v>
      </c>
      <c r="U732" s="11">
        <f>IF(Transactions!$V$2:$V$1016=FALSE, Transactions!$O$2:$O$1016, 0)</f>
        <v>0</v>
      </c>
      <c r="V732" s="21"/>
      <c r="W732" s="8"/>
      <c r="X732" s="8"/>
      <c r="Y732" s="8"/>
      <c r="Z732" s="8"/>
      <c r="AA732" s="8"/>
      <c r="AB732" s="8"/>
      <c r="AC732" s="12"/>
    </row>
    <row r="733" ht="15.75" hidden="1" customHeight="1">
      <c r="A733" s="13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7" t="b">
        <f>AND(ISNUMBER(MATCH(Transactions!$F$2:$F$1016, '관리용품리스트'!$B$3:$B$48, 0)),
  ISNUMBER(MATCH(Transactions!$G$2:$G$1016, '관리용품리스트'!$C$3:$C$48, 0))
)
</f>
        <v>0</v>
      </c>
      <c r="O733" s="18">
        <f>IF(Transactions!$C$2:$C$1016=TRUE, 0, IF(Transactions!$C$2:$C$1016="지출", -ROUND(Transactions!$H$2:$H$1016/11, 0), ROUND(Transactions!$H$2:$H$1016/11, 0)))</f>
        <v>0</v>
      </c>
      <c r="P733" s="18" t="str">
        <f>IF(Transactions!$C$2:$C$1016="지출", -(Transactions!$H$2:$H$1016), Transactions!$H$2:$H$1016)</f>
        <v/>
      </c>
      <c r="Q733" s="18">
        <f>Transactions!$P$2:$P$1016-Transactions!$O$2:$O$1016</f>
        <v>0</v>
      </c>
      <c r="R733" s="18" t="str">
        <f>IF('운영결산'!$C$2, Transactions!$Q$2:$Q$1016, Transactions!$P$2:$P$1016)</f>
        <v/>
      </c>
      <c r="S733" s="18" t="str">
        <f>IF('초기비용'!$C$2, Transactions!$Q$2:$Q$1016, Transactions!$P$2:$P$1016)</f>
        <v/>
      </c>
      <c r="T733" s="18">
        <f>IF('총결산'!$C$2, Transactions!$Q$2:$Q$1016, Transactions!$P$2:$P$1016)</f>
        <v>0</v>
      </c>
      <c r="U733" s="18">
        <f>IF(Transactions!$V$2:$V$1016=FALSE, Transactions!$O$2:$O$1016, 0)</f>
        <v>0</v>
      </c>
      <c r="V733" s="20"/>
      <c r="W733" s="15"/>
      <c r="X733" s="15"/>
      <c r="Y733" s="15"/>
      <c r="Z733" s="15"/>
      <c r="AA733" s="15"/>
      <c r="AB733" s="15"/>
      <c r="AC733" s="19"/>
    </row>
    <row r="734" ht="15.75" hidden="1" customHeight="1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10" t="b">
        <f>AND(ISNUMBER(MATCH(Transactions!$F$2:$F$1016, '관리용품리스트'!$B$3:$B$48, 0)),
  ISNUMBER(MATCH(Transactions!$G$2:$G$1016, '관리용품리스트'!$C$3:$C$48, 0))
)
</f>
        <v>0</v>
      </c>
      <c r="O734" s="11">
        <f>IF(Transactions!$C$2:$C$1016=TRUE, 0, IF(Transactions!$C$2:$C$1016="지출", -ROUND(Transactions!$H$2:$H$1016/11, 0), ROUND(Transactions!$H$2:$H$1016/11, 0)))</f>
        <v>0</v>
      </c>
      <c r="P734" s="11" t="str">
        <f>IF(Transactions!$C$2:$C$1016="지출", -(Transactions!$H$2:$H$1016), Transactions!$H$2:$H$1016)</f>
        <v/>
      </c>
      <c r="Q734" s="11">
        <f>Transactions!$P$2:$P$1016-Transactions!$O$2:$O$1016</f>
        <v>0</v>
      </c>
      <c r="R734" s="11" t="str">
        <f>IF('운영결산'!$C$2, Transactions!$Q$2:$Q$1016, Transactions!$P$2:$P$1016)</f>
        <v/>
      </c>
      <c r="S734" s="11" t="str">
        <f>IF('초기비용'!$C$2, Transactions!$Q$2:$Q$1016, Transactions!$P$2:$P$1016)</f>
        <v/>
      </c>
      <c r="T734" s="11">
        <f>IF('총결산'!$C$2, Transactions!$Q$2:$Q$1016, Transactions!$P$2:$P$1016)</f>
        <v>0</v>
      </c>
      <c r="U734" s="11">
        <f>IF(Transactions!$V$2:$V$1016=FALSE, Transactions!$O$2:$O$1016, 0)</f>
        <v>0</v>
      </c>
      <c r="V734" s="21"/>
      <c r="W734" s="8"/>
      <c r="X734" s="8"/>
      <c r="Y734" s="8"/>
      <c r="Z734" s="8"/>
      <c r="AA734" s="8"/>
      <c r="AB734" s="8"/>
      <c r="AC734" s="12"/>
    </row>
    <row r="735" ht="15.75" hidden="1" customHeight="1">
      <c r="A735" s="13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7" t="b">
        <f>AND(ISNUMBER(MATCH(Transactions!$F$2:$F$1016, '관리용품리스트'!$B$3:$B$48, 0)),
  ISNUMBER(MATCH(Transactions!$G$2:$G$1016, '관리용품리스트'!$C$3:$C$48, 0))
)
</f>
        <v>0</v>
      </c>
      <c r="O735" s="18">
        <f>IF(Transactions!$C$2:$C$1016=TRUE, 0, IF(Transactions!$C$2:$C$1016="지출", -ROUND(Transactions!$H$2:$H$1016/11, 0), ROUND(Transactions!$H$2:$H$1016/11, 0)))</f>
        <v>0</v>
      </c>
      <c r="P735" s="18" t="str">
        <f>IF(Transactions!$C$2:$C$1016="지출", -(Transactions!$H$2:$H$1016), Transactions!$H$2:$H$1016)</f>
        <v/>
      </c>
      <c r="Q735" s="18">
        <f>Transactions!$P$2:$P$1016-Transactions!$O$2:$O$1016</f>
        <v>0</v>
      </c>
      <c r="R735" s="18" t="str">
        <f>IF('운영결산'!$C$2, Transactions!$Q$2:$Q$1016, Transactions!$P$2:$P$1016)</f>
        <v/>
      </c>
      <c r="S735" s="18" t="str">
        <f>IF('초기비용'!$C$2, Transactions!$Q$2:$Q$1016, Transactions!$P$2:$P$1016)</f>
        <v/>
      </c>
      <c r="T735" s="18">
        <f>IF('총결산'!$C$2, Transactions!$Q$2:$Q$1016, Transactions!$P$2:$P$1016)</f>
        <v>0</v>
      </c>
      <c r="U735" s="18">
        <f>IF(Transactions!$V$2:$V$1016=FALSE, Transactions!$O$2:$O$1016, 0)</f>
        <v>0</v>
      </c>
      <c r="V735" s="20"/>
      <c r="W735" s="15"/>
      <c r="X735" s="15"/>
      <c r="Y735" s="15"/>
      <c r="Z735" s="15"/>
      <c r="AA735" s="15"/>
      <c r="AB735" s="15"/>
      <c r="AC735" s="19"/>
    </row>
    <row r="736" ht="15.75" hidden="1" customHeight="1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10" t="b">
        <f>AND(ISNUMBER(MATCH(Transactions!$F$2:$F$1016, '관리용품리스트'!$B$3:$B$48, 0)),
  ISNUMBER(MATCH(Transactions!$G$2:$G$1016, '관리용품리스트'!$C$3:$C$48, 0))
)
</f>
        <v>0</v>
      </c>
      <c r="O736" s="11">
        <f>IF(Transactions!$C$2:$C$1016=TRUE, 0, IF(Transactions!$C$2:$C$1016="지출", -ROUND(Transactions!$H$2:$H$1016/11, 0), ROUND(Transactions!$H$2:$H$1016/11, 0)))</f>
        <v>0</v>
      </c>
      <c r="P736" s="11" t="str">
        <f>IF(Transactions!$C$2:$C$1016="지출", -(Transactions!$H$2:$H$1016), Transactions!$H$2:$H$1016)</f>
        <v/>
      </c>
      <c r="Q736" s="11">
        <f>Transactions!$P$2:$P$1016-Transactions!$O$2:$O$1016</f>
        <v>0</v>
      </c>
      <c r="R736" s="11" t="str">
        <f>IF('운영결산'!$C$2, Transactions!$Q$2:$Q$1016, Transactions!$P$2:$P$1016)</f>
        <v/>
      </c>
      <c r="S736" s="11" t="str">
        <f>IF('초기비용'!$C$2, Transactions!$Q$2:$Q$1016, Transactions!$P$2:$P$1016)</f>
        <v/>
      </c>
      <c r="T736" s="11">
        <f>IF('총결산'!$C$2, Transactions!$Q$2:$Q$1016, Transactions!$P$2:$P$1016)</f>
        <v>0</v>
      </c>
      <c r="U736" s="11">
        <f>IF(Transactions!$V$2:$V$1016=FALSE, Transactions!$O$2:$O$1016, 0)</f>
        <v>0</v>
      </c>
      <c r="V736" s="21"/>
      <c r="W736" s="8"/>
      <c r="X736" s="8"/>
      <c r="Y736" s="8"/>
      <c r="Z736" s="8"/>
      <c r="AA736" s="8"/>
      <c r="AB736" s="8"/>
      <c r="AC736" s="12"/>
    </row>
    <row r="737" ht="15.75" hidden="1" customHeight="1">
      <c r="A737" s="13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7" t="b">
        <f>AND(ISNUMBER(MATCH(Transactions!$F$2:$F$1016, '관리용품리스트'!$B$3:$B$48, 0)),
  ISNUMBER(MATCH(Transactions!$G$2:$G$1016, '관리용품리스트'!$C$3:$C$48, 0))
)
</f>
        <v>0</v>
      </c>
      <c r="O737" s="18">
        <f>IF(Transactions!$C$2:$C$1016=TRUE, 0, IF(Transactions!$C$2:$C$1016="지출", -ROUND(Transactions!$H$2:$H$1016/11, 0), ROUND(Transactions!$H$2:$H$1016/11, 0)))</f>
        <v>0</v>
      </c>
      <c r="P737" s="18" t="str">
        <f>IF(Transactions!$C$2:$C$1016="지출", -(Transactions!$H$2:$H$1016), Transactions!$H$2:$H$1016)</f>
        <v/>
      </c>
      <c r="Q737" s="18">
        <f>Transactions!$P$2:$P$1016-Transactions!$O$2:$O$1016</f>
        <v>0</v>
      </c>
      <c r="R737" s="18" t="str">
        <f>IF('운영결산'!$C$2, Transactions!$Q$2:$Q$1016, Transactions!$P$2:$P$1016)</f>
        <v/>
      </c>
      <c r="S737" s="18" t="str">
        <f>IF('초기비용'!$C$2, Transactions!$Q$2:$Q$1016, Transactions!$P$2:$P$1016)</f>
        <v/>
      </c>
      <c r="T737" s="18">
        <f>IF('총결산'!$C$2, Transactions!$Q$2:$Q$1016, Transactions!$P$2:$P$1016)</f>
        <v>0</v>
      </c>
      <c r="U737" s="18">
        <f>IF(Transactions!$V$2:$V$1016=FALSE, Transactions!$O$2:$O$1016, 0)</f>
        <v>0</v>
      </c>
      <c r="V737" s="20"/>
      <c r="W737" s="15"/>
      <c r="X737" s="15"/>
      <c r="Y737" s="15"/>
      <c r="Z737" s="15"/>
      <c r="AA737" s="15"/>
      <c r="AB737" s="15"/>
      <c r="AC737" s="19"/>
    </row>
    <row r="738" ht="15.75" hidden="1" customHeight="1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10" t="b">
        <f>AND(ISNUMBER(MATCH(Transactions!$F$2:$F$1016, '관리용품리스트'!$B$3:$B$48, 0)),
  ISNUMBER(MATCH(Transactions!$G$2:$G$1016, '관리용품리스트'!$C$3:$C$48, 0))
)
</f>
        <v>0</v>
      </c>
      <c r="O738" s="11">
        <f>IF(Transactions!$C$2:$C$1016=TRUE, 0, IF(Transactions!$C$2:$C$1016="지출", -ROUND(Transactions!$H$2:$H$1016/11, 0), ROUND(Transactions!$H$2:$H$1016/11, 0)))</f>
        <v>0</v>
      </c>
      <c r="P738" s="11" t="str">
        <f>IF(Transactions!$C$2:$C$1016="지출", -(Transactions!$H$2:$H$1016), Transactions!$H$2:$H$1016)</f>
        <v/>
      </c>
      <c r="Q738" s="11">
        <f>Transactions!$P$2:$P$1016-Transactions!$O$2:$O$1016</f>
        <v>0</v>
      </c>
      <c r="R738" s="11" t="str">
        <f>IF('운영결산'!$C$2, Transactions!$Q$2:$Q$1016, Transactions!$P$2:$P$1016)</f>
        <v/>
      </c>
      <c r="S738" s="11" t="str">
        <f>IF('초기비용'!$C$2, Transactions!$Q$2:$Q$1016, Transactions!$P$2:$P$1016)</f>
        <v/>
      </c>
      <c r="T738" s="11">
        <f>IF('총결산'!$C$2, Transactions!$Q$2:$Q$1016, Transactions!$P$2:$P$1016)</f>
        <v>0</v>
      </c>
      <c r="U738" s="11">
        <f>IF(Transactions!$V$2:$V$1016=FALSE, Transactions!$O$2:$O$1016, 0)</f>
        <v>0</v>
      </c>
      <c r="V738" s="21"/>
      <c r="W738" s="8"/>
      <c r="X738" s="8"/>
      <c r="Y738" s="8"/>
      <c r="Z738" s="8"/>
      <c r="AA738" s="8"/>
      <c r="AB738" s="8"/>
      <c r="AC738" s="12"/>
    </row>
    <row r="739" ht="15.75" hidden="1" customHeight="1">
      <c r="A739" s="13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7" t="b">
        <f>AND(ISNUMBER(MATCH(Transactions!$F$2:$F$1016, '관리용품리스트'!$B$3:$B$48, 0)),
  ISNUMBER(MATCH(Transactions!$G$2:$G$1016, '관리용품리스트'!$C$3:$C$48, 0))
)
</f>
        <v>0</v>
      </c>
      <c r="O739" s="18">
        <f>IF(Transactions!$C$2:$C$1016=TRUE, 0, IF(Transactions!$C$2:$C$1016="지출", -ROUND(Transactions!$H$2:$H$1016/11, 0), ROUND(Transactions!$H$2:$H$1016/11, 0)))</f>
        <v>0</v>
      </c>
      <c r="P739" s="18" t="str">
        <f>IF(Transactions!$C$2:$C$1016="지출", -(Transactions!$H$2:$H$1016), Transactions!$H$2:$H$1016)</f>
        <v/>
      </c>
      <c r="Q739" s="18">
        <f>Transactions!$P$2:$P$1016-Transactions!$O$2:$O$1016</f>
        <v>0</v>
      </c>
      <c r="R739" s="18" t="str">
        <f>IF('운영결산'!$C$2, Transactions!$Q$2:$Q$1016, Transactions!$P$2:$P$1016)</f>
        <v/>
      </c>
      <c r="S739" s="18" t="str">
        <f>IF('초기비용'!$C$2, Transactions!$Q$2:$Q$1016, Transactions!$P$2:$P$1016)</f>
        <v/>
      </c>
      <c r="T739" s="18">
        <f>IF('총결산'!$C$2, Transactions!$Q$2:$Q$1016, Transactions!$P$2:$P$1016)</f>
        <v>0</v>
      </c>
      <c r="U739" s="18">
        <f>IF(Transactions!$V$2:$V$1016=FALSE, Transactions!$O$2:$O$1016, 0)</f>
        <v>0</v>
      </c>
      <c r="V739" s="20"/>
      <c r="W739" s="15"/>
      <c r="X739" s="15"/>
      <c r="Y739" s="15"/>
      <c r="Z739" s="15"/>
      <c r="AA739" s="15"/>
      <c r="AB739" s="15"/>
      <c r="AC739" s="19"/>
    </row>
    <row r="740" ht="15.75" hidden="1" customHeight="1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10" t="b">
        <f>AND(ISNUMBER(MATCH(Transactions!$F$2:$F$1016, '관리용품리스트'!$B$3:$B$48, 0)),
  ISNUMBER(MATCH(Transactions!$G$2:$G$1016, '관리용품리스트'!$C$3:$C$48, 0))
)
</f>
        <v>0</v>
      </c>
      <c r="O740" s="11">
        <f>IF(Transactions!$C$2:$C$1016=TRUE, 0, IF(Transactions!$C$2:$C$1016="지출", -ROUND(Transactions!$H$2:$H$1016/11, 0), ROUND(Transactions!$H$2:$H$1016/11, 0)))</f>
        <v>0</v>
      </c>
      <c r="P740" s="11" t="str">
        <f>IF(Transactions!$C$2:$C$1016="지출", -(Transactions!$H$2:$H$1016), Transactions!$H$2:$H$1016)</f>
        <v/>
      </c>
      <c r="Q740" s="11">
        <f>Transactions!$P$2:$P$1016-Transactions!$O$2:$O$1016</f>
        <v>0</v>
      </c>
      <c r="R740" s="11" t="str">
        <f>IF('운영결산'!$C$2, Transactions!$Q$2:$Q$1016, Transactions!$P$2:$P$1016)</f>
        <v/>
      </c>
      <c r="S740" s="11" t="str">
        <f>IF('초기비용'!$C$2, Transactions!$Q$2:$Q$1016, Transactions!$P$2:$P$1016)</f>
        <v/>
      </c>
      <c r="T740" s="11">
        <f>IF('총결산'!$C$2, Transactions!$Q$2:$Q$1016, Transactions!$P$2:$P$1016)</f>
        <v>0</v>
      </c>
      <c r="U740" s="11">
        <f>IF(Transactions!$V$2:$V$1016=FALSE, Transactions!$O$2:$O$1016, 0)</f>
        <v>0</v>
      </c>
      <c r="V740" s="21"/>
      <c r="W740" s="8"/>
      <c r="X740" s="8"/>
      <c r="Y740" s="8"/>
      <c r="Z740" s="8"/>
      <c r="AA740" s="8"/>
      <c r="AB740" s="8"/>
      <c r="AC740" s="12"/>
    </row>
    <row r="741" ht="15.75" hidden="1" customHeight="1">
      <c r="A741" s="13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7" t="b">
        <f>AND(ISNUMBER(MATCH(Transactions!$F$2:$F$1016, '관리용품리스트'!$B$3:$B$48, 0)),
  ISNUMBER(MATCH(Transactions!$G$2:$G$1016, '관리용품리스트'!$C$3:$C$48, 0))
)
</f>
        <v>0</v>
      </c>
      <c r="O741" s="18">
        <f>IF(Transactions!$C$2:$C$1016=TRUE, 0, IF(Transactions!$C$2:$C$1016="지출", -ROUND(Transactions!$H$2:$H$1016/11, 0), ROUND(Transactions!$H$2:$H$1016/11, 0)))</f>
        <v>0</v>
      </c>
      <c r="P741" s="18" t="str">
        <f>IF(Transactions!$C$2:$C$1016="지출", -(Transactions!$H$2:$H$1016), Transactions!$H$2:$H$1016)</f>
        <v/>
      </c>
      <c r="Q741" s="18">
        <f>Transactions!$P$2:$P$1016-Transactions!$O$2:$O$1016</f>
        <v>0</v>
      </c>
      <c r="R741" s="18" t="str">
        <f>IF('운영결산'!$C$2, Transactions!$Q$2:$Q$1016, Transactions!$P$2:$P$1016)</f>
        <v/>
      </c>
      <c r="S741" s="18" t="str">
        <f>IF('초기비용'!$C$2, Transactions!$Q$2:$Q$1016, Transactions!$P$2:$P$1016)</f>
        <v/>
      </c>
      <c r="T741" s="18">
        <f>IF('총결산'!$C$2, Transactions!$Q$2:$Q$1016, Transactions!$P$2:$P$1016)</f>
        <v>0</v>
      </c>
      <c r="U741" s="18">
        <f>IF(Transactions!$V$2:$V$1016=FALSE, Transactions!$O$2:$O$1016, 0)</f>
        <v>0</v>
      </c>
      <c r="V741" s="20"/>
      <c r="W741" s="15"/>
      <c r="X741" s="15"/>
      <c r="Y741" s="15"/>
      <c r="Z741" s="15"/>
      <c r="AA741" s="15"/>
      <c r="AB741" s="15"/>
      <c r="AC741" s="19"/>
    </row>
    <row r="742" ht="15.75" hidden="1" customHeight="1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10" t="b">
        <f>AND(ISNUMBER(MATCH(Transactions!$F$2:$F$1016, '관리용품리스트'!$B$3:$B$48, 0)),
  ISNUMBER(MATCH(Transactions!$G$2:$G$1016, '관리용품리스트'!$C$3:$C$48, 0))
)
</f>
        <v>0</v>
      </c>
      <c r="O742" s="11">
        <f>IF(Transactions!$C$2:$C$1016=TRUE, 0, IF(Transactions!$C$2:$C$1016="지출", -ROUND(Transactions!$H$2:$H$1016/11, 0), ROUND(Transactions!$H$2:$H$1016/11, 0)))</f>
        <v>0</v>
      </c>
      <c r="P742" s="11" t="str">
        <f>IF(Transactions!$C$2:$C$1016="지출", -(Transactions!$H$2:$H$1016), Transactions!$H$2:$H$1016)</f>
        <v/>
      </c>
      <c r="Q742" s="11">
        <f>Transactions!$P$2:$P$1016-Transactions!$O$2:$O$1016</f>
        <v>0</v>
      </c>
      <c r="R742" s="11" t="str">
        <f>IF('운영결산'!$C$2, Transactions!$Q$2:$Q$1016, Transactions!$P$2:$P$1016)</f>
        <v/>
      </c>
      <c r="S742" s="11" t="str">
        <f>IF('초기비용'!$C$2, Transactions!$Q$2:$Q$1016, Transactions!$P$2:$P$1016)</f>
        <v/>
      </c>
      <c r="T742" s="11">
        <f>IF('총결산'!$C$2, Transactions!$Q$2:$Q$1016, Transactions!$P$2:$P$1016)</f>
        <v>0</v>
      </c>
      <c r="U742" s="11">
        <f>IF(Transactions!$V$2:$V$1016=FALSE, Transactions!$O$2:$O$1016, 0)</f>
        <v>0</v>
      </c>
      <c r="V742" s="21"/>
      <c r="W742" s="8"/>
      <c r="X742" s="8"/>
      <c r="Y742" s="8"/>
      <c r="Z742" s="8"/>
      <c r="AA742" s="8"/>
      <c r="AB742" s="8"/>
      <c r="AC742" s="12"/>
    </row>
    <row r="743" ht="15.75" hidden="1" customHeight="1">
      <c r="A743" s="13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7" t="b">
        <f>AND(ISNUMBER(MATCH(Transactions!$F$2:$F$1016, '관리용품리스트'!$B$3:$B$48, 0)),
  ISNUMBER(MATCH(Transactions!$G$2:$G$1016, '관리용품리스트'!$C$3:$C$48, 0))
)
</f>
        <v>0</v>
      </c>
      <c r="O743" s="18">
        <f>IF(Transactions!$C$2:$C$1016=TRUE, 0, IF(Transactions!$C$2:$C$1016="지출", -ROUND(Transactions!$H$2:$H$1016/11, 0), ROUND(Transactions!$H$2:$H$1016/11, 0)))</f>
        <v>0</v>
      </c>
      <c r="P743" s="18" t="str">
        <f>IF(Transactions!$C$2:$C$1016="지출", -(Transactions!$H$2:$H$1016), Transactions!$H$2:$H$1016)</f>
        <v/>
      </c>
      <c r="Q743" s="18">
        <f>Transactions!$P$2:$P$1016-Transactions!$O$2:$O$1016</f>
        <v>0</v>
      </c>
      <c r="R743" s="18" t="str">
        <f>IF('운영결산'!$C$2, Transactions!$Q$2:$Q$1016, Transactions!$P$2:$P$1016)</f>
        <v/>
      </c>
      <c r="S743" s="18" t="str">
        <f>IF('초기비용'!$C$2, Transactions!$Q$2:$Q$1016, Transactions!$P$2:$P$1016)</f>
        <v/>
      </c>
      <c r="T743" s="18">
        <f>IF('총결산'!$C$2, Transactions!$Q$2:$Q$1016, Transactions!$P$2:$P$1016)</f>
        <v>0</v>
      </c>
      <c r="U743" s="18">
        <f>IF(Transactions!$V$2:$V$1016=FALSE, Transactions!$O$2:$O$1016, 0)</f>
        <v>0</v>
      </c>
      <c r="V743" s="20"/>
      <c r="W743" s="15"/>
      <c r="X743" s="15"/>
      <c r="Y743" s="15"/>
      <c r="Z743" s="15"/>
      <c r="AA743" s="15"/>
      <c r="AB743" s="15"/>
      <c r="AC743" s="19"/>
    </row>
    <row r="744" ht="15.75" hidden="1" customHeight="1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10" t="b">
        <f>AND(ISNUMBER(MATCH(Transactions!$F$2:$F$1016, '관리용품리스트'!$B$3:$B$48, 0)),
  ISNUMBER(MATCH(Transactions!$G$2:$G$1016, '관리용품리스트'!$C$3:$C$48, 0))
)
</f>
        <v>0</v>
      </c>
      <c r="O744" s="11">
        <f>IF(Transactions!$C$2:$C$1016=TRUE, 0, IF(Transactions!$C$2:$C$1016="지출", -ROUND(Transactions!$H$2:$H$1016/11, 0), ROUND(Transactions!$H$2:$H$1016/11, 0)))</f>
        <v>0</v>
      </c>
      <c r="P744" s="11" t="str">
        <f>IF(Transactions!$C$2:$C$1016="지출", -(Transactions!$H$2:$H$1016), Transactions!$H$2:$H$1016)</f>
        <v/>
      </c>
      <c r="Q744" s="11">
        <f>Transactions!$P$2:$P$1016-Transactions!$O$2:$O$1016</f>
        <v>0</v>
      </c>
      <c r="R744" s="11" t="str">
        <f>IF('운영결산'!$C$2, Transactions!$Q$2:$Q$1016, Transactions!$P$2:$P$1016)</f>
        <v/>
      </c>
      <c r="S744" s="11" t="str">
        <f>IF('초기비용'!$C$2, Transactions!$Q$2:$Q$1016, Transactions!$P$2:$P$1016)</f>
        <v/>
      </c>
      <c r="T744" s="11">
        <f>IF('총결산'!$C$2, Transactions!$Q$2:$Q$1016, Transactions!$P$2:$P$1016)</f>
        <v>0</v>
      </c>
      <c r="U744" s="11">
        <f>IF(Transactions!$V$2:$V$1016=FALSE, Transactions!$O$2:$O$1016, 0)</f>
        <v>0</v>
      </c>
      <c r="V744" s="21"/>
      <c r="W744" s="8"/>
      <c r="X744" s="8"/>
      <c r="Y744" s="8"/>
      <c r="Z744" s="8"/>
      <c r="AA744" s="8"/>
      <c r="AB744" s="8"/>
      <c r="AC744" s="12"/>
    </row>
    <row r="745" ht="15.75" hidden="1" customHeight="1">
      <c r="A745" s="13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7" t="b">
        <f>AND(ISNUMBER(MATCH(Transactions!$F$2:$F$1016, '관리용품리스트'!$B$3:$B$48, 0)),
  ISNUMBER(MATCH(Transactions!$G$2:$G$1016, '관리용품리스트'!$C$3:$C$48, 0))
)
</f>
        <v>0</v>
      </c>
      <c r="O745" s="18">
        <f>IF(Transactions!$C$2:$C$1016=TRUE, 0, IF(Transactions!$C$2:$C$1016="지출", -ROUND(Transactions!$H$2:$H$1016/11, 0), ROUND(Transactions!$H$2:$H$1016/11, 0)))</f>
        <v>0</v>
      </c>
      <c r="P745" s="18" t="str">
        <f>IF(Transactions!$C$2:$C$1016="지출", -(Transactions!$H$2:$H$1016), Transactions!$H$2:$H$1016)</f>
        <v/>
      </c>
      <c r="Q745" s="18">
        <f>Transactions!$P$2:$P$1016-Transactions!$O$2:$O$1016</f>
        <v>0</v>
      </c>
      <c r="R745" s="18" t="str">
        <f>IF('운영결산'!$C$2, Transactions!$Q$2:$Q$1016, Transactions!$P$2:$P$1016)</f>
        <v/>
      </c>
      <c r="S745" s="18" t="str">
        <f>IF('초기비용'!$C$2, Transactions!$Q$2:$Q$1016, Transactions!$P$2:$P$1016)</f>
        <v/>
      </c>
      <c r="T745" s="18">
        <f>IF('총결산'!$C$2, Transactions!$Q$2:$Q$1016, Transactions!$P$2:$P$1016)</f>
        <v>0</v>
      </c>
      <c r="U745" s="18">
        <f>IF(Transactions!$V$2:$V$1016=FALSE, Transactions!$O$2:$O$1016, 0)</f>
        <v>0</v>
      </c>
      <c r="V745" s="20"/>
      <c r="W745" s="15"/>
      <c r="X745" s="15"/>
      <c r="Y745" s="15"/>
      <c r="Z745" s="15"/>
      <c r="AA745" s="15"/>
      <c r="AB745" s="15"/>
      <c r="AC745" s="19"/>
    </row>
    <row r="746" ht="15.75" hidden="1" customHeight="1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10" t="b">
        <f>AND(ISNUMBER(MATCH(Transactions!$F$2:$F$1016, '관리용품리스트'!$B$3:$B$48, 0)),
  ISNUMBER(MATCH(Transactions!$G$2:$G$1016, '관리용품리스트'!$C$3:$C$48, 0))
)
</f>
        <v>0</v>
      </c>
      <c r="O746" s="11">
        <f>IF(Transactions!$C$2:$C$1016=TRUE, 0, IF(Transactions!$C$2:$C$1016="지출", -ROUND(Transactions!$H$2:$H$1016/11, 0), ROUND(Transactions!$H$2:$H$1016/11, 0)))</f>
        <v>0</v>
      </c>
      <c r="P746" s="11" t="str">
        <f>IF(Transactions!$C$2:$C$1016="지출", -(Transactions!$H$2:$H$1016), Transactions!$H$2:$H$1016)</f>
        <v/>
      </c>
      <c r="Q746" s="11">
        <f>Transactions!$P$2:$P$1016-Transactions!$O$2:$O$1016</f>
        <v>0</v>
      </c>
      <c r="R746" s="11" t="str">
        <f>IF('운영결산'!$C$2, Transactions!$Q$2:$Q$1016, Transactions!$P$2:$P$1016)</f>
        <v/>
      </c>
      <c r="S746" s="11" t="str">
        <f>IF('초기비용'!$C$2, Transactions!$Q$2:$Q$1016, Transactions!$P$2:$P$1016)</f>
        <v/>
      </c>
      <c r="T746" s="11">
        <f>IF('총결산'!$C$2, Transactions!$Q$2:$Q$1016, Transactions!$P$2:$P$1016)</f>
        <v>0</v>
      </c>
      <c r="U746" s="11">
        <f>IF(Transactions!$V$2:$V$1016=FALSE, Transactions!$O$2:$O$1016, 0)</f>
        <v>0</v>
      </c>
      <c r="V746" s="21"/>
      <c r="W746" s="8"/>
      <c r="X746" s="8"/>
      <c r="Y746" s="8"/>
      <c r="Z746" s="8"/>
      <c r="AA746" s="8"/>
      <c r="AB746" s="8"/>
      <c r="AC746" s="12"/>
    </row>
    <row r="747" ht="15.75" hidden="1" customHeight="1">
      <c r="A747" s="13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7" t="b">
        <f>AND(ISNUMBER(MATCH(Transactions!$F$2:$F$1016, '관리용품리스트'!$B$3:$B$48, 0)),
  ISNUMBER(MATCH(Transactions!$G$2:$G$1016, '관리용품리스트'!$C$3:$C$48, 0))
)
</f>
        <v>0</v>
      </c>
      <c r="O747" s="18">
        <f>IF(Transactions!$C$2:$C$1016=TRUE, 0, IF(Transactions!$C$2:$C$1016="지출", -ROUND(Transactions!$H$2:$H$1016/11, 0), ROUND(Transactions!$H$2:$H$1016/11, 0)))</f>
        <v>0</v>
      </c>
      <c r="P747" s="18" t="str">
        <f>IF(Transactions!$C$2:$C$1016="지출", -(Transactions!$H$2:$H$1016), Transactions!$H$2:$H$1016)</f>
        <v/>
      </c>
      <c r="Q747" s="18">
        <f>Transactions!$P$2:$P$1016-Transactions!$O$2:$O$1016</f>
        <v>0</v>
      </c>
      <c r="R747" s="18" t="str">
        <f>IF('운영결산'!$C$2, Transactions!$Q$2:$Q$1016, Transactions!$P$2:$P$1016)</f>
        <v/>
      </c>
      <c r="S747" s="18" t="str">
        <f>IF('초기비용'!$C$2, Transactions!$Q$2:$Q$1016, Transactions!$P$2:$P$1016)</f>
        <v/>
      </c>
      <c r="T747" s="18">
        <f>IF('총결산'!$C$2, Transactions!$Q$2:$Q$1016, Transactions!$P$2:$P$1016)</f>
        <v>0</v>
      </c>
      <c r="U747" s="18">
        <f>IF(Transactions!$V$2:$V$1016=FALSE, Transactions!$O$2:$O$1016, 0)</f>
        <v>0</v>
      </c>
      <c r="V747" s="20"/>
      <c r="W747" s="15"/>
      <c r="X747" s="15"/>
      <c r="Y747" s="15"/>
      <c r="Z747" s="15"/>
      <c r="AA747" s="15"/>
      <c r="AB747" s="15"/>
      <c r="AC747" s="19"/>
    </row>
    <row r="748" ht="15.75" hidden="1" customHeight="1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10" t="b">
        <f>AND(ISNUMBER(MATCH(Transactions!$F$2:$F$1016, '관리용품리스트'!$B$3:$B$48, 0)),
  ISNUMBER(MATCH(Transactions!$G$2:$G$1016, '관리용품리스트'!$C$3:$C$48, 0))
)
</f>
        <v>0</v>
      </c>
      <c r="O748" s="11">
        <f>IF(Transactions!$C$2:$C$1016=TRUE, 0, IF(Transactions!$C$2:$C$1016="지출", -ROUND(Transactions!$H$2:$H$1016/11, 0), ROUND(Transactions!$H$2:$H$1016/11, 0)))</f>
        <v>0</v>
      </c>
      <c r="P748" s="11" t="str">
        <f>IF(Transactions!$C$2:$C$1016="지출", -(Transactions!$H$2:$H$1016), Transactions!$H$2:$H$1016)</f>
        <v/>
      </c>
      <c r="Q748" s="11">
        <f>Transactions!$P$2:$P$1016-Transactions!$O$2:$O$1016</f>
        <v>0</v>
      </c>
      <c r="R748" s="11" t="str">
        <f>IF('운영결산'!$C$2, Transactions!$Q$2:$Q$1016, Transactions!$P$2:$P$1016)</f>
        <v/>
      </c>
      <c r="S748" s="11" t="str">
        <f>IF('초기비용'!$C$2, Transactions!$Q$2:$Q$1016, Transactions!$P$2:$P$1016)</f>
        <v/>
      </c>
      <c r="T748" s="11">
        <f>IF('총결산'!$C$2, Transactions!$Q$2:$Q$1016, Transactions!$P$2:$P$1016)</f>
        <v>0</v>
      </c>
      <c r="U748" s="11">
        <f>IF(Transactions!$V$2:$V$1016=FALSE, Transactions!$O$2:$O$1016, 0)</f>
        <v>0</v>
      </c>
      <c r="V748" s="21"/>
      <c r="W748" s="8"/>
      <c r="X748" s="8"/>
      <c r="Y748" s="8"/>
      <c r="Z748" s="8"/>
      <c r="AA748" s="8"/>
      <c r="AB748" s="8"/>
      <c r="AC748" s="12"/>
    </row>
    <row r="749" ht="15.75" hidden="1" customHeight="1">
      <c r="A749" s="13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7" t="b">
        <f>AND(ISNUMBER(MATCH(Transactions!$F$2:$F$1016, '관리용품리스트'!$B$3:$B$48, 0)),
  ISNUMBER(MATCH(Transactions!$G$2:$G$1016, '관리용품리스트'!$C$3:$C$48, 0))
)
</f>
        <v>0</v>
      </c>
      <c r="O749" s="18">
        <f>IF(Transactions!$C$2:$C$1016=TRUE, 0, IF(Transactions!$C$2:$C$1016="지출", -ROUND(Transactions!$H$2:$H$1016/11, 0), ROUND(Transactions!$H$2:$H$1016/11, 0)))</f>
        <v>0</v>
      </c>
      <c r="P749" s="18" t="str">
        <f>IF(Transactions!$C$2:$C$1016="지출", -(Transactions!$H$2:$H$1016), Transactions!$H$2:$H$1016)</f>
        <v/>
      </c>
      <c r="Q749" s="18">
        <f>Transactions!$P$2:$P$1016-Transactions!$O$2:$O$1016</f>
        <v>0</v>
      </c>
      <c r="R749" s="18" t="str">
        <f>IF('운영결산'!$C$2, Transactions!$Q$2:$Q$1016, Transactions!$P$2:$P$1016)</f>
        <v/>
      </c>
      <c r="S749" s="18" t="str">
        <f>IF('초기비용'!$C$2, Transactions!$Q$2:$Q$1016, Transactions!$P$2:$P$1016)</f>
        <v/>
      </c>
      <c r="T749" s="18">
        <f>IF('총결산'!$C$2, Transactions!$Q$2:$Q$1016, Transactions!$P$2:$P$1016)</f>
        <v>0</v>
      </c>
      <c r="U749" s="18">
        <f>IF(Transactions!$V$2:$V$1016=FALSE, Transactions!$O$2:$O$1016, 0)</f>
        <v>0</v>
      </c>
      <c r="V749" s="20"/>
      <c r="W749" s="15"/>
      <c r="X749" s="15"/>
      <c r="Y749" s="15"/>
      <c r="Z749" s="15"/>
      <c r="AA749" s="15"/>
      <c r="AB749" s="15"/>
      <c r="AC749" s="19"/>
    </row>
    <row r="750" ht="15.75" hidden="1" customHeight="1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10" t="b">
        <f>AND(ISNUMBER(MATCH(Transactions!$F$2:$F$1016, '관리용품리스트'!$B$3:$B$48, 0)),
  ISNUMBER(MATCH(Transactions!$G$2:$G$1016, '관리용품리스트'!$C$3:$C$48, 0))
)
</f>
        <v>0</v>
      </c>
      <c r="O750" s="11">
        <f>IF(Transactions!$C$2:$C$1016=TRUE, 0, IF(Transactions!$C$2:$C$1016="지출", -ROUND(Transactions!$H$2:$H$1016/11, 0), ROUND(Transactions!$H$2:$H$1016/11, 0)))</f>
        <v>0</v>
      </c>
      <c r="P750" s="11" t="str">
        <f>IF(Transactions!$C$2:$C$1016="지출", -(Transactions!$H$2:$H$1016), Transactions!$H$2:$H$1016)</f>
        <v/>
      </c>
      <c r="Q750" s="11">
        <f>Transactions!$P$2:$P$1016-Transactions!$O$2:$O$1016</f>
        <v>0</v>
      </c>
      <c r="R750" s="11" t="str">
        <f>IF('운영결산'!$C$2, Transactions!$Q$2:$Q$1016, Transactions!$P$2:$P$1016)</f>
        <v/>
      </c>
      <c r="S750" s="11" t="str">
        <f>IF('초기비용'!$C$2, Transactions!$Q$2:$Q$1016, Transactions!$P$2:$P$1016)</f>
        <v/>
      </c>
      <c r="T750" s="11">
        <f>IF('총결산'!$C$2, Transactions!$Q$2:$Q$1016, Transactions!$P$2:$P$1016)</f>
        <v>0</v>
      </c>
      <c r="U750" s="11">
        <f>IF(Transactions!$V$2:$V$1016=FALSE, Transactions!$O$2:$O$1016, 0)</f>
        <v>0</v>
      </c>
      <c r="V750" s="21"/>
      <c r="W750" s="8"/>
      <c r="X750" s="8"/>
      <c r="Y750" s="8"/>
      <c r="Z750" s="8"/>
      <c r="AA750" s="8"/>
      <c r="AB750" s="8"/>
      <c r="AC750" s="12"/>
    </row>
    <row r="751" ht="15.75" hidden="1" customHeight="1">
      <c r="A751" s="13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7" t="b">
        <f>AND(ISNUMBER(MATCH(Transactions!$F$2:$F$1016, '관리용품리스트'!$B$3:$B$48, 0)),
  ISNUMBER(MATCH(Transactions!$G$2:$G$1016, '관리용품리스트'!$C$3:$C$48, 0))
)
</f>
        <v>0</v>
      </c>
      <c r="O751" s="18">
        <f>IF(Transactions!$C$2:$C$1016=TRUE, 0, IF(Transactions!$C$2:$C$1016="지출", -ROUND(Transactions!$H$2:$H$1016/11, 0), ROUND(Transactions!$H$2:$H$1016/11, 0)))</f>
        <v>0</v>
      </c>
      <c r="P751" s="18" t="str">
        <f>IF(Transactions!$C$2:$C$1016="지출", -(Transactions!$H$2:$H$1016), Transactions!$H$2:$H$1016)</f>
        <v/>
      </c>
      <c r="Q751" s="18">
        <f>Transactions!$P$2:$P$1016-Transactions!$O$2:$O$1016</f>
        <v>0</v>
      </c>
      <c r="R751" s="18" t="str">
        <f>IF('운영결산'!$C$2, Transactions!$Q$2:$Q$1016, Transactions!$P$2:$P$1016)</f>
        <v/>
      </c>
      <c r="S751" s="18" t="str">
        <f>IF('초기비용'!$C$2, Transactions!$Q$2:$Q$1016, Transactions!$P$2:$P$1016)</f>
        <v/>
      </c>
      <c r="T751" s="18">
        <f>IF('총결산'!$C$2, Transactions!$Q$2:$Q$1016, Transactions!$P$2:$P$1016)</f>
        <v>0</v>
      </c>
      <c r="U751" s="18">
        <f>IF(Transactions!$V$2:$V$1016=FALSE, Transactions!$O$2:$O$1016, 0)</f>
        <v>0</v>
      </c>
      <c r="V751" s="20"/>
      <c r="W751" s="15"/>
      <c r="X751" s="15"/>
      <c r="Y751" s="15"/>
      <c r="Z751" s="15"/>
      <c r="AA751" s="15"/>
      <c r="AB751" s="15"/>
      <c r="AC751" s="19"/>
    </row>
    <row r="752" ht="15.75" hidden="1" customHeight="1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10" t="b">
        <f>AND(ISNUMBER(MATCH(Transactions!$F$2:$F$1016, '관리용품리스트'!$B$3:$B$48, 0)),
  ISNUMBER(MATCH(Transactions!$G$2:$G$1016, '관리용품리스트'!$C$3:$C$48, 0))
)
</f>
        <v>0</v>
      </c>
      <c r="O752" s="11">
        <f>IF(Transactions!$C$2:$C$1016=TRUE, 0, IF(Transactions!$C$2:$C$1016="지출", -ROUND(Transactions!$H$2:$H$1016/11, 0), ROUND(Transactions!$H$2:$H$1016/11, 0)))</f>
        <v>0</v>
      </c>
      <c r="P752" s="11" t="str">
        <f>IF(Transactions!$C$2:$C$1016="지출", -(Transactions!$H$2:$H$1016), Transactions!$H$2:$H$1016)</f>
        <v/>
      </c>
      <c r="Q752" s="11">
        <f>Transactions!$P$2:$P$1016-Transactions!$O$2:$O$1016</f>
        <v>0</v>
      </c>
      <c r="R752" s="11" t="str">
        <f>IF('운영결산'!$C$2, Transactions!$Q$2:$Q$1016, Transactions!$P$2:$P$1016)</f>
        <v/>
      </c>
      <c r="S752" s="11" t="str">
        <f>IF('초기비용'!$C$2, Transactions!$Q$2:$Q$1016, Transactions!$P$2:$P$1016)</f>
        <v/>
      </c>
      <c r="T752" s="11">
        <f>IF('총결산'!$C$2, Transactions!$Q$2:$Q$1016, Transactions!$P$2:$P$1016)</f>
        <v>0</v>
      </c>
      <c r="U752" s="11">
        <f>IF(Transactions!$V$2:$V$1016=FALSE, Transactions!$O$2:$O$1016, 0)</f>
        <v>0</v>
      </c>
      <c r="V752" s="21"/>
      <c r="W752" s="8"/>
      <c r="X752" s="8"/>
      <c r="Y752" s="8"/>
      <c r="Z752" s="8"/>
      <c r="AA752" s="8"/>
      <c r="AB752" s="8"/>
      <c r="AC752" s="12"/>
    </row>
    <row r="753" ht="15.75" hidden="1" customHeight="1">
      <c r="A753" s="13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7" t="b">
        <f>AND(ISNUMBER(MATCH(Transactions!$F$2:$F$1016, '관리용품리스트'!$B$3:$B$48, 0)),
  ISNUMBER(MATCH(Transactions!$G$2:$G$1016, '관리용품리스트'!$C$3:$C$48, 0))
)
</f>
        <v>0</v>
      </c>
      <c r="O753" s="18">
        <f>IF(Transactions!$C$2:$C$1016=TRUE, 0, IF(Transactions!$C$2:$C$1016="지출", -ROUND(Transactions!$H$2:$H$1016/11, 0), ROUND(Transactions!$H$2:$H$1016/11, 0)))</f>
        <v>0</v>
      </c>
      <c r="P753" s="18" t="str">
        <f>IF(Transactions!$C$2:$C$1016="지출", -(Transactions!$H$2:$H$1016), Transactions!$H$2:$H$1016)</f>
        <v/>
      </c>
      <c r="Q753" s="18">
        <f>Transactions!$P$2:$P$1016-Transactions!$O$2:$O$1016</f>
        <v>0</v>
      </c>
      <c r="R753" s="18" t="str">
        <f>IF('운영결산'!$C$2, Transactions!$Q$2:$Q$1016, Transactions!$P$2:$P$1016)</f>
        <v/>
      </c>
      <c r="S753" s="18" t="str">
        <f>IF('초기비용'!$C$2, Transactions!$Q$2:$Q$1016, Transactions!$P$2:$P$1016)</f>
        <v/>
      </c>
      <c r="T753" s="18">
        <f>IF('총결산'!$C$2, Transactions!$Q$2:$Q$1016, Transactions!$P$2:$P$1016)</f>
        <v>0</v>
      </c>
      <c r="U753" s="18">
        <f>IF(Transactions!$V$2:$V$1016=FALSE, Transactions!$O$2:$O$1016, 0)</f>
        <v>0</v>
      </c>
      <c r="V753" s="20"/>
      <c r="W753" s="15"/>
      <c r="X753" s="15"/>
      <c r="Y753" s="15"/>
      <c r="Z753" s="15"/>
      <c r="AA753" s="15"/>
      <c r="AB753" s="15"/>
      <c r="AC753" s="19"/>
    </row>
    <row r="754" ht="15.75" hidden="1" customHeight="1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10" t="b">
        <f>AND(ISNUMBER(MATCH(Transactions!$F$2:$F$1016, '관리용품리스트'!$B$3:$B$48, 0)),
  ISNUMBER(MATCH(Transactions!$G$2:$G$1016, '관리용품리스트'!$C$3:$C$48, 0))
)
</f>
        <v>0</v>
      </c>
      <c r="O754" s="11">
        <f>IF(Transactions!$C$2:$C$1016=TRUE, 0, IF(Transactions!$C$2:$C$1016="지출", -ROUND(Transactions!$H$2:$H$1016/11, 0), ROUND(Transactions!$H$2:$H$1016/11, 0)))</f>
        <v>0</v>
      </c>
      <c r="P754" s="11" t="str">
        <f>IF(Transactions!$C$2:$C$1016="지출", -(Transactions!$H$2:$H$1016), Transactions!$H$2:$H$1016)</f>
        <v/>
      </c>
      <c r="Q754" s="11">
        <f>Transactions!$P$2:$P$1016-Transactions!$O$2:$O$1016</f>
        <v>0</v>
      </c>
      <c r="R754" s="11" t="str">
        <f>IF('운영결산'!$C$2, Transactions!$Q$2:$Q$1016, Transactions!$P$2:$P$1016)</f>
        <v/>
      </c>
      <c r="S754" s="11" t="str">
        <f>IF('초기비용'!$C$2, Transactions!$Q$2:$Q$1016, Transactions!$P$2:$P$1016)</f>
        <v/>
      </c>
      <c r="T754" s="11">
        <f>IF('총결산'!$C$2, Transactions!$Q$2:$Q$1016, Transactions!$P$2:$P$1016)</f>
        <v>0</v>
      </c>
      <c r="U754" s="11">
        <f>IF(Transactions!$V$2:$V$1016=FALSE, Transactions!$O$2:$O$1016, 0)</f>
        <v>0</v>
      </c>
      <c r="V754" s="21"/>
      <c r="W754" s="8"/>
      <c r="X754" s="8"/>
      <c r="Y754" s="8"/>
      <c r="Z754" s="8"/>
      <c r="AA754" s="8"/>
      <c r="AB754" s="8"/>
      <c r="AC754" s="12"/>
    </row>
    <row r="755" ht="15.75" hidden="1" customHeight="1">
      <c r="A755" s="13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7" t="b">
        <f>AND(ISNUMBER(MATCH(Transactions!$F$2:$F$1016, '관리용품리스트'!$B$3:$B$48, 0)),
  ISNUMBER(MATCH(Transactions!$G$2:$G$1016, '관리용품리스트'!$C$3:$C$48, 0))
)
</f>
        <v>0</v>
      </c>
      <c r="O755" s="18">
        <f>IF(Transactions!$C$2:$C$1016=TRUE, 0, IF(Transactions!$C$2:$C$1016="지출", -ROUND(Transactions!$H$2:$H$1016/11, 0), ROUND(Transactions!$H$2:$H$1016/11, 0)))</f>
        <v>0</v>
      </c>
      <c r="P755" s="18" t="str">
        <f>IF(Transactions!$C$2:$C$1016="지출", -(Transactions!$H$2:$H$1016), Transactions!$H$2:$H$1016)</f>
        <v/>
      </c>
      <c r="Q755" s="18">
        <f>Transactions!$P$2:$P$1016-Transactions!$O$2:$O$1016</f>
        <v>0</v>
      </c>
      <c r="R755" s="18" t="str">
        <f>IF('운영결산'!$C$2, Transactions!$Q$2:$Q$1016, Transactions!$P$2:$P$1016)</f>
        <v/>
      </c>
      <c r="S755" s="18" t="str">
        <f>IF('초기비용'!$C$2, Transactions!$Q$2:$Q$1016, Transactions!$P$2:$P$1016)</f>
        <v/>
      </c>
      <c r="T755" s="18">
        <f>IF('총결산'!$C$2, Transactions!$Q$2:$Q$1016, Transactions!$P$2:$P$1016)</f>
        <v>0</v>
      </c>
      <c r="U755" s="18">
        <f>IF(Transactions!$V$2:$V$1016=FALSE, Transactions!$O$2:$O$1016, 0)</f>
        <v>0</v>
      </c>
      <c r="V755" s="20"/>
      <c r="W755" s="15"/>
      <c r="X755" s="15"/>
      <c r="Y755" s="15"/>
      <c r="Z755" s="15"/>
      <c r="AA755" s="15"/>
      <c r="AB755" s="15"/>
      <c r="AC755" s="19"/>
    </row>
    <row r="756" ht="15.75" hidden="1" customHeight="1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10" t="b">
        <f>AND(ISNUMBER(MATCH(Transactions!$F$2:$F$1016, '관리용품리스트'!$B$3:$B$48, 0)),
  ISNUMBER(MATCH(Transactions!$G$2:$G$1016, '관리용품리스트'!$C$3:$C$48, 0))
)
</f>
        <v>0</v>
      </c>
      <c r="O756" s="11">
        <f>IF(Transactions!$C$2:$C$1016=TRUE, 0, IF(Transactions!$C$2:$C$1016="지출", -ROUND(Transactions!$H$2:$H$1016/11, 0), ROUND(Transactions!$H$2:$H$1016/11, 0)))</f>
        <v>0</v>
      </c>
      <c r="P756" s="11" t="str">
        <f>IF(Transactions!$C$2:$C$1016="지출", -(Transactions!$H$2:$H$1016), Transactions!$H$2:$H$1016)</f>
        <v/>
      </c>
      <c r="Q756" s="11">
        <f>Transactions!$P$2:$P$1016-Transactions!$O$2:$O$1016</f>
        <v>0</v>
      </c>
      <c r="R756" s="11" t="str">
        <f>IF('운영결산'!$C$2, Transactions!$Q$2:$Q$1016, Transactions!$P$2:$P$1016)</f>
        <v/>
      </c>
      <c r="S756" s="11" t="str">
        <f>IF('초기비용'!$C$2, Transactions!$Q$2:$Q$1016, Transactions!$P$2:$P$1016)</f>
        <v/>
      </c>
      <c r="T756" s="11">
        <f>IF('총결산'!$C$2, Transactions!$Q$2:$Q$1016, Transactions!$P$2:$P$1016)</f>
        <v>0</v>
      </c>
      <c r="U756" s="11">
        <f>IF(Transactions!$V$2:$V$1016=FALSE, Transactions!$O$2:$O$1016, 0)</f>
        <v>0</v>
      </c>
      <c r="V756" s="21"/>
      <c r="W756" s="8"/>
      <c r="X756" s="8"/>
      <c r="Y756" s="8"/>
      <c r="Z756" s="8"/>
      <c r="AA756" s="8"/>
      <c r="AB756" s="8"/>
      <c r="AC756" s="12"/>
    </row>
    <row r="757" ht="15.75" hidden="1" customHeight="1">
      <c r="A757" s="13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7" t="b">
        <f>AND(ISNUMBER(MATCH(Transactions!$F$2:$F$1016, '관리용품리스트'!$B$3:$B$48, 0)),
  ISNUMBER(MATCH(Transactions!$G$2:$G$1016, '관리용품리스트'!$C$3:$C$48, 0))
)
</f>
        <v>0</v>
      </c>
      <c r="O757" s="18">
        <f>IF(Transactions!$C$2:$C$1016=TRUE, 0, IF(Transactions!$C$2:$C$1016="지출", -ROUND(Transactions!$H$2:$H$1016/11, 0), ROUND(Transactions!$H$2:$H$1016/11, 0)))</f>
        <v>0</v>
      </c>
      <c r="P757" s="18" t="str">
        <f>IF(Transactions!$C$2:$C$1016="지출", -(Transactions!$H$2:$H$1016), Transactions!$H$2:$H$1016)</f>
        <v/>
      </c>
      <c r="Q757" s="18">
        <f>Transactions!$P$2:$P$1016-Transactions!$O$2:$O$1016</f>
        <v>0</v>
      </c>
      <c r="R757" s="18" t="str">
        <f>IF('운영결산'!$C$2, Transactions!$Q$2:$Q$1016, Transactions!$P$2:$P$1016)</f>
        <v/>
      </c>
      <c r="S757" s="18" t="str">
        <f>IF('초기비용'!$C$2, Transactions!$Q$2:$Q$1016, Transactions!$P$2:$P$1016)</f>
        <v/>
      </c>
      <c r="T757" s="18">
        <f>IF('총결산'!$C$2, Transactions!$Q$2:$Q$1016, Transactions!$P$2:$P$1016)</f>
        <v>0</v>
      </c>
      <c r="U757" s="18">
        <f>IF(Transactions!$V$2:$V$1016=FALSE, Transactions!$O$2:$O$1016, 0)</f>
        <v>0</v>
      </c>
      <c r="V757" s="20"/>
      <c r="W757" s="15"/>
      <c r="X757" s="15"/>
      <c r="Y757" s="15"/>
      <c r="Z757" s="15"/>
      <c r="AA757" s="15"/>
      <c r="AB757" s="15"/>
      <c r="AC757" s="19"/>
    </row>
    <row r="758" ht="15.75" hidden="1" customHeight="1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10" t="b">
        <f>AND(ISNUMBER(MATCH(Transactions!$F$2:$F$1016, '관리용품리스트'!$B$3:$B$48, 0)),
  ISNUMBER(MATCH(Transactions!$G$2:$G$1016, '관리용품리스트'!$C$3:$C$48, 0))
)
</f>
        <v>0</v>
      </c>
      <c r="O758" s="11">
        <f>IF(Transactions!$C$2:$C$1016=TRUE, 0, IF(Transactions!$C$2:$C$1016="지출", -ROUND(Transactions!$H$2:$H$1016/11, 0), ROUND(Transactions!$H$2:$H$1016/11, 0)))</f>
        <v>0</v>
      </c>
      <c r="P758" s="11" t="str">
        <f>IF(Transactions!$C$2:$C$1016="지출", -(Transactions!$H$2:$H$1016), Transactions!$H$2:$H$1016)</f>
        <v/>
      </c>
      <c r="Q758" s="11">
        <f>Transactions!$P$2:$P$1016-Transactions!$O$2:$O$1016</f>
        <v>0</v>
      </c>
      <c r="R758" s="11" t="str">
        <f>IF('운영결산'!$C$2, Transactions!$Q$2:$Q$1016, Transactions!$P$2:$P$1016)</f>
        <v/>
      </c>
      <c r="S758" s="11" t="str">
        <f>IF('초기비용'!$C$2, Transactions!$Q$2:$Q$1016, Transactions!$P$2:$P$1016)</f>
        <v/>
      </c>
      <c r="T758" s="11">
        <f>IF('총결산'!$C$2, Transactions!$Q$2:$Q$1016, Transactions!$P$2:$P$1016)</f>
        <v>0</v>
      </c>
      <c r="U758" s="11">
        <f>IF(Transactions!$V$2:$V$1016=FALSE, Transactions!$O$2:$O$1016, 0)</f>
        <v>0</v>
      </c>
      <c r="V758" s="21"/>
      <c r="W758" s="8"/>
      <c r="X758" s="8"/>
      <c r="Y758" s="8"/>
      <c r="Z758" s="8"/>
      <c r="AA758" s="8"/>
      <c r="AB758" s="8"/>
      <c r="AC758" s="12"/>
    </row>
    <row r="759" ht="15.75" hidden="1" customHeight="1">
      <c r="A759" s="13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7" t="b">
        <f>AND(ISNUMBER(MATCH(Transactions!$F$2:$F$1016, '관리용품리스트'!$B$3:$B$48, 0)),
  ISNUMBER(MATCH(Transactions!$G$2:$G$1016, '관리용품리스트'!$C$3:$C$48, 0))
)
</f>
        <v>0</v>
      </c>
      <c r="O759" s="18">
        <f>IF(Transactions!$C$2:$C$1016=TRUE, 0, IF(Transactions!$C$2:$C$1016="지출", -ROUND(Transactions!$H$2:$H$1016/11, 0), ROUND(Transactions!$H$2:$H$1016/11, 0)))</f>
        <v>0</v>
      </c>
      <c r="P759" s="18" t="str">
        <f>IF(Transactions!$C$2:$C$1016="지출", -(Transactions!$H$2:$H$1016), Transactions!$H$2:$H$1016)</f>
        <v/>
      </c>
      <c r="Q759" s="18">
        <f>Transactions!$P$2:$P$1016-Transactions!$O$2:$O$1016</f>
        <v>0</v>
      </c>
      <c r="R759" s="18" t="str">
        <f>IF('운영결산'!$C$2, Transactions!$Q$2:$Q$1016, Transactions!$P$2:$P$1016)</f>
        <v/>
      </c>
      <c r="S759" s="18" t="str">
        <f>IF('초기비용'!$C$2, Transactions!$Q$2:$Q$1016, Transactions!$P$2:$P$1016)</f>
        <v/>
      </c>
      <c r="T759" s="18">
        <f>IF('총결산'!$C$2, Transactions!$Q$2:$Q$1016, Transactions!$P$2:$P$1016)</f>
        <v>0</v>
      </c>
      <c r="U759" s="18">
        <f>IF(Transactions!$V$2:$V$1016=FALSE, Transactions!$O$2:$O$1016, 0)</f>
        <v>0</v>
      </c>
      <c r="V759" s="20"/>
      <c r="W759" s="15"/>
      <c r="X759" s="15"/>
      <c r="Y759" s="15"/>
      <c r="Z759" s="15"/>
      <c r="AA759" s="15"/>
      <c r="AB759" s="15"/>
      <c r="AC759" s="19"/>
    </row>
    <row r="760" ht="15.75" hidden="1" customHeight="1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10" t="b">
        <f>AND(ISNUMBER(MATCH(Transactions!$F$2:$F$1016, '관리용품리스트'!$B$3:$B$48, 0)),
  ISNUMBER(MATCH(Transactions!$G$2:$G$1016, '관리용품리스트'!$C$3:$C$48, 0))
)
</f>
        <v>0</v>
      </c>
      <c r="O760" s="11">
        <f>IF(Transactions!$C$2:$C$1016=TRUE, 0, IF(Transactions!$C$2:$C$1016="지출", -ROUND(Transactions!$H$2:$H$1016/11, 0), ROUND(Transactions!$H$2:$H$1016/11, 0)))</f>
        <v>0</v>
      </c>
      <c r="P760" s="11" t="str">
        <f>IF(Transactions!$C$2:$C$1016="지출", -(Transactions!$H$2:$H$1016), Transactions!$H$2:$H$1016)</f>
        <v/>
      </c>
      <c r="Q760" s="11">
        <f>Transactions!$P$2:$P$1016-Transactions!$O$2:$O$1016</f>
        <v>0</v>
      </c>
      <c r="R760" s="11" t="str">
        <f>IF('운영결산'!$C$2, Transactions!$Q$2:$Q$1016, Transactions!$P$2:$P$1016)</f>
        <v/>
      </c>
      <c r="S760" s="11" t="str">
        <f>IF('초기비용'!$C$2, Transactions!$Q$2:$Q$1016, Transactions!$P$2:$P$1016)</f>
        <v/>
      </c>
      <c r="T760" s="11">
        <f>IF('총결산'!$C$2, Transactions!$Q$2:$Q$1016, Transactions!$P$2:$P$1016)</f>
        <v>0</v>
      </c>
      <c r="U760" s="11">
        <f>IF(Transactions!$V$2:$V$1016=FALSE, Transactions!$O$2:$O$1016, 0)</f>
        <v>0</v>
      </c>
      <c r="V760" s="21"/>
      <c r="W760" s="8"/>
      <c r="X760" s="8"/>
      <c r="Y760" s="8"/>
      <c r="Z760" s="8"/>
      <c r="AA760" s="8"/>
      <c r="AB760" s="8"/>
      <c r="AC760" s="12"/>
    </row>
    <row r="761" ht="15.75" hidden="1" customHeight="1">
      <c r="A761" s="13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7" t="b">
        <f>AND(ISNUMBER(MATCH(Transactions!$F$2:$F$1016, '관리용품리스트'!$B$3:$B$48, 0)),
  ISNUMBER(MATCH(Transactions!$G$2:$G$1016, '관리용품리스트'!$C$3:$C$48, 0))
)
</f>
        <v>0</v>
      </c>
      <c r="O761" s="18">
        <f>IF(Transactions!$C$2:$C$1016=TRUE, 0, IF(Transactions!$C$2:$C$1016="지출", -ROUND(Transactions!$H$2:$H$1016/11, 0), ROUND(Transactions!$H$2:$H$1016/11, 0)))</f>
        <v>0</v>
      </c>
      <c r="P761" s="18" t="str">
        <f>IF(Transactions!$C$2:$C$1016="지출", -(Transactions!$H$2:$H$1016), Transactions!$H$2:$H$1016)</f>
        <v/>
      </c>
      <c r="Q761" s="18">
        <f>Transactions!$P$2:$P$1016-Transactions!$O$2:$O$1016</f>
        <v>0</v>
      </c>
      <c r="R761" s="18" t="str">
        <f>IF('운영결산'!$C$2, Transactions!$Q$2:$Q$1016, Transactions!$P$2:$P$1016)</f>
        <v/>
      </c>
      <c r="S761" s="18" t="str">
        <f>IF('초기비용'!$C$2, Transactions!$Q$2:$Q$1016, Transactions!$P$2:$P$1016)</f>
        <v/>
      </c>
      <c r="T761" s="18">
        <f>IF('총결산'!$C$2, Transactions!$Q$2:$Q$1016, Transactions!$P$2:$P$1016)</f>
        <v>0</v>
      </c>
      <c r="U761" s="18">
        <f>IF(Transactions!$V$2:$V$1016=FALSE, Transactions!$O$2:$O$1016, 0)</f>
        <v>0</v>
      </c>
      <c r="V761" s="20"/>
      <c r="W761" s="15"/>
      <c r="X761" s="15"/>
      <c r="Y761" s="15"/>
      <c r="Z761" s="15"/>
      <c r="AA761" s="15"/>
      <c r="AB761" s="15"/>
      <c r="AC761" s="19"/>
    </row>
    <row r="762" ht="15.75" hidden="1" customHeight="1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10" t="b">
        <f>AND(ISNUMBER(MATCH(Transactions!$F$2:$F$1016, '관리용품리스트'!$B$3:$B$48, 0)),
  ISNUMBER(MATCH(Transactions!$G$2:$G$1016, '관리용품리스트'!$C$3:$C$48, 0))
)
</f>
        <v>0</v>
      </c>
      <c r="O762" s="11">
        <f>IF(Transactions!$C$2:$C$1016=TRUE, 0, IF(Transactions!$C$2:$C$1016="지출", -ROUND(Transactions!$H$2:$H$1016/11, 0), ROUND(Transactions!$H$2:$H$1016/11, 0)))</f>
        <v>0</v>
      </c>
      <c r="P762" s="11" t="str">
        <f>IF(Transactions!$C$2:$C$1016="지출", -(Transactions!$H$2:$H$1016), Transactions!$H$2:$H$1016)</f>
        <v/>
      </c>
      <c r="Q762" s="11">
        <f>Transactions!$P$2:$P$1016-Transactions!$O$2:$O$1016</f>
        <v>0</v>
      </c>
      <c r="R762" s="11" t="str">
        <f>IF('운영결산'!$C$2, Transactions!$Q$2:$Q$1016, Transactions!$P$2:$P$1016)</f>
        <v/>
      </c>
      <c r="S762" s="11" t="str">
        <f>IF('초기비용'!$C$2, Transactions!$Q$2:$Q$1016, Transactions!$P$2:$P$1016)</f>
        <v/>
      </c>
      <c r="T762" s="11">
        <f>IF('총결산'!$C$2, Transactions!$Q$2:$Q$1016, Transactions!$P$2:$P$1016)</f>
        <v>0</v>
      </c>
      <c r="U762" s="11">
        <f>IF(Transactions!$V$2:$V$1016=FALSE, Transactions!$O$2:$O$1016, 0)</f>
        <v>0</v>
      </c>
      <c r="V762" s="21"/>
      <c r="W762" s="8"/>
      <c r="X762" s="8"/>
      <c r="Y762" s="8"/>
      <c r="Z762" s="8"/>
      <c r="AA762" s="8"/>
      <c r="AB762" s="8"/>
      <c r="AC762" s="12"/>
    </row>
    <row r="763" ht="15.75" hidden="1" customHeight="1">
      <c r="A763" s="13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7" t="b">
        <f>AND(ISNUMBER(MATCH(Transactions!$F$2:$F$1016, '관리용품리스트'!$B$3:$B$48, 0)),
  ISNUMBER(MATCH(Transactions!$G$2:$G$1016, '관리용품리스트'!$C$3:$C$48, 0))
)
</f>
        <v>0</v>
      </c>
      <c r="O763" s="18">
        <f>IF(Transactions!$C$2:$C$1016=TRUE, 0, IF(Transactions!$C$2:$C$1016="지출", -ROUND(Transactions!$H$2:$H$1016/11, 0), ROUND(Transactions!$H$2:$H$1016/11, 0)))</f>
        <v>0</v>
      </c>
      <c r="P763" s="18" t="str">
        <f>IF(Transactions!$C$2:$C$1016="지출", -(Transactions!$H$2:$H$1016), Transactions!$H$2:$H$1016)</f>
        <v/>
      </c>
      <c r="Q763" s="18">
        <f>Transactions!$P$2:$P$1016-Transactions!$O$2:$O$1016</f>
        <v>0</v>
      </c>
      <c r="R763" s="18" t="str">
        <f>IF('운영결산'!$C$2, Transactions!$Q$2:$Q$1016, Transactions!$P$2:$P$1016)</f>
        <v/>
      </c>
      <c r="S763" s="18" t="str">
        <f>IF('초기비용'!$C$2, Transactions!$Q$2:$Q$1016, Transactions!$P$2:$P$1016)</f>
        <v/>
      </c>
      <c r="T763" s="18">
        <f>IF('총결산'!$C$2, Transactions!$Q$2:$Q$1016, Transactions!$P$2:$P$1016)</f>
        <v>0</v>
      </c>
      <c r="U763" s="18">
        <f>IF(Transactions!$V$2:$V$1016=FALSE, Transactions!$O$2:$O$1016, 0)</f>
        <v>0</v>
      </c>
      <c r="V763" s="20"/>
      <c r="W763" s="15"/>
      <c r="X763" s="15"/>
      <c r="Y763" s="15"/>
      <c r="Z763" s="15"/>
      <c r="AA763" s="15"/>
      <c r="AB763" s="15"/>
      <c r="AC763" s="19"/>
    </row>
    <row r="764" ht="15.75" hidden="1" customHeight="1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10" t="b">
        <f>AND(ISNUMBER(MATCH(Transactions!$F$2:$F$1016, '관리용품리스트'!$B$3:$B$48, 0)),
  ISNUMBER(MATCH(Transactions!$G$2:$G$1016, '관리용품리스트'!$C$3:$C$48, 0))
)
</f>
        <v>0</v>
      </c>
      <c r="O764" s="11">
        <f>IF(Transactions!$C$2:$C$1016=TRUE, 0, IF(Transactions!$C$2:$C$1016="지출", -ROUND(Transactions!$H$2:$H$1016/11, 0), ROUND(Transactions!$H$2:$H$1016/11, 0)))</f>
        <v>0</v>
      </c>
      <c r="P764" s="11" t="str">
        <f>IF(Transactions!$C$2:$C$1016="지출", -(Transactions!$H$2:$H$1016), Transactions!$H$2:$H$1016)</f>
        <v/>
      </c>
      <c r="Q764" s="11">
        <f>Transactions!$P$2:$P$1016-Transactions!$O$2:$O$1016</f>
        <v>0</v>
      </c>
      <c r="R764" s="11" t="str">
        <f>IF('운영결산'!$C$2, Transactions!$Q$2:$Q$1016, Transactions!$P$2:$P$1016)</f>
        <v/>
      </c>
      <c r="S764" s="11" t="str">
        <f>IF('초기비용'!$C$2, Transactions!$Q$2:$Q$1016, Transactions!$P$2:$P$1016)</f>
        <v/>
      </c>
      <c r="T764" s="11">
        <f>IF('총결산'!$C$2, Transactions!$Q$2:$Q$1016, Transactions!$P$2:$P$1016)</f>
        <v>0</v>
      </c>
      <c r="U764" s="11">
        <f>IF(Transactions!$V$2:$V$1016=FALSE, Transactions!$O$2:$O$1016, 0)</f>
        <v>0</v>
      </c>
      <c r="V764" s="21"/>
      <c r="W764" s="8"/>
      <c r="X764" s="8"/>
      <c r="Y764" s="8"/>
      <c r="Z764" s="8"/>
      <c r="AA764" s="8"/>
      <c r="AB764" s="8"/>
      <c r="AC764" s="12"/>
    </row>
    <row r="765" ht="15.75" hidden="1" customHeight="1">
      <c r="A765" s="13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7" t="b">
        <f>AND(ISNUMBER(MATCH(Transactions!$F$2:$F$1016, '관리용품리스트'!$B$3:$B$48, 0)),
  ISNUMBER(MATCH(Transactions!$G$2:$G$1016, '관리용품리스트'!$C$3:$C$48, 0))
)
</f>
        <v>0</v>
      </c>
      <c r="O765" s="18">
        <f>IF(Transactions!$C$2:$C$1016=TRUE, 0, IF(Transactions!$C$2:$C$1016="지출", -ROUND(Transactions!$H$2:$H$1016/11, 0), ROUND(Transactions!$H$2:$H$1016/11, 0)))</f>
        <v>0</v>
      </c>
      <c r="P765" s="18" t="str">
        <f>IF(Transactions!$C$2:$C$1016="지출", -(Transactions!$H$2:$H$1016), Transactions!$H$2:$H$1016)</f>
        <v/>
      </c>
      <c r="Q765" s="18">
        <f>Transactions!$P$2:$P$1016-Transactions!$O$2:$O$1016</f>
        <v>0</v>
      </c>
      <c r="R765" s="18" t="str">
        <f>IF('운영결산'!$C$2, Transactions!$Q$2:$Q$1016, Transactions!$P$2:$P$1016)</f>
        <v/>
      </c>
      <c r="S765" s="18" t="str">
        <f>IF('초기비용'!$C$2, Transactions!$Q$2:$Q$1016, Transactions!$P$2:$P$1016)</f>
        <v/>
      </c>
      <c r="T765" s="18">
        <f>IF('총결산'!$C$2, Transactions!$Q$2:$Q$1016, Transactions!$P$2:$P$1016)</f>
        <v>0</v>
      </c>
      <c r="U765" s="18">
        <f>IF(Transactions!$V$2:$V$1016=FALSE, Transactions!$O$2:$O$1016, 0)</f>
        <v>0</v>
      </c>
      <c r="V765" s="20"/>
      <c r="W765" s="15"/>
      <c r="X765" s="15"/>
      <c r="Y765" s="15"/>
      <c r="Z765" s="15"/>
      <c r="AA765" s="15"/>
      <c r="AB765" s="15"/>
      <c r="AC765" s="19"/>
    </row>
    <row r="766" ht="15.75" hidden="1" customHeight="1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10" t="b">
        <f>AND(ISNUMBER(MATCH(Transactions!$F$2:$F$1016, '관리용품리스트'!$B$3:$B$48, 0)),
  ISNUMBER(MATCH(Transactions!$G$2:$G$1016, '관리용품리스트'!$C$3:$C$48, 0))
)
</f>
        <v>0</v>
      </c>
      <c r="O766" s="11">
        <f>IF(Transactions!$C$2:$C$1016=TRUE, 0, IF(Transactions!$C$2:$C$1016="지출", -ROUND(Transactions!$H$2:$H$1016/11, 0), ROUND(Transactions!$H$2:$H$1016/11, 0)))</f>
        <v>0</v>
      </c>
      <c r="P766" s="11" t="str">
        <f>IF(Transactions!$C$2:$C$1016="지출", -(Transactions!$H$2:$H$1016), Transactions!$H$2:$H$1016)</f>
        <v/>
      </c>
      <c r="Q766" s="11">
        <f>Transactions!$P$2:$P$1016-Transactions!$O$2:$O$1016</f>
        <v>0</v>
      </c>
      <c r="R766" s="11" t="str">
        <f>IF('운영결산'!$C$2, Transactions!$Q$2:$Q$1016, Transactions!$P$2:$P$1016)</f>
        <v/>
      </c>
      <c r="S766" s="11" t="str">
        <f>IF('초기비용'!$C$2, Transactions!$Q$2:$Q$1016, Transactions!$P$2:$P$1016)</f>
        <v/>
      </c>
      <c r="T766" s="11">
        <f>IF('총결산'!$C$2, Transactions!$Q$2:$Q$1016, Transactions!$P$2:$P$1016)</f>
        <v>0</v>
      </c>
      <c r="U766" s="11">
        <f>IF(Transactions!$V$2:$V$1016=FALSE, Transactions!$O$2:$O$1016, 0)</f>
        <v>0</v>
      </c>
      <c r="V766" s="21"/>
      <c r="W766" s="8"/>
      <c r="X766" s="8"/>
      <c r="Y766" s="8"/>
      <c r="Z766" s="8"/>
      <c r="AA766" s="8"/>
      <c r="AB766" s="8"/>
      <c r="AC766" s="12"/>
    </row>
    <row r="767" ht="15.75" hidden="1" customHeight="1">
      <c r="A767" s="13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7" t="b">
        <f>AND(ISNUMBER(MATCH(Transactions!$F$2:$F$1016, '관리용품리스트'!$B$3:$B$48, 0)),
  ISNUMBER(MATCH(Transactions!$G$2:$G$1016, '관리용품리스트'!$C$3:$C$48, 0))
)
</f>
        <v>0</v>
      </c>
      <c r="O767" s="18">
        <f>IF(Transactions!$C$2:$C$1016=TRUE, 0, IF(Transactions!$C$2:$C$1016="지출", -ROUND(Transactions!$H$2:$H$1016/11, 0), ROUND(Transactions!$H$2:$H$1016/11, 0)))</f>
        <v>0</v>
      </c>
      <c r="P767" s="18" t="str">
        <f>IF(Transactions!$C$2:$C$1016="지출", -(Transactions!$H$2:$H$1016), Transactions!$H$2:$H$1016)</f>
        <v/>
      </c>
      <c r="Q767" s="18">
        <f>Transactions!$P$2:$P$1016-Transactions!$O$2:$O$1016</f>
        <v>0</v>
      </c>
      <c r="R767" s="18" t="str">
        <f>IF('운영결산'!$C$2, Transactions!$Q$2:$Q$1016, Transactions!$P$2:$P$1016)</f>
        <v/>
      </c>
      <c r="S767" s="18" t="str">
        <f>IF('초기비용'!$C$2, Transactions!$Q$2:$Q$1016, Transactions!$P$2:$P$1016)</f>
        <v/>
      </c>
      <c r="T767" s="18">
        <f>IF('총결산'!$C$2, Transactions!$Q$2:$Q$1016, Transactions!$P$2:$P$1016)</f>
        <v>0</v>
      </c>
      <c r="U767" s="18">
        <f>IF(Transactions!$V$2:$V$1016=FALSE, Transactions!$O$2:$O$1016, 0)</f>
        <v>0</v>
      </c>
      <c r="V767" s="20"/>
      <c r="W767" s="15"/>
      <c r="X767" s="15"/>
      <c r="Y767" s="15"/>
      <c r="Z767" s="15"/>
      <c r="AA767" s="15"/>
      <c r="AB767" s="15"/>
      <c r="AC767" s="19"/>
    </row>
    <row r="768" ht="15.75" hidden="1" customHeight="1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10" t="b">
        <f>AND(ISNUMBER(MATCH(Transactions!$F$2:$F$1016, '관리용품리스트'!$B$3:$B$48, 0)),
  ISNUMBER(MATCH(Transactions!$G$2:$G$1016, '관리용품리스트'!$C$3:$C$48, 0))
)
</f>
        <v>0</v>
      </c>
      <c r="O768" s="11">
        <f>IF(Transactions!$C$2:$C$1016=TRUE, 0, IF(Transactions!$C$2:$C$1016="지출", -ROUND(Transactions!$H$2:$H$1016/11, 0), ROUND(Transactions!$H$2:$H$1016/11, 0)))</f>
        <v>0</v>
      </c>
      <c r="P768" s="11" t="str">
        <f>IF(Transactions!$C$2:$C$1016="지출", -(Transactions!$H$2:$H$1016), Transactions!$H$2:$H$1016)</f>
        <v/>
      </c>
      <c r="Q768" s="11">
        <f>Transactions!$P$2:$P$1016-Transactions!$O$2:$O$1016</f>
        <v>0</v>
      </c>
      <c r="R768" s="11" t="str">
        <f>IF('운영결산'!$C$2, Transactions!$Q$2:$Q$1016, Transactions!$P$2:$P$1016)</f>
        <v/>
      </c>
      <c r="S768" s="11" t="str">
        <f>IF('초기비용'!$C$2, Transactions!$Q$2:$Q$1016, Transactions!$P$2:$P$1016)</f>
        <v/>
      </c>
      <c r="T768" s="11">
        <f>IF('총결산'!$C$2, Transactions!$Q$2:$Q$1016, Transactions!$P$2:$P$1016)</f>
        <v>0</v>
      </c>
      <c r="U768" s="11">
        <f>IF(Transactions!$V$2:$V$1016=FALSE, Transactions!$O$2:$O$1016, 0)</f>
        <v>0</v>
      </c>
      <c r="V768" s="21"/>
      <c r="W768" s="8"/>
      <c r="X768" s="8"/>
      <c r="Y768" s="8"/>
      <c r="Z768" s="8"/>
      <c r="AA768" s="8"/>
      <c r="AB768" s="8"/>
      <c r="AC768" s="12"/>
    </row>
    <row r="769" ht="15.75" hidden="1" customHeight="1">
      <c r="A769" s="13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7" t="b">
        <f>AND(ISNUMBER(MATCH(Transactions!$F$2:$F$1016, '관리용품리스트'!$B$3:$B$48, 0)),
  ISNUMBER(MATCH(Transactions!$G$2:$G$1016, '관리용품리스트'!$C$3:$C$48, 0))
)
</f>
        <v>0</v>
      </c>
      <c r="O769" s="18">
        <f>IF(Transactions!$C$2:$C$1016=TRUE, 0, IF(Transactions!$C$2:$C$1016="지출", -ROUND(Transactions!$H$2:$H$1016/11, 0), ROUND(Transactions!$H$2:$H$1016/11, 0)))</f>
        <v>0</v>
      </c>
      <c r="P769" s="18" t="str">
        <f>IF(Transactions!$C$2:$C$1016="지출", -(Transactions!$H$2:$H$1016), Transactions!$H$2:$H$1016)</f>
        <v/>
      </c>
      <c r="Q769" s="18">
        <f>Transactions!$P$2:$P$1016-Transactions!$O$2:$O$1016</f>
        <v>0</v>
      </c>
      <c r="R769" s="18" t="str">
        <f>IF('운영결산'!$C$2, Transactions!$Q$2:$Q$1016, Transactions!$P$2:$P$1016)</f>
        <v/>
      </c>
      <c r="S769" s="18" t="str">
        <f>IF('초기비용'!$C$2, Transactions!$Q$2:$Q$1016, Transactions!$P$2:$P$1016)</f>
        <v/>
      </c>
      <c r="T769" s="18">
        <f>IF('총결산'!$C$2, Transactions!$Q$2:$Q$1016, Transactions!$P$2:$P$1016)</f>
        <v>0</v>
      </c>
      <c r="U769" s="18">
        <f>IF(Transactions!$V$2:$V$1016=FALSE, Transactions!$O$2:$O$1016, 0)</f>
        <v>0</v>
      </c>
      <c r="V769" s="20"/>
      <c r="W769" s="15"/>
      <c r="X769" s="15"/>
      <c r="Y769" s="15"/>
      <c r="Z769" s="15"/>
      <c r="AA769" s="15"/>
      <c r="AB769" s="15"/>
      <c r="AC769" s="19"/>
    </row>
    <row r="770" ht="15.75" hidden="1" customHeight="1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10" t="b">
        <f>AND(ISNUMBER(MATCH(Transactions!$F$2:$F$1016, '관리용품리스트'!$B$3:$B$48, 0)),
  ISNUMBER(MATCH(Transactions!$G$2:$G$1016, '관리용품리스트'!$C$3:$C$48, 0))
)
</f>
        <v>0</v>
      </c>
      <c r="O770" s="11">
        <f>IF(Transactions!$C$2:$C$1016=TRUE, 0, IF(Transactions!$C$2:$C$1016="지출", -ROUND(Transactions!$H$2:$H$1016/11, 0), ROUND(Transactions!$H$2:$H$1016/11, 0)))</f>
        <v>0</v>
      </c>
      <c r="P770" s="11" t="str">
        <f>IF(Transactions!$C$2:$C$1016="지출", -(Transactions!$H$2:$H$1016), Transactions!$H$2:$H$1016)</f>
        <v/>
      </c>
      <c r="Q770" s="11">
        <f>Transactions!$P$2:$P$1016-Transactions!$O$2:$O$1016</f>
        <v>0</v>
      </c>
      <c r="R770" s="11" t="str">
        <f>IF('운영결산'!$C$2, Transactions!$Q$2:$Q$1016, Transactions!$P$2:$P$1016)</f>
        <v/>
      </c>
      <c r="S770" s="11" t="str">
        <f>IF('초기비용'!$C$2, Transactions!$Q$2:$Q$1016, Transactions!$P$2:$P$1016)</f>
        <v/>
      </c>
      <c r="T770" s="11">
        <f>IF('총결산'!$C$2, Transactions!$Q$2:$Q$1016, Transactions!$P$2:$P$1016)</f>
        <v>0</v>
      </c>
      <c r="U770" s="11">
        <f>IF(Transactions!$V$2:$V$1016=FALSE, Transactions!$O$2:$O$1016, 0)</f>
        <v>0</v>
      </c>
      <c r="V770" s="21"/>
      <c r="W770" s="8"/>
      <c r="X770" s="8"/>
      <c r="Y770" s="8"/>
      <c r="Z770" s="8"/>
      <c r="AA770" s="8"/>
      <c r="AB770" s="8"/>
      <c r="AC770" s="12"/>
    </row>
    <row r="771" ht="15.75" hidden="1" customHeight="1">
      <c r="A771" s="13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7" t="b">
        <f>AND(ISNUMBER(MATCH(Transactions!$F$2:$F$1016, '관리용품리스트'!$B$3:$B$48, 0)),
  ISNUMBER(MATCH(Transactions!$G$2:$G$1016, '관리용품리스트'!$C$3:$C$48, 0))
)
</f>
        <v>0</v>
      </c>
      <c r="O771" s="18">
        <f>IF(Transactions!$C$2:$C$1016=TRUE, 0, IF(Transactions!$C$2:$C$1016="지출", -ROUND(Transactions!$H$2:$H$1016/11, 0), ROUND(Transactions!$H$2:$H$1016/11, 0)))</f>
        <v>0</v>
      </c>
      <c r="P771" s="18" t="str">
        <f>IF(Transactions!$C$2:$C$1016="지출", -(Transactions!$H$2:$H$1016), Transactions!$H$2:$H$1016)</f>
        <v/>
      </c>
      <c r="Q771" s="18">
        <f>Transactions!$P$2:$P$1016-Transactions!$O$2:$O$1016</f>
        <v>0</v>
      </c>
      <c r="R771" s="18" t="str">
        <f>IF('운영결산'!$C$2, Transactions!$Q$2:$Q$1016, Transactions!$P$2:$P$1016)</f>
        <v/>
      </c>
      <c r="S771" s="18" t="str">
        <f>IF('초기비용'!$C$2, Transactions!$Q$2:$Q$1016, Transactions!$P$2:$P$1016)</f>
        <v/>
      </c>
      <c r="T771" s="18">
        <f>IF('총결산'!$C$2, Transactions!$Q$2:$Q$1016, Transactions!$P$2:$P$1016)</f>
        <v>0</v>
      </c>
      <c r="U771" s="18">
        <f>IF(Transactions!$V$2:$V$1016=FALSE, Transactions!$O$2:$O$1016, 0)</f>
        <v>0</v>
      </c>
      <c r="V771" s="20"/>
      <c r="W771" s="15"/>
      <c r="X771" s="15"/>
      <c r="Y771" s="15"/>
      <c r="Z771" s="15"/>
      <c r="AA771" s="15"/>
      <c r="AB771" s="15"/>
      <c r="AC771" s="19"/>
    </row>
    <row r="772" ht="15.75" hidden="1" customHeight="1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10" t="b">
        <f>AND(ISNUMBER(MATCH(Transactions!$F$2:$F$1016, '관리용품리스트'!$B$3:$B$48, 0)),
  ISNUMBER(MATCH(Transactions!$G$2:$G$1016, '관리용품리스트'!$C$3:$C$48, 0))
)
</f>
        <v>0</v>
      </c>
      <c r="O772" s="11">
        <f>IF(Transactions!$C$2:$C$1016=TRUE, 0, IF(Transactions!$C$2:$C$1016="지출", -ROUND(Transactions!$H$2:$H$1016/11, 0), ROUND(Transactions!$H$2:$H$1016/11, 0)))</f>
        <v>0</v>
      </c>
      <c r="P772" s="11" t="str">
        <f>IF(Transactions!$C$2:$C$1016="지출", -(Transactions!$H$2:$H$1016), Transactions!$H$2:$H$1016)</f>
        <v/>
      </c>
      <c r="Q772" s="11">
        <f>Transactions!$P$2:$P$1016-Transactions!$O$2:$O$1016</f>
        <v>0</v>
      </c>
      <c r="R772" s="11" t="str">
        <f>IF('운영결산'!$C$2, Transactions!$Q$2:$Q$1016, Transactions!$P$2:$P$1016)</f>
        <v/>
      </c>
      <c r="S772" s="11" t="str">
        <f>IF('초기비용'!$C$2, Transactions!$Q$2:$Q$1016, Transactions!$P$2:$P$1016)</f>
        <v/>
      </c>
      <c r="T772" s="11">
        <f>IF('총결산'!$C$2, Transactions!$Q$2:$Q$1016, Transactions!$P$2:$P$1016)</f>
        <v>0</v>
      </c>
      <c r="U772" s="11">
        <f>IF(Transactions!$V$2:$V$1016=FALSE, Transactions!$O$2:$O$1016, 0)</f>
        <v>0</v>
      </c>
      <c r="V772" s="21"/>
      <c r="W772" s="8"/>
      <c r="X772" s="8"/>
      <c r="Y772" s="8"/>
      <c r="Z772" s="8"/>
      <c r="AA772" s="8"/>
      <c r="AB772" s="8"/>
      <c r="AC772" s="12"/>
    </row>
    <row r="773" ht="15.75" hidden="1" customHeight="1">
      <c r="A773" s="13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7" t="b">
        <f>AND(ISNUMBER(MATCH(Transactions!$F$2:$F$1016, '관리용품리스트'!$B$3:$B$48, 0)),
  ISNUMBER(MATCH(Transactions!$G$2:$G$1016, '관리용품리스트'!$C$3:$C$48, 0))
)
</f>
        <v>0</v>
      </c>
      <c r="O773" s="18">
        <f>IF(Transactions!$C$2:$C$1016=TRUE, 0, IF(Transactions!$C$2:$C$1016="지출", -ROUND(Transactions!$H$2:$H$1016/11, 0), ROUND(Transactions!$H$2:$H$1016/11, 0)))</f>
        <v>0</v>
      </c>
      <c r="P773" s="18" t="str">
        <f>IF(Transactions!$C$2:$C$1016="지출", -(Transactions!$H$2:$H$1016), Transactions!$H$2:$H$1016)</f>
        <v/>
      </c>
      <c r="Q773" s="18">
        <f>Transactions!$P$2:$P$1016-Transactions!$O$2:$O$1016</f>
        <v>0</v>
      </c>
      <c r="R773" s="18" t="str">
        <f>IF('운영결산'!$C$2, Transactions!$Q$2:$Q$1016, Transactions!$P$2:$P$1016)</f>
        <v/>
      </c>
      <c r="S773" s="18" t="str">
        <f>IF('초기비용'!$C$2, Transactions!$Q$2:$Q$1016, Transactions!$P$2:$P$1016)</f>
        <v/>
      </c>
      <c r="T773" s="18">
        <f>IF('총결산'!$C$2, Transactions!$Q$2:$Q$1016, Transactions!$P$2:$P$1016)</f>
        <v>0</v>
      </c>
      <c r="U773" s="18">
        <f>IF(Transactions!$V$2:$V$1016=FALSE, Transactions!$O$2:$O$1016, 0)</f>
        <v>0</v>
      </c>
      <c r="V773" s="20"/>
      <c r="W773" s="15"/>
      <c r="X773" s="15"/>
      <c r="Y773" s="15"/>
      <c r="Z773" s="15"/>
      <c r="AA773" s="15"/>
      <c r="AB773" s="15"/>
      <c r="AC773" s="19"/>
    </row>
    <row r="774" ht="15.75" hidden="1" customHeight="1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10" t="b">
        <f>AND(ISNUMBER(MATCH(Transactions!$F$2:$F$1016, '관리용품리스트'!$B$3:$B$48, 0)),
  ISNUMBER(MATCH(Transactions!$G$2:$G$1016, '관리용품리스트'!$C$3:$C$48, 0))
)
</f>
        <v>0</v>
      </c>
      <c r="O774" s="11">
        <f>IF(Transactions!$C$2:$C$1016=TRUE, 0, IF(Transactions!$C$2:$C$1016="지출", -ROUND(Transactions!$H$2:$H$1016/11, 0), ROUND(Transactions!$H$2:$H$1016/11, 0)))</f>
        <v>0</v>
      </c>
      <c r="P774" s="11" t="str">
        <f>IF(Transactions!$C$2:$C$1016="지출", -(Transactions!$H$2:$H$1016), Transactions!$H$2:$H$1016)</f>
        <v/>
      </c>
      <c r="Q774" s="11">
        <f>Transactions!$P$2:$P$1016-Transactions!$O$2:$O$1016</f>
        <v>0</v>
      </c>
      <c r="R774" s="11" t="str">
        <f>IF('운영결산'!$C$2, Transactions!$Q$2:$Q$1016, Transactions!$P$2:$P$1016)</f>
        <v/>
      </c>
      <c r="S774" s="11" t="str">
        <f>IF('초기비용'!$C$2, Transactions!$Q$2:$Q$1016, Transactions!$P$2:$P$1016)</f>
        <v/>
      </c>
      <c r="T774" s="11">
        <f>IF('총결산'!$C$2, Transactions!$Q$2:$Q$1016, Transactions!$P$2:$P$1016)</f>
        <v>0</v>
      </c>
      <c r="U774" s="11">
        <f>IF(Transactions!$V$2:$V$1016=FALSE, Transactions!$O$2:$O$1016, 0)</f>
        <v>0</v>
      </c>
      <c r="V774" s="21"/>
      <c r="W774" s="8"/>
      <c r="X774" s="8"/>
      <c r="Y774" s="8"/>
      <c r="Z774" s="8"/>
      <c r="AA774" s="8"/>
      <c r="AB774" s="8"/>
      <c r="AC774" s="12"/>
    </row>
    <row r="775" ht="15.75" hidden="1" customHeight="1">
      <c r="A775" s="13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7" t="b">
        <f>AND(ISNUMBER(MATCH(Transactions!$F$2:$F$1016, '관리용품리스트'!$B$3:$B$48, 0)),
  ISNUMBER(MATCH(Transactions!$G$2:$G$1016, '관리용품리스트'!$C$3:$C$48, 0))
)
</f>
        <v>0</v>
      </c>
      <c r="O775" s="18">
        <f>IF(Transactions!$C$2:$C$1016=TRUE, 0, IF(Transactions!$C$2:$C$1016="지출", -ROUND(Transactions!$H$2:$H$1016/11, 0), ROUND(Transactions!$H$2:$H$1016/11, 0)))</f>
        <v>0</v>
      </c>
      <c r="P775" s="18" t="str">
        <f>IF(Transactions!$C$2:$C$1016="지출", -(Transactions!$H$2:$H$1016), Transactions!$H$2:$H$1016)</f>
        <v/>
      </c>
      <c r="Q775" s="18">
        <f>Transactions!$P$2:$P$1016-Transactions!$O$2:$O$1016</f>
        <v>0</v>
      </c>
      <c r="R775" s="18" t="str">
        <f>IF('운영결산'!$C$2, Transactions!$Q$2:$Q$1016, Transactions!$P$2:$P$1016)</f>
        <v/>
      </c>
      <c r="S775" s="18" t="str">
        <f>IF('초기비용'!$C$2, Transactions!$Q$2:$Q$1016, Transactions!$P$2:$P$1016)</f>
        <v/>
      </c>
      <c r="T775" s="18">
        <f>IF('총결산'!$C$2, Transactions!$Q$2:$Q$1016, Transactions!$P$2:$P$1016)</f>
        <v>0</v>
      </c>
      <c r="U775" s="18">
        <f>IF(Transactions!$V$2:$V$1016=FALSE, Transactions!$O$2:$O$1016, 0)</f>
        <v>0</v>
      </c>
      <c r="V775" s="20"/>
      <c r="W775" s="15"/>
      <c r="X775" s="15"/>
      <c r="Y775" s="15"/>
      <c r="Z775" s="15"/>
      <c r="AA775" s="15"/>
      <c r="AB775" s="15"/>
      <c r="AC775" s="19"/>
    </row>
    <row r="776" ht="15.75" hidden="1" customHeight="1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10" t="b">
        <f>AND(ISNUMBER(MATCH(Transactions!$F$2:$F$1016, '관리용품리스트'!$B$3:$B$48, 0)),
  ISNUMBER(MATCH(Transactions!$G$2:$G$1016, '관리용품리스트'!$C$3:$C$48, 0))
)
</f>
        <v>0</v>
      </c>
      <c r="O776" s="11">
        <f>IF(Transactions!$C$2:$C$1016=TRUE, 0, IF(Transactions!$C$2:$C$1016="지출", -ROUND(Transactions!$H$2:$H$1016/11, 0), ROUND(Transactions!$H$2:$H$1016/11, 0)))</f>
        <v>0</v>
      </c>
      <c r="P776" s="11" t="str">
        <f>IF(Transactions!$C$2:$C$1016="지출", -(Transactions!$H$2:$H$1016), Transactions!$H$2:$H$1016)</f>
        <v/>
      </c>
      <c r="Q776" s="11">
        <f>Transactions!$P$2:$P$1016-Transactions!$O$2:$O$1016</f>
        <v>0</v>
      </c>
      <c r="R776" s="11" t="str">
        <f>IF('운영결산'!$C$2, Transactions!$Q$2:$Q$1016, Transactions!$P$2:$P$1016)</f>
        <v/>
      </c>
      <c r="S776" s="11" t="str">
        <f>IF('초기비용'!$C$2, Transactions!$Q$2:$Q$1016, Transactions!$P$2:$P$1016)</f>
        <v/>
      </c>
      <c r="T776" s="11">
        <f>IF('총결산'!$C$2, Transactions!$Q$2:$Q$1016, Transactions!$P$2:$P$1016)</f>
        <v>0</v>
      </c>
      <c r="U776" s="11">
        <f>IF(Transactions!$V$2:$V$1016=FALSE, Transactions!$O$2:$O$1016, 0)</f>
        <v>0</v>
      </c>
      <c r="V776" s="21"/>
      <c r="W776" s="8"/>
      <c r="X776" s="8"/>
      <c r="Y776" s="8"/>
      <c r="Z776" s="8"/>
      <c r="AA776" s="8"/>
      <c r="AB776" s="8"/>
      <c r="AC776" s="12"/>
    </row>
    <row r="777" ht="15.75" hidden="1" customHeight="1">
      <c r="A777" s="13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7" t="b">
        <f>AND(ISNUMBER(MATCH(Transactions!$F$2:$F$1016, '관리용품리스트'!$B$3:$B$48, 0)),
  ISNUMBER(MATCH(Transactions!$G$2:$G$1016, '관리용품리스트'!$C$3:$C$48, 0))
)
</f>
        <v>0</v>
      </c>
      <c r="O777" s="18">
        <f>IF(Transactions!$C$2:$C$1016=TRUE, 0, IF(Transactions!$C$2:$C$1016="지출", -ROUND(Transactions!$H$2:$H$1016/11, 0), ROUND(Transactions!$H$2:$H$1016/11, 0)))</f>
        <v>0</v>
      </c>
      <c r="P777" s="18" t="str">
        <f>IF(Transactions!$C$2:$C$1016="지출", -(Transactions!$H$2:$H$1016), Transactions!$H$2:$H$1016)</f>
        <v/>
      </c>
      <c r="Q777" s="18">
        <f>Transactions!$P$2:$P$1016-Transactions!$O$2:$O$1016</f>
        <v>0</v>
      </c>
      <c r="R777" s="18" t="str">
        <f>IF('운영결산'!$C$2, Transactions!$Q$2:$Q$1016, Transactions!$P$2:$P$1016)</f>
        <v/>
      </c>
      <c r="S777" s="18" t="str">
        <f>IF('초기비용'!$C$2, Transactions!$Q$2:$Q$1016, Transactions!$P$2:$P$1016)</f>
        <v/>
      </c>
      <c r="T777" s="18">
        <f>IF('총결산'!$C$2, Transactions!$Q$2:$Q$1016, Transactions!$P$2:$P$1016)</f>
        <v>0</v>
      </c>
      <c r="U777" s="18">
        <f>IF(Transactions!$V$2:$V$1016=FALSE, Transactions!$O$2:$O$1016, 0)</f>
        <v>0</v>
      </c>
      <c r="V777" s="20"/>
      <c r="W777" s="15"/>
      <c r="X777" s="15"/>
      <c r="Y777" s="15"/>
      <c r="Z777" s="15"/>
      <c r="AA777" s="15"/>
      <c r="AB777" s="15"/>
      <c r="AC777" s="19"/>
    </row>
    <row r="778" ht="15.75" hidden="1" customHeight="1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10" t="b">
        <f>AND(ISNUMBER(MATCH(Transactions!$F$2:$F$1016, '관리용품리스트'!$B$3:$B$48, 0)),
  ISNUMBER(MATCH(Transactions!$G$2:$G$1016, '관리용품리스트'!$C$3:$C$48, 0))
)
</f>
        <v>0</v>
      </c>
      <c r="O778" s="11">
        <f>IF(Transactions!$C$2:$C$1016=TRUE, 0, IF(Transactions!$C$2:$C$1016="지출", -ROUND(Transactions!$H$2:$H$1016/11, 0), ROUND(Transactions!$H$2:$H$1016/11, 0)))</f>
        <v>0</v>
      </c>
      <c r="P778" s="11" t="str">
        <f>IF(Transactions!$C$2:$C$1016="지출", -(Transactions!$H$2:$H$1016), Transactions!$H$2:$H$1016)</f>
        <v/>
      </c>
      <c r="Q778" s="11">
        <f>Transactions!$P$2:$P$1016-Transactions!$O$2:$O$1016</f>
        <v>0</v>
      </c>
      <c r="R778" s="11" t="str">
        <f>IF('운영결산'!$C$2, Transactions!$Q$2:$Q$1016, Transactions!$P$2:$P$1016)</f>
        <v/>
      </c>
      <c r="S778" s="11" t="str">
        <f>IF('초기비용'!$C$2, Transactions!$Q$2:$Q$1016, Transactions!$P$2:$P$1016)</f>
        <v/>
      </c>
      <c r="T778" s="11">
        <f>IF('총결산'!$C$2, Transactions!$Q$2:$Q$1016, Transactions!$P$2:$P$1016)</f>
        <v>0</v>
      </c>
      <c r="U778" s="11">
        <f>IF(Transactions!$V$2:$V$1016=FALSE, Transactions!$O$2:$O$1016, 0)</f>
        <v>0</v>
      </c>
      <c r="V778" s="21"/>
      <c r="W778" s="8"/>
      <c r="X778" s="8"/>
      <c r="Y778" s="8"/>
      <c r="Z778" s="8"/>
      <c r="AA778" s="8"/>
      <c r="AB778" s="8"/>
      <c r="AC778" s="12"/>
    </row>
    <row r="779" ht="15.75" hidden="1" customHeight="1">
      <c r="A779" s="13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7" t="b">
        <f>AND(ISNUMBER(MATCH(Transactions!$F$2:$F$1016, '관리용품리스트'!$B$3:$B$48, 0)),
  ISNUMBER(MATCH(Transactions!$G$2:$G$1016, '관리용품리스트'!$C$3:$C$48, 0))
)
</f>
        <v>0</v>
      </c>
      <c r="O779" s="18">
        <f>IF(Transactions!$C$2:$C$1016=TRUE, 0, IF(Transactions!$C$2:$C$1016="지출", -ROUND(Transactions!$H$2:$H$1016/11, 0), ROUND(Transactions!$H$2:$H$1016/11, 0)))</f>
        <v>0</v>
      </c>
      <c r="P779" s="18" t="str">
        <f>IF(Transactions!$C$2:$C$1016="지출", -(Transactions!$H$2:$H$1016), Transactions!$H$2:$H$1016)</f>
        <v/>
      </c>
      <c r="Q779" s="18">
        <f>Transactions!$P$2:$P$1016-Transactions!$O$2:$O$1016</f>
        <v>0</v>
      </c>
      <c r="R779" s="18" t="str">
        <f>IF('운영결산'!$C$2, Transactions!$Q$2:$Q$1016, Transactions!$P$2:$P$1016)</f>
        <v/>
      </c>
      <c r="S779" s="18" t="str">
        <f>IF('초기비용'!$C$2, Transactions!$Q$2:$Q$1016, Transactions!$P$2:$P$1016)</f>
        <v/>
      </c>
      <c r="T779" s="18">
        <f>IF('총결산'!$C$2, Transactions!$Q$2:$Q$1016, Transactions!$P$2:$P$1016)</f>
        <v>0</v>
      </c>
      <c r="U779" s="18">
        <f>IF(Transactions!$V$2:$V$1016=FALSE, Transactions!$O$2:$O$1016, 0)</f>
        <v>0</v>
      </c>
      <c r="V779" s="20"/>
      <c r="W779" s="15"/>
      <c r="X779" s="15"/>
      <c r="Y779" s="15"/>
      <c r="Z779" s="15"/>
      <c r="AA779" s="15"/>
      <c r="AB779" s="15"/>
      <c r="AC779" s="19"/>
    </row>
    <row r="780" ht="15.75" hidden="1" customHeight="1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10" t="b">
        <f>AND(ISNUMBER(MATCH(Transactions!$F$2:$F$1016, '관리용품리스트'!$B$3:$B$48, 0)),
  ISNUMBER(MATCH(Transactions!$G$2:$G$1016, '관리용품리스트'!$C$3:$C$48, 0))
)
</f>
        <v>0</v>
      </c>
      <c r="O780" s="11">
        <f>IF(Transactions!$C$2:$C$1016=TRUE, 0, IF(Transactions!$C$2:$C$1016="지출", -ROUND(Transactions!$H$2:$H$1016/11, 0), ROUND(Transactions!$H$2:$H$1016/11, 0)))</f>
        <v>0</v>
      </c>
      <c r="P780" s="11" t="str">
        <f>IF(Transactions!$C$2:$C$1016="지출", -(Transactions!$H$2:$H$1016), Transactions!$H$2:$H$1016)</f>
        <v/>
      </c>
      <c r="Q780" s="11">
        <f>Transactions!$P$2:$P$1016-Transactions!$O$2:$O$1016</f>
        <v>0</v>
      </c>
      <c r="R780" s="11" t="str">
        <f>IF('운영결산'!$C$2, Transactions!$Q$2:$Q$1016, Transactions!$P$2:$P$1016)</f>
        <v/>
      </c>
      <c r="S780" s="11" t="str">
        <f>IF('초기비용'!$C$2, Transactions!$Q$2:$Q$1016, Transactions!$P$2:$P$1016)</f>
        <v/>
      </c>
      <c r="T780" s="11">
        <f>IF('총결산'!$C$2, Transactions!$Q$2:$Q$1016, Transactions!$P$2:$P$1016)</f>
        <v>0</v>
      </c>
      <c r="U780" s="11">
        <f>IF(Transactions!$V$2:$V$1016=FALSE, Transactions!$O$2:$O$1016, 0)</f>
        <v>0</v>
      </c>
      <c r="V780" s="21"/>
      <c r="W780" s="8"/>
      <c r="X780" s="8"/>
      <c r="Y780" s="8"/>
      <c r="Z780" s="8"/>
      <c r="AA780" s="8"/>
      <c r="AB780" s="8"/>
      <c r="AC780" s="12"/>
    </row>
    <row r="781" ht="15.75" hidden="1" customHeight="1">
      <c r="A781" s="13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7" t="b">
        <f>AND(ISNUMBER(MATCH(Transactions!$F$2:$F$1016, '관리용품리스트'!$B$3:$B$48, 0)),
  ISNUMBER(MATCH(Transactions!$G$2:$G$1016, '관리용품리스트'!$C$3:$C$48, 0))
)
</f>
        <v>0</v>
      </c>
      <c r="O781" s="18">
        <f>IF(Transactions!$C$2:$C$1016=TRUE, 0, IF(Transactions!$C$2:$C$1016="지출", -ROUND(Transactions!$H$2:$H$1016/11, 0), ROUND(Transactions!$H$2:$H$1016/11, 0)))</f>
        <v>0</v>
      </c>
      <c r="P781" s="18" t="str">
        <f>IF(Transactions!$C$2:$C$1016="지출", -(Transactions!$H$2:$H$1016), Transactions!$H$2:$H$1016)</f>
        <v/>
      </c>
      <c r="Q781" s="18">
        <f>Transactions!$P$2:$P$1016-Transactions!$O$2:$O$1016</f>
        <v>0</v>
      </c>
      <c r="R781" s="18" t="str">
        <f>IF('운영결산'!$C$2, Transactions!$Q$2:$Q$1016, Transactions!$P$2:$P$1016)</f>
        <v/>
      </c>
      <c r="S781" s="18" t="str">
        <f>IF('초기비용'!$C$2, Transactions!$Q$2:$Q$1016, Transactions!$P$2:$P$1016)</f>
        <v/>
      </c>
      <c r="T781" s="18">
        <f>IF('총결산'!$C$2, Transactions!$Q$2:$Q$1016, Transactions!$P$2:$P$1016)</f>
        <v>0</v>
      </c>
      <c r="U781" s="18">
        <f>IF(Transactions!$V$2:$V$1016=FALSE, Transactions!$O$2:$O$1016, 0)</f>
        <v>0</v>
      </c>
      <c r="V781" s="20"/>
      <c r="W781" s="15"/>
      <c r="X781" s="15"/>
      <c r="Y781" s="15"/>
      <c r="Z781" s="15"/>
      <c r="AA781" s="15"/>
      <c r="AB781" s="15"/>
      <c r="AC781" s="19"/>
    </row>
    <row r="782" ht="15.75" hidden="1" customHeight="1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10" t="b">
        <f>AND(ISNUMBER(MATCH(Transactions!$F$2:$F$1016, '관리용품리스트'!$B$3:$B$48, 0)),
  ISNUMBER(MATCH(Transactions!$G$2:$G$1016, '관리용품리스트'!$C$3:$C$48, 0))
)
</f>
        <v>0</v>
      </c>
      <c r="O782" s="11">
        <f>IF(Transactions!$C$2:$C$1016=TRUE, 0, IF(Transactions!$C$2:$C$1016="지출", -ROUND(Transactions!$H$2:$H$1016/11, 0), ROUND(Transactions!$H$2:$H$1016/11, 0)))</f>
        <v>0</v>
      </c>
      <c r="P782" s="11" t="str">
        <f>IF(Transactions!$C$2:$C$1016="지출", -(Transactions!$H$2:$H$1016), Transactions!$H$2:$H$1016)</f>
        <v/>
      </c>
      <c r="Q782" s="11">
        <f>Transactions!$P$2:$P$1016-Transactions!$O$2:$O$1016</f>
        <v>0</v>
      </c>
      <c r="R782" s="11" t="str">
        <f>IF('운영결산'!$C$2, Transactions!$Q$2:$Q$1016, Transactions!$P$2:$P$1016)</f>
        <v/>
      </c>
      <c r="S782" s="11" t="str">
        <f>IF('초기비용'!$C$2, Transactions!$Q$2:$Q$1016, Transactions!$P$2:$P$1016)</f>
        <v/>
      </c>
      <c r="T782" s="11">
        <f>IF('총결산'!$C$2, Transactions!$Q$2:$Q$1016, Transactions!$P$2:$P$1016)</f>
        <v>0</v>
      </c>
      <c r="U782" s="11">
        <f>IF(Transactions!$V$2:$V$1016=FALSE, Transactions!$O$2:$O$1016, 0)</f>
        <v>0</v>
      </c>
      <c r="V782" s="21"/>
      <c r="W782" s="8"/>
      <c r="X782" s="8"/>
      <c r="Y782" s="8"/>
      <c r="Z782" s="8"/>
      <c r="AA782" s="8"/>
      <c r="AB782" s="8"/>
      <c r="AC782" s="12"/>
    </row>
    <row r="783" ht="15.75" hidden="1" customHeight="1">
      <c r="A783" s="13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7" t="b">
        <f>AND(ISNUMBER(MATCH(Transactions!$F$2:$F$1016, '관리용품리스트'!$B$3:$B$48, 0)),
  ISNUMBER(MATCH(Transactions!$G$2:$G$1016, '관리용품리스트'!$C$3:$C$48, 0))
)
</f>
        <v>0</v>
      </c>
      <c r="O783" s="18">
        <f>IF(Transactions!$C$2:$C$1016=TRUE, 0, IF(Transactions!$C$2:$C$1016="지출", -ROUND(Transactions!$H$2:$H$1016/11, 0), ROUND(Transactions!$H$2:$H$1016/11, 0)))</f>
        <v>0</v>
      </c>
      <c r="P783" s="18" t="str">
        <f>IF(Transactions!$C$2:$C$1016="지출", -(Transactions!$H$2:$H$1016), Transactions!$H$2:$H$1016)</f>
        <v/>
      </c>
      <c r="Q783" s="18">
        <f>Transactions!$P$2:$P$1016-Transactions!$O$2:$O$1016</f>
        <v>0</v>
      </c>
      <c r="R783" s="18" t="str">
        <f>IF('운영결산'!$C$2, Transactions!$Q$2:$Q$1016, Transactions!$P$2:$P$1016)</f>
        <v/>
      </c>
      <c r="S783" s="18" t="str">
        <f>IF('초기비용'!$C$2, Transactions!$Q$2:$Q$1016, Transactions!$P$2:$P$1016)</f>
        <v/>
      </c>
      <c r="T783" s="18">
        <f>IF('총결산'!$C$2, Transactions!$Q$2:$Q$1016, Transactions!$P$2:$P$1016)</f>
        <v>0</v>
      </c>
      <c r="U783" s="18">
        <f>IF(Transactions!$V$2:$V$1016=FALSE, Transactions!$O$2:$O$1016, 0)</f>
        <v>0</v>
      </c>
      <c r="V783" s="20"/>
      <c r="W783" s="15"/>
      <c r="X783" s="15"/>
      <c r="Y783" s="15"/>
      <c r="Z783" s="15"/>
      <c r="AA783" s="15"/>
      <c r="AB783" s="15"/>
      <c r="AC783" s="19"/>
    </row>
    <row r="784" ht="15.75" hidden="1" customHeight="1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10" t="b">
        <f>AND(ISNUMBER(MATCH(Transactions!$F$2:$F$1016, '관리용품리스트'!$B$3:$B$48, 0)),
  ISNUMBER(MATCH(Transactions!$G$2:$G$1016, '관리용품리스트'!$C$3:$C$48, 0))
)
</f>
        <v>0</v>
      </c>
      <c r="O784" s="11">
        <f>IF(Transactions!$C$2:$C$1016=TRUE, 0, IF(Transactions!$C$2:$C$1016="지출", -ROUND(Transactions!$H$2:$H$1016/11, 0), ROUND(Transactions!$H$2:$H$1016/11, 0)))</f>
        <v>0</v>
      </c>
      <c r="P784" s="11" t="str">
        <f>IF(Transactions!$C$2:$C$1016="지출", -(Transactions!$H$2:$H$1016), Transactions!$H$2:$H$1016)</f>
        <v/>
      </c>
      <c r="Q784" s="11">
        <f>Transactions!$P$2:$P$1016-Transactions!$O$2:$O$1016</f>
        <v>0</v>
      </c>
      <c r="R784" s="11" t="str">
        <f>IF('운영결산'!$C$2, Transactions!$Q$2:$Q$1016, Transactions!$P$2:$P$1016)</f>
        <v/>
      </c>
      <c r="S784" s="11" t="str">
        <f>IF('초기비용'!$C$2, Transactions!$Q$2:$Q$1016, Transactions!$P$2:$P$1016)</f>
        <v/>
      </c>
      <c r="T784" s="11">
        <f>IF('총결산'!$C$2, Transactions!$Q$2:$Q$1016, Transactions!$P$2:$P$1016)</f>
        <v>0</v>
      </c>
      <c r="U784" s="11">
        <f>IF(Transactions!$V$2:$V$1016=FALSE, Transactions!$O$2:$O$1016, 0)</f>
        <v>0</v>
      </c>
      <c r="V784" s="21"/>
      <c r="W784" s="8"/>
      <c r="X784" s="8"/>
      <c r="Y784" s="8"/>
      <c r="Z784" s="8"/>
      <c r="AA784" s="8"/>
      <c r="AB784" s="8"/>
      <c r="AC784" s="12"/>
    </row>
    <row r="785" ht="15.75" hidden="1" customHeight="1">
      <c r="A785" s="13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7" t="b">
        <f>AND(ISNUMBER(MATCH(Transactions!$F$2:$F$1016, '관리용품리스트'!$B$3:$B$48, 0)),
  ISNUMBER(MATCH(Transactions!$G$2:$G$1016, '관리용품리스트'!$C$3:$C$48, 0))
)
</f>
        <v>0</v>
      </c>
      <c r="O785" s="18">
        <f>IF(Transactions!$C$2:$C$1016=TRUE, 0, IF(Transactions!$C$2:$C$1016="지출", -ROUND(Transactions!$H$2:$H$1016/11, 0), ROUND(Transactions!$H$2:$H$1016/11, 0)))</f>
        <v>0</v>
      </c>
      <c r="P785" s="18" t="str">
        <f>IF(Transactions!$C$2:$C$1016="지출", -(Transactions!$H$2:$H$1016), Transactions!$H$2:$H$1016)</f>
        <v/>
      </c>
      <c r="Q785" s="18">
        <f>Transactions!$P$2:$P$1016-Transactions!$O$2:$O$1016</f>
        <v>0</v>
      </c>
      <c r="R785" s="18" t="str">
        <f>IF('운영결산'!$C$2, Transactions!$Q$2:$Q$1016, Transactions!$P$2:$P$1016)</f>
        <v/>
      </c>
      <c r="S785" s="18" t="str">
        <f>IF('초기비용'!$C$2, Transactions!$Q$2:$Q$1016, Transactions!$P$2:$P$1016)</f>
        <v/>
      </c>
      <c r="T785" s="18">
        <f>IF('총결산'!$C$2, Transactions!$Q$2:$Q$1016, Transactions!$P$2:$P$1016)</f>
        <v>0</v>
      </c>
      <c r="U785" s="18">
        <f>IF(Transactions!$V$2:$V$1016=FALSE, Transactions!$O$2:$O$1016, 0)</f>
        <v>0</v>
      </c>
      <c r="V785" s="20"/>
      <c r="W785" s="15"/>
      <c r="X785" s="15"/>
      <c r="Y785" s="15"/>
      <c r="Z785" s="15"/>
      <c r="AA785" s="15"/>
      <c r="AB785" s="15"/>
      <c r="AC785" s="19"/>
    </row>
    <row r="786" ht="15.75" hidden="1" customHeight="1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10" t="b">
        <f>AND(ISNUMBER(MATCH(Transactions!$F$2:$F$1016, '관리용품리스트'!$B$3:$B$48, 0)),
  ISNUMBER(MATCH(Transactions!$G$2:$G$1016, '관리용품리스트'!$C$3:$C$48, 0))
)
</f>
        <v>0</v>
      </c>
      <c r="O786" s="11">
        <f>IF(Transactions!$C$2:$C$1016=TRUE, 0, IF(Transactions!$C$2:$C$1016="지출", -ROUND(Transactions!$H$2:$H$1016/11, 0), ROUND(Transactions!$H$2:$H$1016/11, 0)))</f>
        <v>0</v>
      </c>
      <c r="P786" s="11" t="str">
        <f>IF(Transactions!$C$2:$C$1016="지출", -(Transactions!$H$2:$H$1016), Transactions!$H$2:$H$1016)</f>
        <v/>
      </c>
      <c r="Q786" s="11">
        <f>Transactions!$P$2:$P$1016-Transactions!$O$2:$O$1016</f>
        <v>0</v>
      </c>
      <c r="R786" s="11" t="str">
        <f>IF('운영결산'!$C$2, Transactions!$Q$2:$Q$1016, Transactions!$P$2:$P$1016)</f>
        <v/>
      </c>
      <c r="S786" s="11" t="str">
        <f>IF('초기비용'!$C$2, Transactions!$Q$2:$Q$1016, Transactions!$P$2:$P$1016)</f>
        <v/>
      </c>
      <c r="T786" s="11">
        <f>IF('총결산'!$C$2, Transactions!$Q$2:$Q$1016, Transactions!$P$2:$P$1016)</f>
        <v>0</v>
      </c>
      <c r="U786" s="11">
        <f>IF(Transactions!$V$2:$V$1016=FALSE, Transactions!$O$2:$O$1016, 0)</f>
        <v>0</v>
      </c>
      <c r="V786" s="21"/>
      <c r="W786" s="8"/>
      <c r="X786" s="8"/>
      <c r="Y786" s="8"/>
      <c r="Z786" s="8"/>
      <c r="AA786" s="8"/>
      <c r="AB786" s="8"/>
      <c r="AC786" s="12"/>
    </row>
    <row r="787" ht="15.75" hidden="1" customHeight="1">
      <c r="A787" s="13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7" t="b">
        <f>AND(ISNUMBER(MATCH(Transactions!$F$2:$F$1016, '관리용품리스트'!$B$3:$B$48, 0)),
  ISNUMBER(MATCH(Transactions!$G$2:$G$1016, '관리용품리스트'!$C$3:$C$48, 0))
)
</f>
        <v>0</v>
      </c>
      <c r="O787" s="18">
        <f>IF(Transactions!$C$2:$C$1016=TRUE, 0, IF(Transactions!$C$2:$C$1016="지출", -ROUND(Transactions!$H$2:$H$1016/11, 0), ROUND(Transactions!$H$2:$H$1016/11, 0)))</f>
        <v>0</v>
      </c>
      <c r="P787" s="18" t="str">
        <f>IF(Transactions!$C$2:$C$1016="지출", -(Transactions!$H$2:$H$1016), Transactions!$H$2:$H$1016)</f>
        <v/>
      </c>
      <c r="Q787" s="18">
        <f>Transactions!$P$2:$P$1016-Transactions!$O$2:$O$1016</f>
        <v>0</v>
      </c>
      <c r="R787" s="18" t="str">
        <f>IF('운영결산'!$C$2, Transactions!$Q$2:$Q$1016, Transactions!$P$2:$P$1016)</f>
        <v/>
      </c>
      <c r="S787" s="18" t="str">
        <f>IF('초기비용'!$C$2, Transactions!$Q$2:$Q$1016, Transactions!$P$2:$P$1016)</f>
        <v/>
      </c>
      <c r="T787" s="18">
        <f>IF('총결산'!$C$2, Transactions!$Q$2:$Q$1016, Transactions!$P$2:$P$1016)</f>
        <v>0</v>
      </c>
      <c r="U787" s="18">
        <f>IF(Transactions!$V$2:$V$1016=FALSE, Transactions!$O$2:$O$1016, 0)</f>
        <v>0</v>
      </c>
      <c r="V787" s="20"/>
      <c r="W787" s="15"/>
      <c r="X787" s="15"/>
      <c r="Y787" s="15"/>
      <c r="Z787" s="15"/>
      <c r="AA787" s="15"/>
      <c r="AB787" s="15"/>
      <c r="AC787" s="19"/>
    </row>
    <row r="788" ht="15.75" hidden="1" customHeight="1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10" t="b">
        <f>AND(ISNUMBER(MATCH(Transactions!$F$2:$F$1016, '관리용품리스트'!$B$3:$B$48, 0)),
  ISNUMBER(MATCH(Transactions!$G$2:$G$1016, '관리용품리스트'!$C$3:$C$48, 0))
)
</f>
        <v>0</v>
      </c>
      <c r="O788" s="11">
        <f>IF(Transactions!$C$2:$C$1016=TRUE, 0, IF(Transactions!$C$2:$C$1016="지출", -ROUND(Transactions!$H$2:$H$1016/11, 0), ROUND(Transactions!$H$2:$H$1016/11, 0)))</f>
        <v>0</v>
      </c>
      <c r="P788" s="11" t="str">
        <f>IF(Transactions!$C$2:$C$1016="지출", -(Transactions!$H$2:$H$1016), Transactions!$H$2:$H$1016)</f>
        <v/>
      </c>
      <c r="Q788" s="11">
        <f>Transactions!$P$2:$P$1016-Transactions!$O$2:$O$1016</f>
        <v>0</v>
      </c>
      <c r="R788" s="11" t="str">
        <f>IF('운영결산'!$C$2, Transactions!$Q$2:$Q$1016, Transactions!$P$2:$P$1016)</f>
        <v/>
      </c>
      <c r="S788" s="11" t="str">
        <f>IF('초기비용'!$C$2, Transactions!$Q$2:$Q$1016, Transactions!$P$2:$P$1016)</f>
        <v/>
      </c>
      <c r="T788" s="11">
        <f>IF('총결산'!$C$2, Transactions!$Q$2:$Q$1016, Transactions!$P$2:$P$1016)</f>
        <v>0</v>
      </c>
      <c r="U788" s="11">
        <f>IF(Transactions!$V$2:$V$1016=FALSE, Transactions!$O$2:$O$1016, 0)</f>
        <v>0</v>
      </c>
      <c r="V788" s="21"/>
      <c r="W788" s="8"/>
      <c r="X788" s="8"/>
      <c r="Y788" s="8"/>
      <c r="Z788" s="8"/>
      <c r="AA788" s="8"/>
      <c r="AB788" s="8"/>
      <c r="AC788" s="12"/>
    </row>
    <row r="789" ht="15.75" hidden="1" customHeight="1">
      <c r="A789" s="13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7" t="b">
        <f>AND(ISNUMBER(MATCH(Transactions!$F$2:$F$1016, '관리용품리스트'!$B$3:$B$48, 0)),
  ISNUMBER(MATCH(Transactions!$G$2:$G$1016, '관리용품리스트'!$C$3:$C$48, 0))
)
</f>
        <v>0</v>
      </c>
      <c r="O789" s="18">
        <f>IF(Transactions!$C$2:$C$1016=TRUE, 0, IF(Transactions!$C$2:$C$1016="지출", -ROUND(Transactions!$H$2:$H$1016/11, 0), ROUND(Transactions!$H$2:$H$1016/11, 0)))</f>
        <v>0</v>
      </c>
      <c r="P789" s="18" t="str">
        <f>IF(Transactions!$C$2:$C$1016="지출", -(Transactions!$H$2:$H$1016), Transactions!$H$2:$H$1016)</f>
        <v/>
      </c>
      <c r="Q789" s="18">
        <f>Transactions!$P$2:$P$1016-Transactions!$O$2:$O$1016</f>
        <v>0</v>
      </c>
      <c r="R789" s="18" t="str">
        <f>IF('운영결산'!$C$2, Transactions!$Q$2:$Q$1016, Transactions!$P$2:$P$1016)</f>
        <v/>
      </c>
      <c r="S789" s="18" t="str">
        <f>IF('초기비용'!$C$2, Transactions!$Q$2:$Q$1016, Transactions!$P$2:$P$1016)</f>
        <v/>
      </c>
      <c r="T789" s="18">
        <f>IF('총결산'!$C$2, Transactions!$Q$2:$Q$1016, Transactions!$P$2:$P$1016)</f>
        <v>0</v>
      </c>
      <c r="U789" s="18">
        <f>IF(Transactions!$V$2:$V$1016=FALSE, Transactions!$O$2:$O$1016, 0)</f>
        <v>0</v>
      </c>
      <c r="V789" s="20"/>
      <c r="W789" s="15"/>
      <c r="X789" s="15"/>
      <c r="Y789" s="15"/>
      <c r="Z789" s="15"/>
      <c r="AA789" s="15"/>
      <c r="AB789" s="15"/>
      <c r="AC789" s="19"/>
    </row>
    <row r="790" ht="15.75" hidden="1" customHeight="1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10" t="b">
        <f>AND(ISNUMBER(MATCH(Transactions!$F$2:$F$1016, '관리용품리스트'!$B$3:$B$48, 0)),
  ISNUMBER(MATCH(Transactions!$G$2:$G$1016, '관리용품리스트'!$C$3:$C$48, 0))
)
</f>
        <v>0</v>
      </c>
      <c r="O790" s="11">
        <f>IF(Transactions!$C$2:$C$1016=TRUE, 0, IF(Transactions!$C$2:$C$1016="지출", -ROUND(Transactions!$H$2:$H$1016/11, 0), ROUND(Transactions!$H$2:$H$1016/11, 0)))</f>
        <v>0</v>
      </c>
      <c r="P790" s="11" t="str">
        <f>IF(Transactions!$C$2:$C$1016="지출", -(Transactions!$H$2:$H$1016), Transactions!$H$2:$H$1016)</f>
        <v/>
      </c>
      <c r="Q790" s="11">
        <f>Transactions!$P$2:$P$1016-Transactions!$O$2:$O$1016</f>
        <v>0</v>
      </c>
      <c r="R790" s="11" t="str">
        <f>IF('운영결산'!$C$2, Transactions!$Q$2:$Q$1016, Transactions!$P$2:$P$1016)</f>
        <v/>
      </c>
      <c r="S790" s="11" t="str">
        <f>IF('초기비용'!$C$2, Transactions!$Q$2:$Q$1016, Transactions!$P$2:$P$1016)</f>
        <v/>
      </c>
      <c r="T790" s="11">
        <f>IF('총결산'!$C$2, Transactions!$Q$2:$Q$1016, Transactions!$P$2:$P$1016)</f>
        <v>0</v>
      </c>
      <c r="U790" s="11">
        <f>IF(Transactions!$V$2:$V$1016=FALSE, Transactions!$O$2:$O$1016, 0)</f>
        <v>0</v>
      </c>
      <c r="V790" s="21"/>
      <c r="W790" s="8"/>
      <c r="X790" s="8"/>
      <c r="Y790" s="8"/>
      <c r="Z790" s="8"/>
      <c r="AA790" s="8"/>
      <c r="AB790" s="8"/>
      <c r="AC790" s="12"/>
    </row>
    <row r="791" ht="15.75" hidden="1" customHeight="1">
      <c r="A791" s="13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7" t="b">
        <f>AND(ISNUMBER(MATCH(Transactions!$F$2:$F$1016, '관리용품리스트'!$B$3:$B$48, 0)),
  ISNUMBER(MATCH(Transactions!$G$2:$G$1016, '관리용품리스트'!$C$3:$C$48, 0))
)
</f>
        <v>0</v>
      </c>
      <c r="O791" s="18">
        <f>IF(Transactions!$C$2:$C$1016=TRUE, 0, IF(Transactions!$C$2:$C$1016="지출", -ROUND(Transactions!$H$2:$H$1016/11, 0), ROUND(Transactions!$H$2:$H$1016/11, 0)))</f>
        <v>0</v>
      </c>
      <c r="P791" s="18" t="str">
        <f>IF(Transactions!$C$2:$C$1016="지출", -(Transactions!$H$2:$H$1016), Transactions!$H$2:$H$1016)</f>
        <v/>
      </c>
      <c r="Q791" s="18">
        <f>Transactions!$P$2:$P$1016-Transactions!$O$2:$O$1016</f>
        <v>0</v>
      </c>
      <c r="R791" s="18" t="str">
        <f>IF('운영결산'!$C$2, Transactions!$Q$2:$Q$1016, Transactions!$P$2:$P$1016)</f>
        <v/>
      </c>
      <c r="S791" s="18" t="str">
        <f>IF('초기비용'!$C$2, Transactions!$Q$2:$Q$1016, Transactions!$P$2:$P$1016)</f>
        <v/>
      </c>
      <c r="T791" s="18">
        <f>IF('총결산'!$C$2, Transactions!$Q$2:$Q$1016, Transactions!$P$2:$P$1016)</f>
        <v>0</v>
      </c>
      <c r="U791" s="18">
        <f>IF(Transactions!$V$2:$V$1016=FALSE, Transactions!$O$2:$O$1016, 0)</f>
        <v>0</v>
      </c>
      <c r="V791" s="20"/>
      <c r="W791" s="15"/>
      <c r="X791" s="15"/>
      <c r="Y791" s="15"/>
      <c r="Z791" s="15"/>
      <c r="AA791" s="15"/>
      <c r="AB791" s="15"/>
      <c r="AC791" s="19"/>
    </row>
    <row r="792" ht="15.75" hidden="1" customHeight="1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10" t="b">
        <f>AND(ISNUMBER(MATCH(Transactions!$F$2:$F$1016, '관리용품리스트'!$B$3:$B$48, 0)),
  ISNUMBER(MATCH(Transactions!$G$2:$G$1016, '관리용품리스트'!$C$3:$C$48, 0))
)
</f>
        <v>0</v>
      </c>
      <c r="O792" s="11">
        <f>IF(Transactions!$C$2:$C$1016=TRUE, 0, IF(Transactions!$C$2:$C$1016="지출", -ROUND(Transactions!$H$2:$H$1016/11, 0), ROUND(Transactions!$H$2:$H$1016/11, 0)))</f>
        <v>0</v>
      </c>
      <c r="P792" s="11" t="str">
        <f>IF(Transactions!$C$2:$C$1016="지출", -(Transactions!$H$2:$H$1016), Transactions!$H$2:$H$1016)</f>
        <v/>
      </c>
      <c r="Q792" s="11">
        <f>Transactions!$P$2:$P$1016-Transactions!$O$2:$O$1016</f>
        <v>0</v>
      </c>
      <c r="R792" s="11" t="str">
        <f>IF('운영결산'!$C$2, Transactions!$Q$2:$Q$1016, Transactions!$P$2:$P$1016)</f>
        <v/>
      </c>
      <c r="S792" s="11" t="str">
        <f>IF('초기비용'!$C$2, Transactions!$Q$2:$Q$1016, Transactions!$P$2:$P$1016)</f>
        <v/>
      </c>
      <c r="T792" s="11">
        <f>IF('총결산'!$C$2, Transactions!$Q$2:$Q$1016, Transactions!$P$2:$P$1016)</f>
        <v>0</v>
      </c>
      <c r="U792" s="11">
        <f>IF(Transactions!$V$2:$V$1016=FALSE, Transactions!$O$2:$O$1016, 0)</f>
        <v>0</v>
      </c>
      <c r="V792" s="21"/>
      <c r="W792" s="8"/>
      <c r="X792" s="8"/>
      <c r="Y792" s="8"/>
      <c r="Z792" s="8"/>
      <c r="AA792" s="8"/>
      <c r="AB792" s="8"/>
      <c r="AC792" s="12"/>
    </row>
    <row r="793" ht="15.75" hidden="1" customHeight="1">
      <c r="A793" s="13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7" t="b">
        <f>AND(ISNUMBER(MATCH(Transactions!$F$2:$F$1016, '관리용품리스트'!$B$3:$B$48, 0)),
  ISNUMBER(MATCH(Transactions!$G$2:$G$1016, '관리용품리스트'!$C$3:$C$48, 0))
)
</f>
        <v>0</v>
      </c>
      <c r="O793" s="18">
        <f>IF(Transactions!$C$2:$C$1016=TRUE, 0, IF(Transactions!$C$2:$C$1016="지출", -ROUND(Transactions!$H$2:$H$1016/11, 0), ROUND(Transactions!$H$2:$H$1016/11, 0)))</f>
        <v>0</v>
      </c>
      <c r="P793" s="18" t="str">
        <f>IF(Transactions!$C$2:$C$1016="지출", -(Transactions!$H$2:$H$1016), Transactions!$H$2:$H$1016)</f>
        <v/>
      </c>
      <c r="Q793" s="18">
        <f>Transactions!$P$2:$P$1016-Transactions!$O$2:$O$1016</f>
        <v>0</v>
      </c>
      <c r="R793" s="18" t="str">
        <f>IF('운영결산'!$C$2, Transactions!$Q$2:$Q$1016, Transactions!$P$2:$P$1016)</f>
        <v/>
      </c>
      <c r="S793" s="18" t="str">
        <f>IF('초기비용'!$C$2, Transactions!$Q$2:$Q$1016, Transactions!$P$2:$P$1016)</f>
        <v/>
      </c>
      <c r="T793" s="18">
        <f>IF('총결산'!$C$2, Transactions!$Q$2:$Q$1016, Transactions!$P$2:$P$1016)</f>
        <v>0</v>
      </c>
      <c r="U793" s="18">
        <f>IF(Transactions!$V$2:$V$1016=FALSE, Transactions!$O$2:$O$1016, 0)</f>
        <v>0</v>
      </c>
      <c r="V793" s="20"/>
      <c r="W793" s="15"/>
      <c r="X793" s="15"/>
      <c r="Y793" s="15"/>
      <c r="Z793" s="15"/>
      <c r="AA793" s="15"/>
      <c r="AB793" s="15"/>
      <c r="AC793" s="19"/>
    </row>
    <row r="794" ht="15.75" hidden="1" customHeight="1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10" t="b">
        <f>AND(ISNUMBER(MATCH(Transactions!$F$2:$F$1016, '관리용품리스트'!$B$3:$B$48, 0)),
  ISNUMBER(MATCH(Transactions!$G$2:$G$1016, '관리용품리스트'!$C$3:$C$48, 0))
)
</f>
        <v>0</v>
      </c>
      <c r="O794" s="11">
        <f>IF(Transactions!$C$2:$C$1016=TRUE, 0, IF(Transactions!$C$2:$C$1016="지출", -ROUND(Transactions!$H$2:$H$1016/11, 0), ROUND(Transactions!$H$2:$H$1016/11, 0)))</f>
        <v>0</v>
      </c>
      <c r="P794" s="11" t="str">
        <f>IF(Transactions!$C$2:$C$1016="지출", -(Transactions!$H$2:$H$1016), Transactions!$H$2:$H$1016)</f>
        <v/>
      </c>
      <c r="Q794" s="11">
        <f>Transactions!$P$2:$P$1016-Transactions!$O$2:$O$1016</f>
        <v>0</v>
      </c>
      <c r="R794" s="11" t="str">
        <f>IF('운영결산'!$C$2, Transactions!$Q$2:$Q$1016, Transactions!$P$2:$P$1016)</f>
        <v/>
      </c>
      <c r="S794" s="11" t="str">
        <f>IF('초기비용'!$C$2, Transactions!$Q$2:$Q$1016, Transactions!$P$2:$P$1016)</f>
        <v/>
      </c>
      <c r="T794" s="11">
        <f>IF('총결산'!$C$2, Transactions!$Q$2:$Q$1016, Transactions!$P$2:$P$1016)</f>
        <v>0</v>
      </c>
      <c r="U794" s="11">
        <f>IF(Transactions!$V$2:$V$1016=FALSE, Transactions!$O$2:$O$1016, 0)</f>
        <v>0</v>
      </c>
      <c r="V794" s="21"/>
      <c r="W794" s="8"/>
      <c r="X794" s="8"/>
      <c r="Y794" s="8"/>
      <c r="Z794" s="8"/>
      <c r="AA794" s="8"/>
      <c r="AB794" s="8"/>
      <c r="AC794" s="12"/>
    </row>
    <row r="795" ht="15.75" hidden="1" customHeight="1">
      <c r="A795" s="13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7" t="b">
        <f>AND(ISNUMBER(MATCH(Transactions!$F$2:$F$1016, '관리용품리스트'!$B$3:$B$48, 0)),
  ISNUMBER(MATCH(Transactions!$G$2:$G$1016, '관리용품리스트'!$C$3:$C$48, 0))
)
</f>
        <v>0</v>
      </c>
      <c r="O795" s="18">
        <f>IF(Transactions!$C$2:$C$1016=TRUE, 0, IF(Transactions!$C$2:$C$1016="지출", -ROUND(Transactions!$H$2:$H$1016/11, 0), ROUND(Transactions!$H$2:$H$1016/11, 0)))</f>
        <v>0</v>
      </c>
      <c r="P795" s="18" t="str">
        <f>IF(Transactions!$C$2:$C$1016="지출", -(Transactions!$H$2:$H$1016), Transactions!$H$2:$H$1016)</f>
        <v/>
      </c>
      <c r="Q795" s="18">
        <f>Transactions!$P$2:$P$1016-Transactions!$O$2:$O$1016</f>
        <v>0</v>
      </c>
      <c r="R795" s="18" t="str">
        <f>IF('운영결산'!$C$2, Transactions!$Q$2:$Q$1016, Transactions!$P$2:$P$1016)</f>
        <v/>
      </c>
      <c r="S795" s="18" t="str">
        <f>IF('초기비용'!$C$2, Transactions!$Q$2:$Q$1016, Transactions!$P$2:$P$1016)</f>
        <v/>
      </c>
      <c r="T795" s="18">
        <f>IF('총결산'!$C$2, Transactions!$Q$2:$Q$1016, Transactions!$P$2:$P$1016)</f>
        <v>0</v>
      </c>
      <c r="U795" s="18">
        <f>IF(Transactions!$V$2:$V$1016=FALSE, Transactions!$O$2:$O$1016, 0)</f>
        <v>0</v>
      </c>
      <c r="V795" s="20"/>
      <c r="W795" s="15"/>
      <c r="X795" s="15"/>
      <c r="Y795" s="15"/>
      <c r="Z795" s="15"/>
      <c r="AA795" s="15"/>
      <c r="AB795" s="15"/>
      <c r="AC795" s="19"/>
    </row>
    <row r="796" ht="15.75" hidden="1" customHeight="1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10" t="b">
        <f>AND(ISNUMBER(MATCH(Transactions!$F$2:$F$1016, '관리용품리스트'!$B$3:$B$48, 0)),
  ISNUMBER(MATCH(Transactions!$G$2:$G$1016, '관리용품리스트'!$C$3:$C$48, 0))
)
</f>
        <v>0</v>
      </c>
      <c r="O796" s="11">
        <f>IF(Transactions!$C$2:$C$1016=TRUE, 0, IF(Transactions!$C$2:$C$1016="지출", -ROUND(Transactions!$H$2:$H$1016/11, 0), ROUND(Transactions!$H$2:$H$1016/11, 0)))</f>
        <v>0</v>
      </c>
      <c r="P796" s="11" t="str">
        <f>IF(Transactions!$C$2:$C$1016="지출", -(Transactions!$H$2:$H$1016), Transactions!$H$2:$H$1016)</f>
        <v/>
      </c>
      <c r="Q796" s="11">
        <f>Transactions!$P$2:$P$1016-Transactions!$O$2:$O$1016</f>
        <v>0</v>
      </c>
      <c r="R796" s="11" t="str">
        <f>IF('운영결산'!$C$2, Transactions!$Q$2:$Q$1016, Transactions!$P$2:$P$1016)</f>
        <v/>
      </c>
      <c r="S796" s="11" t="str">
        <f>IF('초기비용'!$C$2, Transactions!$Q$2:$Q$1016, Transactions!$P$2:$P$1016)</f>
        <v/>
      </c>
      <c r="T796" s="11">
        <f>IF('총결산'!$C$2, Transactions!$Q$2:$Q$1016, Transactions!$P$2:$P$1016)</f>
        <v>0</v>
      </c>
      <c r="U796" s="11">
        <f>IF(Transactions!$V$2:$V$1016=FALSE, Transactions!$O$2:$O$1016, 0)</f>
        <v>0</v>
      </c>
      <c r="V796" s="21"/>
      <c r="W796" s="8"/>
      <c r="X796" s="8"/>
      <c r="Y796" s="8"/>
      <c r="Z796" s="8"/>
      <c r="AA796" s="8"/>
      <c r="AB796" s="8"/>
      <c r="AC796" s="12"/>
    </row>
    <row r="797" ht="15.75" hidden="1" customHeight="1">
      <c r="A797" s="13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7" t="b">
        <f>AND(ISNUMBER(MATCH(Transactions!$F$2:$F$1016, '관리용품리스트'!$B$3:$B$48, 0)),
  ISNUMBER(MATCH(Transactions!$G$2:$G$1016, '관리용품리스트'!$C$3:$C$48, 0))
)
</f>
        <v>0</v>
      </c>
      <c r="O797" s="18">
        <f>IF(Transactions!$C$2:$C$1016=TRUE, 0, IF(Transactions!$C$2:$C$1016="지출", -ROUND(Transactions!$H$2:$H$1016/11, 0), ROUND(Transactions!$H$2:$H$1016/11, 0)))</f>
        <v>0</v>
      </c>
      <c r="P797" s="18" t="str">
        <f>IF(Transactions!$C$2:$C$1016="지출", -(Transactions!$H$2:$H$1016), Transactions!$H$2:$H$1016)</f>
        <v/>
      </c>
      <c r="Q797" s="18">
        <f>Transactions!$P$2:$P$1016-Transactions!$O$2:$O$1016</f>
        <v>0</v>
      </c>
      <c r="R797" s="18" t="str">
        <f>IF('운영결산'!$C$2, Transactions!$Q$2:$Q$1016, Transactions!$P$2:$P$1016)</f>
        <v/>
      </c>
      <c r="S797" s="18" t="str">
        <f>IF('초기비용'!$C$2, Transactions!$Q$2:$Q$1016, Transactions!$P$2:$P$1016)</f>
        <v/>
      </c>
      <c r="T797" s="18">
        <f>IF('총결산'!$C$2, Transactions!$Q$2:$Q$1016, Transactions!$P$2:$P$1016)</f>
        <v>0</v>
      </c>
      <c r="U797" s="18">
        <f>IF(Transactions!$V$2:$V$1016=FALSE, Transactions!$O$2:$O$1016, 0)</f>
        <v>0</v>
      </c>
      <c r="V797" s="20"/>
      <c r="W797" s="15"/>
      <c r="X797" s="15"/>
      <c r="Y797" s="15"/>
      <c r="Z797" s="15"/>
      <c r="AA797" s="15"/>
      <c r="AB797" s="15"/>
      <c r="AC797" s="19"/>
    </row>
    <row r="798" ht="15.75" hidden="1" customHeight="1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10" t="b">
        <f>AND(ISNUMBER(MATCH(Transactions!$F$2:$F$1016, '관리용품리스트'!$B$3:$B$48, 0)),
  ISNUMBER(MATCH(Transactions!$G$2:$G$1016, '관리용품리스트'!$C$3:$C$48, 0))
)
</f>
        <v>0</v>
      </c>
      <c r="O798" s="11">
        <f>IF(Transactions!$C$2:$C$1016=TRUE, 0, IF(Transactions!$C$2:$C$1016="지출", -ROUND(Transactions!$H$2:$H$1016/11, 0), ROUND(Transactions!$H$2:$H$1016/11, 0)))</f>
        <v>0</v>
      </c>
      <c r="P798" s="11" t="str">
        <f>IF(Transactions!$C$2:$C$1016="지출", -(Transactions!$H$2:$H$1016), Transactions!$H$2:$H$1016)</f>
        <v/>
      </c>
      <c r="Q798" s="11">
        <f>Transactions!$P$2:$P$1016-Transactions!$O$2:$O$1016</f>
        <v>0</v>
      </c>
      <c r="R798" s="11" t="str">
        <f>IF('운영결산'!$C$2, Transactions!$Q$2:$Q$1016, Transactions!$P$2:$P$1016)</f>
        <v/>
      </c>
      <c r="S798" s="11" t="str">
        <f>IF('초기비용'!$C$2, Transactions!$Q$2:$Q$1016, Transactions!$P$2:$P$1016)</f>
        <v/>
      </c>
      <c r="T798" s="11">
        <f>IF('총결산'!$C$2, Transactions!$Q$2:$Q$1016, Transactions!$P$2:$P$1016)</f>
        <v>0</v>
      </c>
      <c r="U798" s="11">
        <f>IF(Transactions!$V$2:$V$1016=FALSE, Transactions!$O$2:$O$1016, 0)</f>
        <v>0</v>
      </c>
      <c r="V798" s="21"/>
      <c r="W798" s="8"/>
      <c r="X798" s="8"/>
      <c r="Y798" s="8"/>
      <c r="Z798" s="8"/>
      <c r="AA798" s="8"/>
      <c r="AB798" s="8"/>
      <c r="AC798" s="12"/>
    </row>
    <row r="799" ht="15.75" hidden="1" customHeight="1">
      <c r="A799" s="13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7" t="b">
        <f>AND(ISNUMBER(MATCH(Transactions!$F$2:$F$1016, '관리용품리스트'!$B$3:$B$48, 0)),
  ISNUMBER(MATCH(Transactions!$G$2:$G$1016, '관리용품리스트'!$C$3:$C$48, 0))
)
</f>
        <v>0</v>
      </c>
      <c r="O799" s="18">
        <f>IF(Transactions!$C$2:$C$1016=TRUE, 0, IF(Transactions!$C$2:$C$1016="지출", -ROUND(Transactions!$H$2:$H$1016/11, 0), ROUND(Transactions!$H$2:$H$1016/11, 0)))</f>
        <v>0</v>
      </c>
      <c r="P799" s="18" t="str">
        <f>IF(Transactions!$C$2:$C$1016="지출", -(Transactions!$H$2:$H$1016), Transactions!$H$2:$H$1016)</f>
        <v/>
      </c>
      <c r="Q799" s="18">
        <f>Transactions!$P$2:$P$1016-Transactions!$O$2:$O$1016</f>
        <v>0</v>
      </c>
      <c r="R799" s="18" t="str">
        <f>IF('운영결산'!$C$2, Transactions!$Q$2:$Q$1016, Transactions!$P$2:$P$1016)</f>
        <v/>
      </c>
      <c r="S799" s="18" t="str">
        <f>IF('초기비용'!$C$2, Transactions!$Q$2:$Q$1016, Transactions!$P$2:$P$1016)</f>
        <v/>
      </c>
      <c r="T799" s="18">
        <f>IF('총결산'!$C$2, Transactions!$Q$2:$Q$1016, Transactions!$P$2:$P$1016)</f>
        <v>0</v>
      </c>
      <c r="U799" s="18">
        <f>IF(Transactions!$V$2:$V$1016=FALSE, Transactions!$O$2:$O$1016, 0)</f>
        <v>0</v>
      </c>
      <c r="V799" s="20"/>
      <c r="W799" s="15"/>
      <c r="X799" s="15"/>
      <c r="Y799" s="15"/>
      <c r="Z799" s="15"/>
      <c r="AA799" s="15"/>
      <c r="AB799" s="15"/>
      <c r="AC799" s="19"/>
    </row>
    <row r="800" ht="15.75" hidden="1" customHeight="1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10" t="b">
        <f>AND(ISNUMBER(MATCH(Transactions!$F$2:$F$1016, '관리용품리스트'!$B$3:$B$48, 0)),
  ISNUMBER(MATCH(Transactions!$G$2:$G$1016, '관리용품리스트'!$C$3:$C$48, 0))
)
</f>
        <v>0</v>
      </c>
      <c r="O800" s="11">
        <f>IF(Transactions!$C$2:$C$1016=TRUE, 0, IF(Transactions!$C$2:$C$1016="지출", -ROUND(Transactions!$H$2:$H$1016/11, 0), ROUND(Transactions!$H$2:$H$1016/11, 0)))</f>
        <v>0</v>
      </c>
      <c r="P800" s="11" t="str">
        <f>IF(Transactions!$C$2:$C$1016="지출", -(Transactions!$H$2:$H$1016), Transactions!$H$2:$H$1016)</f>
        <v/>
      </c>
      <c r="Q800" s="11">
        <f>Transactions!$P$2:$P$1016-Transactions!$O$2:$O$1016</f>
        <v>0</v>
      </c>
      <c r="R800" s="11" t="str">
        <f>IF('운영결산'!$C$2, Transactions!$Q$2:$Q$1016, Transactions!$P$2:$P$1016)</f>
        <v/>
      </c>
      <c r="S800" s="11" t="str">
        <f>IF('초기비용'!$C$2, Transactions!$Q$2:$Q$1016, Transactions!$P$2:$P$1016)</f>
        <v/>
      </c>
      <c r="T800" s="11">
        <f>IF('총결산'!$C$2, Transactions!$Q$2:$Q$1016, Transactions!$P$2:$P$1016)</f>
        <v>0</v>
      </c>
      <c r="U800" s="11">
        <f>IF(Transactions!$V$2:$V$1016=FALSE, Transactions!$O$2:$O$1016, 0)</f>
        <v>0</v>
      </c>
      <c r="V800" s="21"/>
      <c r="W800" s="8"/>
      <c r="X800" s="8"/>
      <c r="Y800" s="8"/>
      <c r="Z800" s="8"/>
      <c r="AA800" s="8"/>
      <c r="AB800" s="8"/>
      <c r="AC800" s="12"/>
    </row>
    <row r="801" ht="15.75" hidden="1" customHeight="1">
      <c r="A801" s="13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7" t="b">
        <f>AND(ISNUMBER(MATCH(Transactions!$F$2:$F$1016, '관리용품리스트'!$B$3:$B$48, 0)),
  ISNUMBER(MATCH(Transactions!$G$2:$G$1016, '관리용품리스트'!$C$3:$C$48, 0))
)
</f>
        <v>0</v>
      </c>
      <c r="O801" s="18">
        <f>IF(Transactions!$C$2:$C$1016=TRUE, 0, IF(Transactions!$C$2:$C$1016="지출", -ROUND(Transactions!$H$2:$H$1016/11, 0), ROUND(Transactions!$H$2:$H$1016/11, 0)))</f>
        <v>0</v>
      </c>
      <c r="P801" s="18" t="str">
        <f>IF(Transactions!$C$2:$C$1016="지출", -(Transactions!$H$2:$H$1016), Transactions!$H$2:$H$1016)</f>
        <v/>
      </c>
      <c r="Q801" s="18">
        <f>Transactions!$P$2:$P$1016-Transactions!$O$2:$O$1016</f>
        <v>0</v>
      </c>
      <c r="R801" s="18" t="str">
        <f>IF('운영결산'!$C$2, Transactions!$Q$2:$Q$1016, Transactions!$P$2:$P$1016)</f>
        <v/>
      </c>
      <c r="S801" s="18" t="str">
        <f>IF('초기비용'!$C$2, Transactions!$Q$2:$Q$1016, Transactions!$P$2:$P$1016)</f>
        <v/>
      </c>
      <c r="T801" s="18">
        <f>IF('총결산'!$C$2, Transactions!$Q$2:$Q$1016, Transactions!$P$2:$P$1016)</f>
        <v>0</v>
      </c>
      <c r="U801" s="18">
        <f>IF(Transactions!$V$2:$V$1016=FALSE, Transactions!$O$2:$O$1016, 0)</f>
        <v>0</v>
      </c>
      <c r="V801" s="20"/>
      <c r="W801" s="15"/>
      <c r="X801" s="15"/>
      <c r="Y801" s="15"/>
      <c r="Z801" s="15"/>
      <c r="AA801" s="15"/>
      <c r="AB801" s="15"/>
      <c r="AC801" s="19"/>
    </row>
    <row r="802" ht="15.75" hidden="1" customHeight="1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10" t="b">
        <f>AND(ISNUMBER(MATCH(Transactions!$F$2:$F$1016, '관리용품리스트'!$B$3:$B$48, 0)),
  ISNUMBER(MATCH(Transactions!$G$2:$G$1016, '관리용품리스트'!$C$3:$C$48, 0))
)
</f>
        <v>0</v>
      </c>
      <c r="O802" s="11">
        <f>IF(Transactions!$C$2:$C$1016=TRUE, 0, IF(Transactions!$C$2:$C$1016="지출", -ROUND(Transactions!$H$2:$H$1016/11, 0), ROUND(Transactions!$H$2:$H$1016/11, 0)))</f>
        <v>0</v>
      </c>
      <c r="P802" s="11" t="str">
        <f>IF(Transactions!$C$2:$C$1016="지출", -(Transactions!$H$2:$H$1016), Transactions!$H$2:$H$1016)</f>
        <v/>
      </c>
      <c r="Q802" s="11">
        <f>Transactions!$P$2:$P$1016-Transactions!$O$2:$O$1016</f>
        <v>0</v>
      </c>
      <c r="R802" s="11" t="str">
        <f>IF('운영결산'!$C$2, Transactions!$Q$2:$Q$1016, Transactions!$P$2:$P$1016)</f>
        <v/>
      </c>
      <c r="S802" s="11" t="str">
        <f>IF('초기비용'!$C$2, Transactions!$Q$2:$Q$1016, Transactions!$P$2:$P$1016)</f>
        <v/>
      </c>
      <c r="T802" s="11">
        <f>IF('총결산'!$C$2, Transactions!$Q$2:$Q$1016, Transactions!$P$2:$P$1016)</f>
        <v>0</v>
      </c>
      <c r="U802" s="11">
        <f>IF(Transactions!$V$2:$V$1016=FALSE, Transactions!$O$2:$O$1016, 0)</f>
        <v>0</v>
      </c>
      <c r="V802" s="21"/>
      <c r="W802" s="8"/>
      <c r="X802" s="8"/>
      <c r="Y802" s="8"/>
      <c r="Z802" s="8"/>
      <c r="AA802" s="8"/>
      <c r="AB802" s="8"/>
      <c r="AC802" s="12"/>
    </row>
    <row r="803" ht="15.75" hidden="1" customHeight="1">
      <c r="A803" s="13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7" t="b">
        <f>AND(ISNUMBER(MATCH(Transactions!$F$2:$F$1016, '관리용품리스트'!$B$3:$B$48, 0)),
  ISNUMBER(MATCH(Transactions!$G$2:$G$1016, '관리용품리스트'!$C$3:$C$48, 0))
)
</f>
        <v>0</v>
      </c>
      <c r="O803" s="18">
        <f>IF(Transactions!$C$2:$C$1016=TRUE, 0, IF(Transactions!$C$2:$C$1016="지출", -ROUND(Transactions!$H$2:$H$1016/11, 0), ROUND(Transactions!$H$2:$H$1016/11, 0)))</f>
        <v>0</v>
      </c>
      <c r="P803" s="18" t="str">
        <f>IF(Transactions!$C$2:$C$1016="지출", -(Transactions!$H$2:$H$1016), Transactions!$H$2:$H$1016)</f>
        <v/>
      </c>
      <c r="Q803" s="18">
        <f>Transactions!$P$2:$P$1016-Transactions!$O$2:$O$1016</f>
        <v>0</v>
      </c>
      <c r="R803" s="18" t="str">
        <f>IF('운영결산'!$C$2, Transactions!$Q$2:$Q$1016, Transactions!$P$2:$P$1016)</f>
        <v/>
      </c>
      <c r="S803" s="18" t="str">
        <f>IF('초기비용'!$C$2, Transactions!$Q$2:$Q$1016, Transactions!$P$2:$P$1016)</f>
        <v/>
      </c>
      <c r="T803" s="18">
        <f>IF('총결산'!$C$2, Transactions!$Q$2:$Q$1016, Transactions!$P$2:$P$1016)</f>
        <v>0</v>
      </c>
      <c r="U803" s="18">
        <f>IF(Transactions!$V$2:$V$1016=FALSE, Transactions!$O$2:$O$1016, 0)</f>
        <v>0</v>
      </c>
      <c r="V803" s="20"/>
      <c r="W803" s="15"/>
      <c r="X803" s="15"/>
      <c r="Y803" s="15"/>
      <c r="Z803" s="15"/>
      <c r="AA803" s="15"/>
      <c r="AB803" s="15"/>
      <c r="AC803" s="19"/>
    </row>
    <row r="804" ht="15.75" hidden="1" customHeight="1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10" t="b">
        <f>AND(ISNUMBER(MATCH(Transactions!$F$2:$F$1016, '관리용품리스트'!$B$3:$B$48, 0)),
  ISNUMBER(MATCH(Transactions!$G$2:$G$1016, '관리용품리스트'!$C$3:$C$48, 0))
)
</f>
        <v>0</v>
      </c>
      <c r="O804" s="11">
        <f>IF(Transactions!$C$2:$C$1016=TRUE, 0, IF(Transactions!$C$2:$C$1016="지출", -ROUND(Transactions!$H$2:$H$1016/11, 0), ROUND(Transactions!$H$2:$H$1016/11, 0)))</f>
        <v>0</v>
      </c>
      <c r="P804" s="11" t="str">
        <f>IF(Transactions!$C$2:$C$1016="지출", -(Transactions!$H$2:$H$1016), Transactions!$H$2:$H$1016)</f>
        <v/>
      </c>
      <c r="Q804" s="11">
        <f>Transactions!$P$2:$P$1016-Transactions!$O$2:$O$1016</f>
        <v>0</v>
      </c>
      <c r="R804" s="11" t="str">
        <f>IF('운영결산'!$C$2, Transactions!$Q$2:$Q$1016, Transactions!$P$2:$P$1016)</f>
        <v/>
      </c>
      <c r="S804" s="11" t="str">
        <f>IF('초기비용'!$C$2, Transactions!$Q$2:$Q$1016, Transactions!$P$2:$P$1016)</f>
        <v/>
      </c>
      <c r="T804" s="11">
        <f>IF('총결산'!$C$2, Transactions!$Q$2:$Q$1016, Transactions!$P$2:$P$1016)</f>
        <v>0</v>
      </c>
      <c r="U804" s="11">
        <f>IF(Transactions!$V$2:$V$1016=FALSE, Transactions!$O$2:$O$1016, 0)</f>
        <v>0</v>
      </c>
      <c r="V804" s="21"/>
      <c r="W804" s="8"/>
      <c r="X804" s="8"/>
      <c r="Y804" s="8"/>
      <c r="Z804" s="8"/>
      <c r="AA804" s="8"/>
      <c r="AB804" s="8"/>
      <c r="AC804" s="12"/>
    </row>
    <row r="805" ht="15.75" hidden="1" customHeight="1">
      <c r="A805" s="13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7" t="b">
        <f>AND(ISNUMBER(MATCH(Transactions!$F$2:$F$1016, '관리용품리스트'!$B$3:$B$48, 0)),
  ISNUMBER(MATCH(Transactions!$G$2:$G$1016, '관리용품리스트'!$C$3:$C$48, 0))
)
</f>
        <v>0</v>
      </c>
      <c r="O805" s="18">
        <f>IF(Transactions!$C$2:$C$1016=TRUE, 0, IF(Transactions!$C$2:$C$1016="지출", -ROUND(Transactions!$H$2:$H$1016/11, 0), ROUND(Transactions!$H$2:$H$1016/11, 0)))</f>
        <v>0</v>
      </c>
      <c r="P805" s="18" t="str">
        <f>IF(Transactions!$C$2:$C$1016="지출", -(Transactions!$H$2:$H$1016), Transactions!$H$2:$H$1016)</f>
        <v/>
      </c>
      <c r="Q805" s="18">
        <f>Transactions!$P$2:$P$1016-Transactions!$O$2:$O$1016</f>
        <v>0</v>
      </c>
      <c r="R805" s="18" t="str">
        <f>IF('운영결산'!$C$2, Transactions!$Q$2:$Q$1016, Transactions!$P$2:$P$1016)</f>
        <v/>
      </c>
      <c r="S805" s="18" t="str">
        <f>IF('초기비용'!$C$2, Transactions!$Q$2:$Q$1016, Transactions!$P$2:$P$1016)</f>
        <v/>
      </c>
      <c r="T805" s="18">
        <f>IF('총결산'!$C$2, Transactions!$Q$2:$Q$1016, Transactions!$P$2:$P$1016)</f>
        <v>0</v>
      </c>
      <c r="U805" s="18">
        <f>IF(Transactions!$V$2:$V$1016=FALSE, Transactions!$O$2:$O$1016, 0)</f>
        <v>0</v>
      </c>
      <c r="V805" s="20"/>
      <c r="W805" s="15"/>
      <c r="X805" s="15"/>
      <c r="Y805" s="15"/>
      <c r="Z805" s="15"/>
      <c r="AA805" s="15"/>
      <c r="AB805" s="15"/>
      <c r="AC805" s="19"/>
    </row>
    <row r="806" ht="15.75" hidden="1" customHeight="1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10" t="b">
        <f>AND(ISNUMBER(MATCH(Transactions!$F$2:$F$1016, '관리용품리스트'!$B$3:$B$48, 0)),
  ISNUMBER(MATCH(Transactions!$G$2:$G$1016, '관리용품리스트'!$C$3:$C$48, 0))
)
</f>
        <v>0</v>
      </c>
      <c r="O806" s="11">
        <f>IF(Transactions!$C$2:$C$1016=TRUE, 0, IF(Transactions!$C$2:$C$1016="지출", -ROUND(Transactions!$H$2:$H$1016/11, 0), ROUND(Transactions!$H$2:$H$1016/11, 0)))</f>
        <v>0</v>
      </c>
      <c r="P806" s="11" t="str">
        <f>IF(Transactions!$C$2:$C$1016="지출", -(Transactions!$H$2:$H$1016), Transactions!$H$2:$H$1016)</f>
        <v/>
      </c>
      <c r="Q806" s="11">
        <f>Transactions!$P$2:$P$1016-Transactions!$O$2:$O$1016</f>
        <v>0</v>
      </c>
      <c r="R806" s="11" t="str">
        <f>IF('운영결산'!$C$2, Transactions!$Q$2:$Q$1016, Transactions!$P$2:$P$1016)</f>
        <v/>
      </c>
      <c r="S806" s="11" t="str">
        <f>IF('초기비용'!$C$2, Transactions!$Q$2:$Q$1016, Transactions!$P$2:$P$1016)</f>
        <v/>
      </c>
      <c r="T806" s="11">
        <f>IF('총결산'!$C$2, Transactions!$Q$2:$Q$1016, Transactions!$P$2:$P$1016)</f>
        <v>0</v>
      </c>
      <c r="U806" s="11">
        <f>IF(Transactions!$V$2:$V$1016=FALSE, Transactions!$O$2:$O$1016, 0)</f>
        <v>0</v>
      </c>
      <c r="V806" s="21"/>
      <c r="W806" s="8"/>
      <c r="X806" s="8"/>
      <c r="Y806" s="8"/>
      <c r="Z806" s="8"/>
      <c r="AA806" s="8"/>
      <c r="AB806" s="8"/>
      <c r="AC806" s="12"/>
    </row>
    <row r="807" ht="15.75" hidden="1" customHeight="1">
      <c r="A807" s="13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7" t="b">
        <f>AND(ISNUMBER(MATCH(Transactions!$F$2:$F$1016, '관리용품리스트'!$B$3:$B$48, 0)),
  ISNUMBER(MATCH(Transactions!$G$2:$G$1016, '관리용품리스트'!$C$3:$C$48, 0))
)
</f>
        <v>0</v>
      </c>
      <c r="O807" s="18">
        <f>IF(Transactions!$C$2:$C$1016=TRUE, 0, IF(Transactions!$C$2:$C$1016="지출", -ROUND(Transactions!$H$2:$H$1016/11, 0), ROUND(Transactions!$H$2:$H$1016/11, 0)))</f>
        <v>0</v>
      </c>
      <c r="P807" s="18" t="str">
        <f>IF(Transactions!$C$2:$C$1016="지출", -(Transactions!$H$2:$H$1016), Transactions!$H$2:$H$1016)</f>
        <v/>
      </c>
      <c r="Q807" s="18">
        <f>Transactions!$P$2:$P$1016-Transactions!$O$2:$O$1016</f>
        <v>0</v>
      </c>
      <c r="R807" s="18" t="str">
        <f>IF('운영결산'!$C$2, Transactions!$Q$2:$Q$1016, Transactions!$P$2:$P$1016)</f>
        <v/>
      </c>
      <c r="S807" s="18" t="str">
        <f>IF('초기비용'!$C$2, Transactions!$Q$2:$Q$1016, Transactions!$P$2:$P$1016)</f>
        <v/>
      </c>
      <c r="T807" s="18">
        <f>IF('총결산'!$C$2, Transactions!$Q$2:$Q$1016, Transactions!$P$2:$P$1016)</f>
        <v>0</v>
      </c>
      <c r="U807" s="18">
        <f>IF(Transactions!$V$2:$V$1016=FALSE, Transactions!$O$2:$O$1016, 0)</f>
        <v>0</v>
      </c>
      <c r="V807" s="20"/>
      <c r="W807" s="15"/>
      <c r="X807" s="15"/>
      <c r="Y807" s="15"/>
      <c r="Z807" s="15"/>
      <c r="AA807" s="15"/>
      <c r="AB807" s="15"/>
      <c r="AC807" s="19"/>
    </row>
    <row r="808" ht="15.75" hidden="1" customHeight="1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10" t="b">
        <f>AND(ISNUMBER(MATCH(Transactions!$F$2:$F$1016, '관리용품리스트'!$B$3:$B$48, 0)),
  ISNUMBER(MATCH(Transactions!$G$2:$G$1016, '관리용품리스트'!$C$3:$C$48, 0))
)
</f>
        <v>0</v>
      </c>
      <c r="O808" s="11">
        <f>IF(Transactions!$C$2:$C$1016=TRUE, 0, IF(Transactions!$C$2:$C$1016="지출", -ROUND(Transactions!$H$2:$H$1016/11, 0), ROUND(Transactions!$H$2:$H$1016/11, 0)))</f>
        <v>0</v>
      </c>
      <c r="P808" s="11" t="str">
        <f>IF(Transactions!$C$2:$C$1016="지출", -(Transactions!$H$2:$H$1016), Transactions!$H$2:$H$1016)</f>
        <v/>
      </c>
      <c r="Q808" s="11">
        <f>Transactions!$P$2:$P$1016-Transactions!$O$2:$O$1016</f>
        <v>0</v>
      </c>
      <c r="R808" s="11" t="str">
        <f>IF('운영결산'!$C$2, Transactions!$Q$2:$Q$1016, Transactions!$P$2:$P$1016)</f>
        <v/>
      </c>
      <c r="S808" s="11" t="str">
        <f>IF('초기비용'!$C$2, Transactions!$Q$2:$Q$1016, Transactions!$P$2:$P$1016)</f>
        <v/>
      </c>
      <c r="T808" s="11">
        <f>IF('총결산'!$C$2, Transactions!$Q$2:$Q$1016, Transactions!$P$2:$P$1016)</f>
        <v>0</v>
      </c>
      <c r="U808" s="11">
        <f>IF(Transactions!$V$2:$V$1016=FALSE, Transactions!$O$2:$O$1016, 0)</f>
        <v>0</v>
      </c>
      <c r="V808" s="21"/>
      <c r="W808" s="8"/>
      <c r="X808" s="8"/>
      <c r="Y808" s="8"/>
      <c r="Z808" s="8"/>
      <c r="AA808" s="8"/>
      <c r="AB808" s="8"/>
      <c r="AC808" s="12"/>
    </row>
    <row r="809" ht="15.75" hidden="1" customHeight="1">
      <c r="A809" s="13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7" t="b">
        <f>AND(ISNUMBER(MATCH(Transactions!$F$2:$F$1016, '관리용품리스트'!$B$3:$B$48, 0)),
  ISNUMBER(MATCH(Transactions!$G$2:$G$1016, '관리용품리스트'!$C$3:$C$48, 0))
)
</f>
        <v>0</v>
      </c>
      <c r="O809" s="18">
        <f>IF(Transactions!$C$2:$C$1016=TRUE, 0, IF(Transactions!$C$2:$C$1016="지출", -ROUND(Transactions!$H$2:$H$1016/11, 0), ROUND(Transactions!$H$2:$H$1016/11, 0)))</f>
        <v>0</v>
      </c>
      <c r="P809" s="18" t="str">
        <f>IF(Transactions!$C$2:$C$1016="지출", -(Transactions!$H$2:$H$1016), Transactions!$H$2:$H$1016)</f>
        <v/>
      </c>
      <c r="Q809" s="18">
        <f>Transactions!$P$2:$P$1016-Transactions!$O$2:$O$1016</f>
        <v>0</v>
      </c>
      <c r="R809" s="18" t="str">
        <f>IF('운영결산'!$C$2, Transactions!$Q$2:$Q$1016, Transactions!$P$2:$P$1016)</f>
        <v/>
      </c>
      <c r="S809" s="18" t="str">
        <f>IF('초기비용'!$C$2, Transactions!$Q$2:$Q$1016, Transactions!$P$2:$P$1016)</f>
        <v/>
      </c>
      <c r="T809" s="18">
        <f>IF('총결산'!$C$2, Transactions!$Q$2:$Q$1016, Transactions!$P$2:$P$1016)</f>
        <v>0</v>
      </c>
      <c r="U809" s="18">
        <f>IF(Transactions!$V$2:$V$1016=FALSE, Transactions!$O$2:$O$1016, 0)</f>
        <v>0</v>
      </c>
      <c r="V809" s="20"/>
      <c r="W809" s="15"/>
      <c r="X809" s="15"/>
      <c r="Y809" s="15"/>
      <c r="Z809" s="15"/>
      <c r="AA809" s="15"/>
      <c r="AB809" s="15"/>
      <c r="AC809" s="19"/>
    </row>
    <row r="810" ht="15.75" hidden="1" customHeight="1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10" t="b">
        <f>AND(ISNUMBER(MATCH(Transactions!$F$2:$F$1016, '관리용품리스트'!$B$3:$B$48, 0)),
  ISNUMBER(MATCH(Transactions!$G$2:$G$1016, '관리용품리스트'!$C$3:$C$48, 0))
)
</f>
        <v>0</v>
      </c>
      <c r="O810" s="11">
        <f>IF(Transactions!$C$2:$C$1016=TRUE, 0, IF(Transactions!$C$2:$C$1016="지출", -ROUND(Transactions!$H$2:$H$1016/11, 0), ROUND(Transactions!$H$2:$H$1016/11, 0)))</f>
        <v>0</v>
      </c>
      <c r="P810" s="11" t="str">
        <f>IF(Transactions!$C$2:$C$1016="지출", -(Transactions!$H$2:$H$1016), Transactions!$H$2:$H$1016)</f>
        <v/>
      </c>
      <c r="Q810" s="11">
        <f>Transactions!$P$2:$P$1016-Transactions!$O$2:$O$1016</f>
        <v>0</v>
      </c>
      <c r="R810" s="11" t="str">
        <f>IF('운영결산'!$C$2, Transactions!$Q$2:$Q$1016, Transactions!$P$2:$P$1016)</f>
        <v/>
      </c>
      <c r="S810" s="11" t="str">
        <f>IF('초기비용'!$C$2, Transactions!$Q$2:$Q$1016, Transactions!$P$2:$P$1016)</f>
        <v/>
      </c>
      <c r="T810" s="11">
        <f>IF('총결산'!$C$2, Transactions!$Q$2:$Q$1016, Transactions!$P$2:$P$1016)</f>
        <v>0</v>
      </c>
      <c r="U810" s="11">
        <f>IF(Transactions!$V$2:$V$1016=FALSE, Transactions!$O$2:$O$1016, 0)</f>
        <v>0</v>
      </c>
      <c r="V810" s="21"/>
      <c r="W810" s="8"/>
      <c r="X810" s="8"/>
      <c r="Y810" s="8"/>
      <c r="Z810" s="8"/>
      <c r="AA810" s="8"/>
      <c r="AB810" s="8"/>
      <c r="AC810" s="12"/>
    </row>
    <row r="811" ht="15.75" hidden="1" customHeight="1">
      <c r="A811" s="13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7" t="b">
        <f>AND(ISNUMBER(MATCH(Transactions!$F$2:$F$1016, '관리용품리스트'!$B$3:$B$48, 0)),
  ISNUMBER(MATCH(Transactions!$G$2:$G$1016, '관리용품리스트'!$C$3:$C$48, 0))
)
</f>
        <v>0</v>
      </c>
      <c r="O811" s="18">
        <f>IF(Transactions!$C$2:$C$1016=TRUE, 0, IF(Transactions!$C$2:$C$1016="지출", -ROUND(Transactions!$H$2:$H$1016/11, 0), ROUND(Transactions!$H$2:$H$1016/11, 0)))</f>
        <v>0</v>
      </c>
      <c r="P811" s="18" t="str">
        <f>IF(Transactions!$C$2:$C$1016="지출", -(Transactions!$H$2:$H$1016), Transactions!$H$2:$H$1016)</f>
        <v/>
      </c>
      <c r="Q811" s="18">
        <f>Transactions!$P$2:$P$1016-Transactions!$O$2:$O$1016</f>
        <v>0</v>
      </c>
      <c r="R811" s="18" t="str">
        <f>IF('운영결산'!$C$2, Transactions!$Q$2:$Q$1016, Transactions!$P$2:$P$1016)</f>
        <v/>
      </c>
      <c r="S811" s="18" t="str">
        <f>IF('초기비용'!$C$2, Transactions!$Q$2:$Q$1016, Transactions!$P$2:$P$1016)</f>
        <v/>
      </c>
      <c r="T811" s="18">
        <f>IF('총결산'!$C$2, Transactions!$Q$2:$Q$1016, Transactions!$P$2:$P$1016)</f>
        <v>0</v>
      </c>
      <c r="U811" s="18">
        <f>IF(Transactions!$V$2:$V$1016=FALSE, Transactions!$O$2:$O$1016, 0)</f>
        <v>0</v>
      </c>
      <c r="V811" s="20"/>
      <c r="W811" s="15"/>
      <c r="X811" s="15"/>
      <c r="Y811" s="15"/>
      <c r="Z811" s="15"/>
      <c r="AA811" s="15"/>
      <c r="AB811" s="15"/>
      <c r="AC811" s="19"/>
    </row>
    <row r="812" ht="15.75" hidden="1" customHeight="1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10" t="b">
        <f>AND(ISNUMBER(MATCH(Transactions!$F$2:$F$1016, '관리용품리스트'!$B$3:$B$48, 0)),
  ISNUMBER(MATCH(Transactions!$G$2:$G$1016, '관리용품리스트'!$C$3:$C$48, 0))
)
</f>
        <v>0</v>
      </c>
      <c r="O812" s="11">
        <f>IF(Transactions!$C$2:$C$1016=TRUE, 0, IF(Transactions!$C$2:$C$1016="지출", -ROUND(Transactions!$H$2:$H$1016/11, 0), ROUND(Transactions!$H$2:$H$1016/11, 0)))</f>
        <v>0</v>
      </c>
      <c r="P812" s="11" t="str">
        <f>IF(Transactions!$C$2:$C$1016="지출", -(Transactions!$H$2:$H$1016), Transactions!$H$2:$H$1016)</f>
        <v/>
      </c>
      <c r="Q812" s="11">
        <f>Transactions!$P$2:$P$1016-Transactions!$O$2:$O$1016</f>
        <v>0</v>
      </c>
      <c r="R812" s="11" t="str">
        <f>IF('운영결산'!$C$2, Transactions!$Q$2:$Q$1016, Transactions!$P$2:$P$1016)</f>
        <v/>
      </c>
      <c r="S812" s="11" t="str">
        <f>IF('초기비용'!$C$2, Transactions!$Q$2:$Q$1016, Transactions!$P$2:$P$1016)</f>
        <v/>
      </c>
      <c r="T812" s="11">
        <f>IF('총결산'!$C$2, Transactions!$Q$2:$Q$1016, Transactions!$P$2:$P$1016)</f>
        <v>0</v>
      </c>
      <c r="U812" s="11">
        <f>IF(Transactions!$V$2:$V$1016=FALSE, Transactions!$O$2:$O$1016, 0)</f>
        <v>0</v>
      </c>
      <c r="V812" s="21"/>
      <c r="W812" s="8"/>
      <c r="X812" s="8"/>
      <c r="Y812" s="8"/>
      <c r="Z812" s="8"/>
      <c r="AA812" s="8"/>
      <c r="AB812" s="8"/>
      <c r="AC812" s="12"/>
    </row>
    <row r="813" ht="15.75" hidden="1" customHeight="1">
      <c r="A813" s="13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7" t="b">
        <f>AND(ISNUMBER(MATCH(Transactions!$F$2:$F$1016, '관리용품리스트'!$B$3:$B$48, 0)),
  ISNUMBER(MATCH(Transactions!$G$2:$G$1016, '관리용품리스트'!$C$3:$C$48, 0))
)
</f>
        <v>0</v>
      </c>
      <c r="O813" s="18">
        <f>IF(Transactions!$C$2:$C$1016=TRUE, 0, IF(Transactions!$C$2:$C$1016="지출", -ROUND(Transactions!$H$2:$H$1016/11, 0), ROUND(Transactions!$H$2:$H$1016/11, 0)))</f>
        <v>0</v>
      </c>
      <c r="P813" s="18" t="str">
        <f>IF(Transactions!$C$2:$C$1016="지출", -(Transactions!$H$2:$H$1016), Transactions!$H$2:$H$1016)</f>
        <v/>
      </c>
      <c r="Q813" s="18">
        <f>Transactions!$P$2:$P$1016-Transactions!$O$2:$O$1016</f>
        <v>0</v>
      </c>
      <c r="R813" s="18" t="str">
        <f>IF('운영결산'!$C$2, Transactions!$Q$2:$Q$1016, Transactions!$P$2:$P$1016)</f>
        <v/>
      </c>
      <c r="S813" s="18" t="str">
        <f>IF('초기비용'!$C$2, Transactions!$Q$2:$Q$1016, Transactions!$P$2:$P$1016)</f>
        <v/>
      </c>
      <c r="T813" s="18">
        <f>IF('총결산'!$C$2, Transactions!$Q$2:$Q$1016, Transactions!$P$2:$P$1016)</f>
        <v>0</v>
      </c>
      <c r="U813" s="18">
        <f>IF(Transactions!$V$2:$V$1016=FALSE, Transactions!$O$2:$O$1016, 0)</f>
        <v>0</v>
      </c>
      <c r="V813" s="20"/>
      <c r="W813" s="15"/>
      <c r="X813" s="15"/>
      <c r="Y813" s="15"/>
      <c r="Z813" s="15"/>
      <c r="AA813" s="15"/>
      <c r="AB813" s="15"/>
      <c r="AC813" s="19"/>
    </row>
    <row r="814" ht="15.75" hidden="1" customHeight="1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10" t="b">
        <f>AND(ISNUMBER(MATCH(Transactions!$F$2:$F$1016, '관리용품리스트'!$B$3:$B$48, 0)),
  ISNUMBER(MATCH(Transactions!$G$2:$G$1016, '관리용품리스트'!$C$3:$C$48, 0))
)
</f>
        <v>0</v>
      </c>
      <c r="O814" s="11">
        <f>IF(Transactions!$C$2:$C$1016=TRUE, 0, IF(Transactions!$C$2:$C$1016="지출", -ROUND(Transactions!$H$2:$H$1016/11, 0), ROUND(Transactions!$H$2:$H$1016/11, 0)))</f>
        <v>0</v>
      </c>
      <c r="P814" s="11" t="str">
        <f>IF(Transactions!$C$2:$C$1016="지출", -(Transactions!$H$2:$H$1016), Transactions!$H$2:$H$1016)</f>
        <v/>
      </c>
      <c r="Q814" s="11">
        <f>Transactions!$P$2:$P$1016-Transactions!$O$2:$O$1016</f>
        <v>0</v>
      </c>
      <c r="R814" s="11" t="str">
        <f>IF('운영결산'!$C$2, Transactions!$Q$2:$Q$1016, Transactions!$P$2:$P$1016)</f>
        <v/>
      </c>
      <c r="S814" s="11" t="str">
        <f>IF('초기비용'!$C$2, Transactions!$Q$2:$Q$1016, Transactions!$P$2:$P$1016)</f>
        <v/>
      </c>
      <c r="T814" s="11">
        <f>IF('총결산'!$C$2, Transactions!$Q$2:$Q$1016, Transactions!$P$2:$P$1016)</f>
        <v>0</v>
      </c>
      <c r="U814" s="11">
        <f>IF(Transactions!$V$2:$V$1016=FALSE, Transactions!$O$2:$O$1016, 0)</f>
        <v>0</v>
      </c>
      <c r="V814" s="21"/>
      <c r="W814" s="8"/>
      <c r="X814" s="8"/>
      <c r="Y814" s="8"/>
      <c r="Z814" s="8"/>
      <c r="AA814" s="8"/>
      <c r="AB814" s="8"/>
      <c r="AC814" s="12"/>
    </row>
    <row r="815" ht="15.75" hidden="1" customHeight="1">
      <c r="A815" s="13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7" t="b">
        <f>AND(ISNUMBER(MATCH(Transactions!$F$2:$F$1016, '관리용품리스트'!$B$3:$B$48, 0)),
  ISNUMBER(MATCH(Transactions!$G$2:$G$1016, '관리용품리스트'!$C$3:$C$48, 0))
)
</f>
        <v>0</v>
      </c>
      <c r="O815" s="18">
        <f>IF(Transactions!$C$2:$C$1016=TRUE, 0, IF(Transactions!$C$2:$C$1016="지출", -ROUND(Transactions!$H$2:$H$1016/11, 0), ROUND(Transactions!$H$2:$H$1016/11, 0)))</f>
        <v>0</v>
      </c>
      <c r="P815" s="18" t="str">
        <f>IF(Transactions!$C$2:$C$1016="지출", -(Transactions!$H$2:$H$1016), Transactions!$H$2:$H$1016)</f>
        <v/>
      </c>
      <c r="Q815" s="18">
        <f>Transactions!$P$2:$P$1016-Transactions!$O$2:$O$1016</f>
        <v>0</v>
      </c>
      <c r="R815" s="18" t="str">
        <f>IF('운영결산'!$C$2, Transactions!$Q$2:$Q$1016, Transactions!$P$2:$P$1016)</f>
        <v/>
      </c>
      <c r="S815" s="18" t="str">
        <f>IF('초기비용'!$C$2, Transactions!$Q$2:$Q$1016, Transactions!$P$2:$P$1016)</f>
        <v/>
      </c>
      <c r="T815" s="18">
        <f>IF('총결산'!$C$2, Transactions!$Q$2:$Q$1016, Transactions!$P$2:$P$1016)</f>
        <v>0</v>
      </c>
      <c r="U815" s="18">
        <f>IF(Transactions!$V$2:$V$1016=FALSE, Transactions!$O$2:$O$1016, 0)</f>
        <v>0</v>
      </c>
      <c r="V815" s="20"/>
      <c r="W815" s="15"/>
      <c r="X815" s="15"/>
      <c r="Y815" s="15"/>
      <c r="Z815" s="15"/>
      <c r="AA815" s="15"/>
      <c r="AB815" s="15"/>
      <c r="AC815" s="19"/>
    </row>
    <row r="816" ht="15.75" hidden="1" customHeight="1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10" t="b">
        <f>AND(ISNUMBER(MATCH(Transactions!$F$2:$F$1016, '관리용품리스트'!$B$3:$B$48, 0)),
  ISNUMBER(MATCH(Transactions!$G$2:$G$1016, '관리용품리스트'!$C$3:$C$48, 0))
)
</f>
        <v>0</v>
      </c>
      <c r="O816" s="11">
        <f>IF(Transactions!$C$2:$C$1016=TRUE, 0, IF(Transactions!$C$2:$C$1016="지출", -ROUND(Transactions!$H$2:$H$1016/11, 0), ROUND(Transactions!$H$2:$H$1016/11, 0)))</f>
        <v>0</v>
      </c>
      <c r="P816" s="11" t="str">
        <f>IF(Transactions!$C$2:$C$1016="지출", -(Transactions!$H$2:$H$1016), Transactions!$H$2:$H$1016)</f>
        <v/>
      </c>
      <c r="Q816" s="11">
        <f>Transactions!$P$2:$P$1016-Transactions!$O$2:$O$1016</f>
        <v>0</v>
      </c>
      <c r="R816" s="11" t="str">
        <f>IF('운영결산'!$C$2, Transactions!$Q$2:$Q$1016, Transactions!$P$2:$P$1016)</f>
        <v/>
      </c>
      <c r="S816" s="11" t="str">
        <f>IF('초기비용'!$C$2, Transactions!$Q$2:$Q$1016, Transactions!$P$2:$P$1016)</f>
        <v/>
      </c>
      <c r="T816" s="11">
        <f>IF('총결산'!$C$2, Transactions!$Q$2:$Q$1016, Transactions!$P$2:$P$1016)</f>
        <v>0</v>
      </c>
      <c r="U816" s="11">
        <f>IF(Transactions!$V$2:$V$1016=FALSE, Transactions!$O$2:$O$1016, 0)</f>
        <v>0</v>
      </c>
      <c r="V816" s="21"/>
      <c r="W816" s="8"/>
      <c r="X816" s="8"/>
      <c r="Y816" s="8"/>
      <c r="Z816" s="8"/>
      <c r="AA816" s="8"/>
      <c r="AB816" s="8"/>
      <c r="AC816" s="12"/>
    </row>
    <row r="817" ht="15.75" hidden="1" customHeight="1">
      <c r="A817" s="13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7" t="b">
        <f>AND(ISNUMBER(MATCH(Transactions!$F$2:$F$1016, '관리용품리스트'!$B$3:$B$48, 0)),
  ISNUMBER(MATCH(Transactions!$G$2:$G$1016, '관리용품리스트'!$C$3:$C$48, 0))
)
</f>
        <v>0</v>
      </c>
      <c r="O817" s="18">
        <f>IF(Transactions!$C$2:$C$1016=TRUE, 0, IF(Transactions!$C$2:$C$1016="지출", -ROUND(Transactions!$H$2:$H$1016/11, 0), ROUND(Transactions!$H$2:$H$1016/11, 0)))</f>
        <v>0</v>
      </c>
      <c r="P817" s="18" t="str">
        <f>IF(Transactions!$C$2:$C$1016="지출", -(Transactions!$H$2:$H$1016), Transactions!$H$2:$H$1016)</f>
        <v/>
      </c>
      <c r="Q817" s="18">
        <f>Transactions!$P$2:$P$1016-Transactions!$O$2:$O$1016</f>
        <v>0</v>
      </c>
      <c r="R817" s="18" t="str">
        <f>IF('운영결산'!$C$2, Transactions!$Q$2:$Q$1016, Transactions!$P$2:$P$1016)</f>
        <v/>
      </c>
      <c r="S817" s="18" t="str">
        <f>IF('초기비용'!$C$2, Transactions!$Q$2:$Q$1016, Transactions!$P$2:$P$1016)</f>
        <v/>
      </c>
      <c r="T817" s="18">
        <f>IF('총결산'!$C$2, Transactions!$Q$2:$Q$1016, Transactions!$P$2:$P$1016)</f>
        <v>0</v>
      </c>
      <c r="U817" s="18">
        <f>IF(Transactions!$V$2:$V$1016=FALSE, Transactions!$O$2:$O$1016, 0)</f>
        <v>0</v>
      </c>
      <c r="V817" s="20"/>
      <c r="W817" s="15"/>
      <c r="X817" s="15"/>
      <c r="Y817" s="15"/>
      <c r="Z817" s="15"/>
      <c r="AA817" s="15"/>
      <c r="AB817" s="15"/>
      <c r="AC817" s="19"/>
    </row>
    <row r="818" ht="15.75" hidden="1" customHeight="1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10" t="b">
        <f>AND(ISNUMBER(MATCH(Transactions!$F$2:$F$1016, '관리용품리스트'!$B$3:$B$48, 0)),
  ISNUMBER(MATCH(Transactions!$G$2:$G$1016, '관리용품리스트'!$C$3:$C$48, 0))
)
</f>
        <v>0</v>
      </c>
      <c r="O818" s="11">
        <f>IF(Transactions!$C$2:$C$1016=TRUE, 0, IF(Transactions!$C$2:$C$1016="지출", -ROUND(Transactions!$H$2:$H$1016/11, 0), ROUND(Transactions!$H$2:$H$1016/11, 0)))</f>
        <v>0</v>
      </c>
      <c r="P818" s="11" t="str">
        <f>IF(Transactions!$C$2:$C$1016="지출", -(Transactions!$H$2:$H$1016), Transactions!$H$2:$H$1016)</f>
        <v/>
      </c>
      <c r="Q818" s="11">
        <f>Transactions!$P$2:$P$1016-Transactions!$O$2:$O$1016</f>
        <v>0</v>
      </c>
      <c r="R818" s="11" t="str">
        <f>IF('운영결산'!$C$2, Transactions!$Q$2:$Q$1016, Transactions!$P$2:$P$1016)</f>
        <v/>
      </c>
      <c r="S818" s="11" t="str">
        <f>IF('초기비용'!$C$2, Transactions!$Q$2:$Q$1016, Transactions!$P$2:$P$1016)</f>
        <v/>
      </c>
      <c r="T818" s="11">
        <f>IF('총결산'!$C$2, Transactions!$Q$2:$Q$1016, Transactions!$P$2:$P$1016)</f>
        <v>0</v>
      </c>
      <c r="U818" s="11">
        <f>IF(Transactions!$V$2:$V$1016=FALSE, Transactions!$O$2:$O$1016, 0)</f>
        <v>0</v>
      </c>
      <c r="V818" s="21"/>
      <c r="W818" s="8"/>
      <c r="X818" s="8"/>
      <c r="Y818" s="8"/>
      <c r="Z818" s="8"/>
      <c r="AA818" s="8"/>
      <c r="AB818" s="8"/>
      <c r="AC818" s="12"/>
    </row>
    <row r="819" ht="15.75" hidden="1" customHeight="1">
      <c r="A819" s="13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7" t="b">
        <f>AND(ISNUMBER(MATCH(Transactions!$F$2:$F$1016, '관리용품리스트'!$B$3:$B$48, 0)),
  ISNUMBER(MATCH(Transactions!$G$2:$G$1016, '관리용품리스트'!$C$3:$C$48, 0))
)
</f>
        <v>0</v>
      </c>
      <c r="O819" s="18">
        <f>IF(Transactions!$C$2:$C$1016=TRUE, 0, IF(Transactions!$C$2:$C$1016="지출", -ROUND(Transactions!$H$2:$H$1016/11, 0), ROUND(Transactions!$H$2:$H$1016/11, 0)))</f>
        <v>0</v>
      </c>
      <c r="P819" s="18" t="str">
        <f>IF(Transactions!$C$2:$C$1016="지출", -(Transactions!$H$2:$H$1016), Transactions!$H$2:$H$1016)</f>
        <v/>
      </c>
      <c r="Q819" s="18">
        <f>Transactions!$P$2:$P$1016-Transactions!$O$2:$O$1016</f>
        <v>0</v>
      </c>
      <c r="R819" s="18" t="str">
        <f>IF('운영결산'!$C$2, Transactions!$Q$2:$Q$1016, Transactions!$P$2:$P$1016)</f>
        <v/>
      </c>
      <c r="S819" s="18" t="str">
        <f>IF('초기비용'!$C$2, Transactions!$Q$2:$Q$1016, Transactions!$P$2:$P$1016)</f>
        <v/>
      </c>
      <c r="T819" s="18">
        <f>IF('총결산'!$C$2, Transactions!$Q$2:$Q$1016, Transactions!$P$2:$P$1016)</f>
        <v>0</v>
      </c>
      <c r="U819" s="18">
        <f>IF(Transactions!$V$2:$V$1016=FALSE, Transactions!$O$2:$O$1016, 0)</f>
        <v>0</v>
      </c>
      <c r="V819" s="20"/>
      <c r="W819" s="15"/>
      <c r="X819" s="15"/>
      <c r="Y819" s="15"/>
      <c r="Z819" s="15"/>
      <c r="AA819" s="15"/>
      <c r="AB819" s="15"/>
      <c r="AC819" s="19"/>
    </row>
    <row r="820" ht="15.75" hidden="1" customHeight="1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10" t="b">
        <f>AND(ISNUMBER(MATCH(Transactions!$F$2:$F$1016, '관리용품리스트'!$B$3:$B$48, 0)),
  ISNUMBER(MATCH(Transactions!$G$2:$G$1016, '관리용품리스트'!$C$3:$C$48, 0))
)
</f>
        <v>0</v>
      </c>
      <c r="O820" s="11">
        <f>IF(Transactions!$C$2:$C$1016=TRUE, 0, IF(Transactions!$C$2:$C$1016="지출", -ROUND(Transactions!$H$2:$H$1016/11, 0), ROUND(Transactions!$H$2:$H$1016/11, 0)))</f>
        <v>0</v>
      </c>
      <c r="P820" s="11" t="str">
        <f>IF(Transactions!$C$2:$C$1016="지출", -(Transactions!$H$2:$H$1016), Transactions!$H$2:$H$1016)</f>
        <v/>
      </c>
      <c r="Q820" s="11">
        <f>Transactions!$P$2:$P$1016-Transactions!$O$2:$O$1016</f>
        <v>0</v>
      </c>
      <c r="R820" s="11" t="str">
        <f>IF('운영결산'!$C$2, Transactions!$Q$2:$Q$1016, Transactions!$P$2:$P$1016)</f>
        <v/>
      </c>
      <c r="S820" s="11" t="str">
        <f>IF('초기비용'!$C$2, Transactions!$Q$2:$Q$1016, Transactions!$P$2:$P$1016)</f>
        <v/>
      </c>
      <c r="T820" s="11">
        <f>IF('총결산'!$C$2, Transactions!$Q$2:$Q$1016, Transactions!$P$2:$P$1016)</f>
        <v>0</v>
      </c>
      <c r="U820" s="11">
        <f>IF(Transactions!$V$2:$V$1016=FALSE, Transactions!$O$2:$O$1016, 0)</f>
        <v>0</v>
      </c>
      <c r="V820" s="21"/>
      <c r="W820" s="8"/>
      <c r="X820" s="8"/>
      <c r="Y820" s="8"/>
      <c r="Z820" s="8"/>
      <c r="AA820" s="8"/>
      <c r="AB820" s="8"/>
      <c r="AC820" s="12"/>
    </row>
    <row r="821" ht="15.75" hidden="1" customHeight="1">
      <c r="A821" s="13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7" t="b">
        <f>AND(ISNUMBER(MATCH(Transactions!$F$2:$F$1016, '관리용품리스트'!$B$3:$B$48, 0)),
  ISNUMBER(MATCH(Transactions!$G$2:$G$1016, '관리용품리스트'!$C$3:$C$48, 0))
)
</f>
        <v>0</v>
      </c>
      <c r="O821" s="18">
        <f>IF(Transactions!$C$2:$C$1016=TRUE, 0, IF(Transactions!$C$2:$C$1016="지출", -ROUND(Transactions!$H$2:$H$1016/11, 0), ROUND(Transactions!$H$2:$H$1016/11, 0)))</f>
        <v>0</v>
      </c>
      <c r="P821" s="18" t="str">
        <f>IF(Transactions!$C$2:$C$1016="지출", -(Transactions!$H$2:$H$1016), Transactions!$H$2:$H$1016)</f>
        <v/>
      </c>
      <c r="Q821" s="18">
        <f>Transactions!$P$2:$P$1016-Transactions!$O$2:$O$1016</f>
        <v>0</v>
      </c>
      <c r="R821" s="18" t="str">
        <f>IF('운영결산'!$C$2, Transactions!$Q$2:$Q$1016, Transactions!$P$2:$P$1016)</f>
        <v/>
      </c>
      <c r="S821" s="18" t="str">
        <f>IF('초기비용'!$C$2, Transactions!$Q$2:$Q$1016, Transactions!$P$2:$P$1016)</f>
        <v/>
      </c>
      <c r="T821" s="18">
        <f>IF('총결산'!$C$2, Transactions!$Q$2:$Q$1016, Transactions!$P$2:$P$1016)</f>
        <v>0</v>
      </c>
      <c r="U821" s="18">
        <f>IF(Transactions!$V$2:$V$1016=FALSE, Transactions!$O$2:$O$1016, 0)</f>
        <v>0</v>
      </c>
      <c r="V821" s="20"/>
      <c r="W821" s="15"/>
      <c r="X821" s="15"/>
      <c r="Y821" s="15"/>
      <c r="Z821" s="15"/>
      <c r="AA821" s="15"/>
      <c r="AB821" s="15"/>
      <c r="AC821" s="19"/>
    </row>
    <row r="822" ht="15.75" hidden="1" customHeight="1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10" t="b">
        <f>AND(ISNUMBER(MATCH(Transactions!$F$2:$F$1016, '관리용품리스트'!$B$3:$B$48, 0)),
  ISNUMBER(MATCH(Transactions!$G$2:$G$1016, '관리용품리스트'!$C$3:$C$48, 0))
)
</f>
        <v>0</v>
      </c>
      <c r="O822" s="11">
        <f>IF(Transactions!$C$2:$C$1016=TRUE, 0, IF(Transactions!$C$2:$C$1016="지출", -ROUND(Transactions!$H$2:$H$1016/11, 0), ROUND(Transactions!$H$2:$H$1016/11, 0)))</f>
        <v>0</v>
      </c>
      <c r="P822" s="11" t="str">
        <f>IF(Transactions!$C$2:$C$1016="지출", -(Transactions!$H$2:$H$1016), Transactions!$H$2:$H$1016)</f>
        <v/>
      </c>
      <c r="Q822" s="11">
        <f>Transactions!$P$2:$P$1016-Transactions!$O$2:$O$1016</f>
        <v>0</v>
      </c>
      <c r="R822" s="11" t="str">
        <f>IF('운영결산'!$C$2, Transactions!$Q$2:$Q$1016, Transactions!$P$2:$P$1016)</f>
        <v/>
      </c>
      <c r="S822" s="11" t="str">
        <f>IF('초기비용'!$C$2, Transactions!$Q$2:$Q$1016, Transactions!$P$2:$P$1016)</f>
        <v/>
      </c>
      <c r="T822" s="11">
        <f>IF('총결산'!$C$2, Transactions!$Q$2:$Q$1016, Transactions!$P$2:$P$1016)</f>
        <v>0</v>
      </c>
      <c r="U822" s="11">
        <f>IF(Transactions!$V$2:$V$1016=FALSE, Transactions!$O$2:$O$1016, 0)</f>
        <v>0</v>
      </c>
      <c r="V822" s="21"/>
      <c r="W822" s="8"/>
      <c r="X822" s="8"/>
      <c r="Y822" s="8"/>
      <c r="Z822" s="8"/>
      <c r="AA822" s="8"/>
      <c r="AB822" s="8"/>
      <c r="AC822" s="12"/>
    </row>
    <row r="823" ht="15.75" hidden="1" customHeight="1">
      <c r="A823" s="13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7" t="b">
        <f>AND(ISNUMBER(MATCH(Transactions!$F$2:$F$1016, '관리용품리스트'!$B$3:$B$48, 0)),
  ISNUMBER(MATCH(Transactions!$G$2:$G$1016, '관리용품리스트'!$C$3:$C$48, 0))
)
</f>
        <v>0</v>
      </c>
      <c r="O823" s="18">
        <f>IF(Transactions!$C$2:$C$1016=TRUE, 0, IF(Transactions!$C$2:$C$1016="지출", -ROUND(Transactions!$H$2:$H$1016/11, 0), ROUND(Transactions!$H$2:$H$1016/11, 0)))</f>
        <v>0</v>
      </c>
      <c r="P823" s="18" t="str">
        <f>IF(Transactions!$C$2:$C$1016="지출", -(Transactions!$H$2:$H$1016), Transactions!$H$2:$H$1016)</f>
        <v/>
      </c>
      <c r="Q823" s="18">
        <f>Transactions!$P$2:$P$1016-Transactions!$O$2:$O$1016</f>
        <v>0</v>
      </c>
      <c r="R823" s="18" t="str">
        <f>IF('운영결산'!$C$2, Transactions!$Q$2:$Q$1016, Transactions!$P$2:$P$1016)</f>
        <v/>
      </c>
      <c r="S823" s="18" t="str">
        <f>IF('초기비용'!$C$2, Transactions!$Q$2:$Q$1016, Transactions!$P$2:$P$1016)</f>
        <v/>
      </c>
      <c r="T823" s="18">
        <f>IF('총결산'!$C$2, Transactions!$Q$2:$Q$1016, Transactions!$P$2:$P$1016)</f>
        <v>0</v>
      </c>
      <c r="U823" s="18">
        <f>IF(Transactions!$V$2:$V$1016=FALSE, Transactions!$O$2:$O$1016, 0)</f>
        <v>0</v>
      </c>
      <c r="V823" s="20"/>
      <c r="W823" s="15"/>
      <c r="X823" s="15"/>
      <c r="Y823" s="15"/>
      <c r="Z823" s="15"/>
      <c r="AA823" s="15"/>
      <c r="AB823" s="15"/>
      <c r="AC823" s="19"/>
    </row>
    <row r="824" ht="15.75" hidden="1" customHeight="1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10" t="b">
        <f>AND(ISNUMBER(MATCH(Transactions!$F$2:$F$1016, '관리용품리스트'!$B$3:$B$48, 0)),
  ISNUMBER(MATCH(Transactions!$G$2:$G$1016, '관리용품리스트'!$C$3:$C$48, 0))
)
</f>
        <v>0</v>
      </c>
      <c r="O824" s="11">
        <f>IF(Transactions!$C$2:$C$1016=TRUE, 0, IF(Transactions!$C$2:$C$1016="지출", -ROUND(Transactions!$H$2:$H$1016/11, 0), ROUND(Transactions!$H$2:$H$1016/11, 0)))</f>
        <v>0</v>
      </c>
      <c r="P824" s="11" t="str">
        <f>IF(Transactions!$C$2:$C$1016="지출", -(Transactions!$H$2:$H$1016), Transactions!$H$2:$H$1016)</f>
        <v/>
      </c>
      <c r="Q824" s="11">
        <f>Transactions!$P$2:$P$1016-Transactions!$O$2:$O$1016</f>
        <v>0</v>
      </c>
      <c r="R824" s="11" t="str">
        <f>IF('운영결산'!$C$2, Transactions!$Q$2:$Q$1016, Transactions!$P$2:$P$1016)</f>
        <v/>
      </c>
      <c r="S824" s="11" t="str">
        <f>IF('초기비용'!$C$2, Transactions!$Q$2:$Q$1016, Transactions!$P$2:$P$1016)</f>
        <v/>
      </c>
      <c r="T824" s="11">
        <f>IF('총결산'!$C$2, Transactions!$Q$2:$Q$1016, Transactions!$P$2:$P$1016)</f>
        <v>0</v>
      </c>
      <c r="U824" s="11">
        <f>IF(Transactions!$V$2:$V$1016=FALSE, Transactions!$O$2:$O$1016, 0)</f>
        <v>0</v>
      </c>
      <c r="V824" s="21"/>
      <c r="W824" s="8"/>
      <c r="X824" s="8"/>
      <c r="Y824" s="8"/>
      <c r="Z824" s="8"/>
      <c r="AA824" s="8"/>
      <c r="AB824" s="8"/>
      <c r="AC824" s="12"/>
    </row>
    <row r="825" ht="15.75" hidden="1" customHeight="1">
      <c r="A825" s="13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7" t="b">
        <f>AND(ISNUMBER(MATCH(Transactions!$F$2:$F$1016, '관리용품리스트'!$B$3:$B$48, 0)),
  ISNUMBER(MATCH(Transactions!$G$2:$G$1016, '관리용품리스트'!$C$3:$C$48, 0))
)
</f>
        <v>0</v>
      </c>
      <c r="O825" s="18">
        <f>IF(Transactions!$C$2:$C$1016=TRUE, 0, IF(Transactions!$C$2:$C$1016="지출", -ROUND(Transactions!$H$2:$H$1016/11, 0), ROUND(Transactions!$H$2:$H$1016/11, 0)))</f>
        <v>0</v>
      </c>
      <c r="P825" s="18" t="str">
        <f>IF(Transactions!$C$2:$C$1016="지출", -(Transactions!$H$2:$H$1016), Transactions!$H$2:$H$1016)</f>
        <v/>
      </c>
      <c r="Q825" s="18">
        <f>Transactions!$P$2:$P$1016-Transactions!$O$2:$O$1016</f>
        <v>0</v>
      </c>
      <c r="R825" s="18" t="str">
        <f>IF('운영결산'!$C$2, Transactions!$Q$2:$Q$1016, Transactions!$P$2:$P$1016)</f>
        <v/>
      </c>
      <c r="S825" s="18" t="str">
        <f>IF('초기비용'!$C$2, Transactions!$Q$2:$Q$1016, Transactions!$P$2:$P$1016)</f>
        <v/>
      </c>
      <c r="T825" s="18">
        <f>IF('총결산'!$C$2, Transactions!$Q$2:$Q$1016, Transactions!$P$2:$P$1016)</f>
        <v>0</v>
      </c>
      <c r="U825" s="18">
        <f>IF(Transactions!$V$2:$V$1016=FALSE, Transactions!$O$2:$O$1016, 0)</f>
        <v>0</v>
      </c>
      <c r="V825" s="20"/>
      <c r="W825" s="15"/>
      <c r="X825" s="15"/>
      <c r="Y825" s="15"/>
      <c r="Z825" s="15"/>
      <c r="AA825" s="15"/>
      <c r="AB825" s="15"/>
      <c r="AC825" s="19"/>
    </row>
    <row r="826" ht="15.75" hidden="1" customHeight="1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10" t="b">
        <f>AND(ISNUMBER(MATCH(Transactions!$F$2:$F$1016, '관리용품리스트'!$B$3:$B$48, 0)),
  ISNUMBER(MATCH(Transactions!$G$2:$G$1016, '관리용품리스트'!$C$3:$C$48, 0))
)
</f>
        <v>0</v>
      </c>
      <c r="O826" s="11">
        <f>IF(Transactions!$C$2:$C$1016=TRUE, 0, IF(Transactions!$C$2:$C$1016="지출", -ROUND(Transactions!$H$2:$H$1016/11, 0), ROUND(Transactions!$H$2:$H$1016/11, 0)))</f>
        <v>0</v>
      </c>
      <c r="P826" s="11" t="str">
        <f>IF(Transactions!$C$2:$C$1016="지출", -(Transactions!$H$2:$H$1016), Transactions!$H$2:$H$1016)</f>
        <v/>
      </c>
      <c r="Q826" s="11">
        <f>Transactions!$P$2:$P$1016-Transactions!$O$2:$O$1016</f>
        <v>0</v>
      </c>
      <c r="R826" s="11" t="str">
        <f>IF('운영결산'!$C$2, Transactions!$Q$2:$Q$1016, Transactions!$P$2:$P$1016)</f>
        <v/>
      </c>
      <c r="S826" s="11" t="str">
        <f>IF('초기비용'!$C$2, Transactions!$Q$2:$Q$1016, Transactions!$P$2:$P$1016)</f>
        <v/>
      </c>
      <c r="T826" s="11">
        <f>IF('총결산'!$C$2, Transactions!$Q$2:$Q$1016, Transactions!$P$2:$P$1016)</f>
        <v>0</v>
      </c>
      <c r="U826" s="11">
        <f>IF(Transactions!$V$2:$V$1016=FALSE, Transactions!$O$2:$O$1016, 0)</f>
        <v>0</v>
      </c>
      <c r="V826" s="21"/>
      <c r="W826" s="8"/>
      <c r="X826" s="8"/>
      <c r="Y826" s="8"/>
      <c r="Z826" s="8"/>
      <c r="AA826" s="8"/>
      <c r="AB826" s="8"/>
      <c r="AC826" s="12"/>
    </row>
    <row r="827" ht="15.75" hidden="1" customHeight="1">
      <c r="A827" s="13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7" t="b">
        <f>AND(ISNUMBER(MATCH(Transactions!$F$2:$F$1016, '관리용품리스트'!$B$3:$B$48, 0)),
  ISNUMBER(MATCH(Transactions!$G$2:$G$1016, '관리용품리스트'!$C$3:$C$48, 0))
)
</f>
        <v>0</v>
      </c>
      <c r="O827" s="18">
        <f>IF(Transactions!$C$2:$C$1016=TRUE, 0, IF(Transactions!$C$2:$C$1016="지출", -ROUND(Transactions!$H$2:$H$1016/11, 0), ROUND(Transactions!$H$2:$H$1016/11, 0)))</f>
        <v>0</v>
      </c>
      <c r="P827" s="18" t="str">
        <f>IF(Transactions!$C$2:$C$1016="지출", -(Transactions!$H$2:$H$1016), Transactions!$H$2:$H$1016)</f>
        <v/>
      </c>
      <c r="Q827" s="18">
        <f>Transactions!$P$2:$P$1016-Transactions!$O$2:$O$1016</f>
        <v>0</v>
      </c>
      <c r="R827" s="18" t="str">
        <f>IF('운영결산'!$C$2, Transactions!$Q$2:$Q$1016, Transactions!$P$2:$P$1016)</f>
        <v/>
      </c>
      <c r="S827" s="18" t="str">
        <f>IF('초기비용'!$C$2, Transactions!$Q$2:$Q$1016, Transactions!$P$2:$P$1016)</f>
        <v/>
      </c>
      <c r="T827" s="18">
        <f>IF('총결산'!$C$2, Transactions!$Q$2:$Q$1016, Transactions!$P$2:$P$1016)</f>
        <v>0</v>
      </c>
      <c r="U827" s="18">
        <f>IF(Transactions!$V$2:$V$1016=FALSE, Transactions!$O$2:$O$1016, 0)</f>
        <v>0</v>
      </c>
      <c r="V827" s="20"/>
      <c r="W827" s="15"/>
      <c r="X827" s="15"/>
      <c r="Y827" s="15"/>
      <c r="Z827" s="15"/>
      <c r="AA827" s="15"/>
      <c r="AB827" s="15"/>
      <c r="AC827" s="19"/>
    </row>
    <row r="828" ht="15.75" hidden="1" customHeight="1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10" t="b">
        <f>AND(ISNUMBER(MATCH(Transactions!$F$2:$F$1016, '관리용품리스트'!$B$3:$B$48, 0)),
  ISNUMBER(MATCH(Transactions!$G$2:$G$1016, '관리용품리스트'!$C$3:$C$48, 0))
)
</f>
        <v>0</v>
      </c>
      <c r="O828" s="11">
        <f>IF(Transactions!$C$2:$C$1016=TRUE, 0, IF(Transactions!$C$2:$C$1016="지출", -ROUND(Transactions!$H$2:$H$1016/11, 0), ROUND(Transactions!$H$2:$H$1016/11, 0)))</f>
        <v>0</v>
      </c>
      <c r="P828" s="11" t="str">
        <f>IF(Transactions!$C$2:$C$1016="지출", -(Transactions!$H$2:$H$1016), Transactions!$H$2:$H$1016)</f>
        <v/>
      </c>
      <c r="Q828" s="11">
        <f>Transactions!$P$2:$P$1016-Transactions!$O$2:$O$1016</f>
        <v>0</v>
      </c>
      <c r="R828" s="11" t="str">
        <f>IF('운영결산'!$C$2, Transactions!$Q$2:$Q$1016, Transactions!$P$2:$P$1016)</f>
        <v/>
      </c>
      <c r="S828" s="11" t="str">
        <f>IF('초기비용'!$C$2, Transactions!$Q$2:$Q$1016, Transactions!$P$2:$P$1016)</f>
        <v/>
      </c>
      <c r="T828" s="11">
        <f>IF('총결산'!$C$2, Transactions!$Q$2:$Q$1016, Transactions!$P$2:$P$1016)</f>
        <v>0</v>
      </c>
      <c r="U828" s="11">
        <f>IF(Transactions!$V$2:$V$1016=FALSE, Transactions!$O$2:$O$1016, 0)</f>
        <v>0</v>
      </c>
      <c r="V828" s="21"/>
      <c r="W828" s="8"/>
      <c r="X828" s="8"/>
      <c r="Y828" s="8"/>
      <c r="Z828" s="8"/>
      <c r="AA828" s="8"/>
      <c r="AB828" s="8"/>
      <c r="AC828" s="12"/>
    </row>
    <row r="829" ht="15.75" hidden="1" customHeight="1">
      <c r="A829" s="13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7" t="b">
        <f>AND(ISNUMBER(MATCH(Transactions!$F$2:$F$1016, '관리용품리스트'!$B$3:$B$48, 0)),
  ISNUMBER(MATCH(Transactions!$G$2:$G$1016, '관리용품리스트'!$C$3:$C$48, 0))
)
</f>
        <v>0</v>
      </c>
      <c r="O829" s="18">
        <f>IF(Transactions!$C$2:$C$1016=TRUE, 0, IF(Transactions!$C$2:$C$1016="지출", -ROUND(Transactions!$H$2:$H$1016/11, 0), ROUND(Transactions!$H$2:$H$1016/11, 0)))</f>
        <v>0</v>
      </c>
      <c r="P829" s="18" t="str">
        <f>IF(Transactions!$C$2:$C$1016="지출", -(Transactions!$H$2:$H$1016), Transactions!$H$2:$H$1016)</f>
        <v/>
      </c>
      <c r="Q829" s="18">
        <f>Transactions!$P$2:$P$1016-Transactions!$O$2:$O$1016</f>
        <v>0</v>
      </c>
      <c r="R829" s="18" t="str">
        <f>IF('운영결산'!$C$2, Transactions!$Q$2:$Q$1016, Transactions!$P$2:$P$1016)</f>
        <v/>
      </c>
      <c r="S829" s="18" t="str">
        <f>IF('초기비용'!$C$2, Transactions!$Q$2:$Q$1016, Transactions!$P$2:$P$1016)</f>
        <v/>
      </c>
      <c r="T829" s="18">
        <f>IF('총결산'!$C$2, Transactions!$Q$2:$Q$1016, Transactions!$P$2:$P$1016)</f>
        <v>0</v>
      </c>
      <c r="U829" s="18">
        <f>IF(Transactions!$V$2:$V$1016=FALSE, Transactions!$O$2:$O$1016, 0)</f>
        <v>0</v>
      </c>
      <c r="V829" s="20"/>
      <c r="W829" s="15"/>
      <c r="X829" s="15"/>
      <c r="Y829" s="15"/>
      <c r="Z829" s="15"/>
      <c r="AA829" s="15"/>
      <c r="AB829" s="15"/>
      <c r="AC829" s="19"/>
    </row>
    <row r="830" ht="15.75" hidden="1" customHeight="1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10" t="b">
        <f>AND(ISNUMBER(MATCH(Transactions!$F$2:$F$1016, '관리용품리스트'!$B$3:$B$48, 0)),
  ISNUMBER(MATCH(Transactions!$G$2:$G$1016, '관리용품리스트'!$C$3:$C$48, 0))
)
</f>
        <v>0</v>
      </c>
      <c r="O830" s="11">
        <f>IF(Transactions!$C$2:$C$1016=TRUE, 0, IF(Transactions!$C$2:$C$1016="지출", -ROUND(Transactions!$H$2:$H$1016/11, 0), ROUND(Transactions!$H$2:$H$1016/11, 0)))</f>
        <v>0</v>
      </c>
      <c r="P830" s="11" t="str">
        <f>IF(Transactions!$C$2:$C$1016="지출", -(Transactions!$H$2:$H$1016), Transactions!$H$2:$H$1016)</f>
        <v/>
      </c>
      <c r="Q830" s="11">
        <f>Transactions!$P$2:$P$1016-Transactions!$O$2:$O$1016</f>
        <v>0</v>
      </c>
      <c r="R830" s="11" t="str">
        <f>IF('운영결산'!$C$2, Transactions!$Q$2:$Q$1016, Transactions!$P$2:$P$1016)</f>
        <v/>
      </c>
      <c r="S830" s="11" t="str">
        <f>IF('초기비용'!$C$2, Transactions!$Q$2:$Q$1016, Transactions!$P$2:$P$1016)</f>
        <v/>
      </c>
      <c r="T830" s="11">
        <f>IF('총결산'!$C$2, Transactions!$Q$2:$Q$1016, Transactions!$P$2:$P$1016)</f>
        <v>0</v>
      </c>
      <c r="U830" s="11">
        <f>IF(Transactions!$V$2:$V$1016=FALSE, Transactions!$O$2:$O$1016, 0)</f>
        <v>0</v>
      </c>
      <c r="V830" s="21"/>
      <c r="W830" s="8"/>
      <c r="X830" s="8"/>
      <c r="Y830" s="8"/>
      <c r="Z830" s="8"/>
      <c r="AA830" s="8"/>
      <c r="AB830" s="8"/>
      <c r="AC830" s="12"/>
    </row>
    <row r="831" ht="15.75" hidden="1" customHeight="1">
      <c r="A831" s="13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7" t="b">
        <f>AND(ISNUMBER(MATCH(Transactions!$F$2:$F$1016, '관리용품리스트'!$B$3:$B$48, 0)),
  ISNUMBER(MATCH(Transactions!$G$2:$G$1016, '관리용품리스트'!$C$3:$C$48, 0))
)
</f>
        <v>0</v>
      </c>
      <c r="O831" s="18">
        <f>IF(Transactions!$C$2:$C$1016=TRUE, 0, IF(Transactions!$C$2:$C$1016="지출", -ROUND(Transactions!$H$2:$H$1016/11, 0), ROUND(Transactions!$H$2:$H$1016/11, 0)))</f>
        <v>0</v>
      </c>
      <c r="P831" s="18" t="str">
        <f>IF(Transactions!$C$2:$C$1016="지출", -(Transactions!$H$2:$H$1016), Transactions!$H$2:$H$1016)</f>
        <v/>
      </c>
      <c r="Q831" s="18">
        <f>Transactions!$P$2:$P$1016-Transactions!$O$2:$O$1016</f>
        <v>0</v>
      </c>
      <c r="R831" s="18" t="str">
        <f>IF('운영결산'!$C$2, Transactions!$Q$2:$Q$1016, Transactions!$P$2:$P$1016)</f>
        <v/>
      </c>
      <c r="S831" s="18" t="str">
        <f>IF('초기비용'!$C$2, Transactions!$Q$2:$Q$1016, Transactions!$P$2:$P$1016)</f>
        <v/>
      </c>
      <c r="T831" s="18">
        <f>IF('총결산'!$C$2, Transactions!$Q$2:$Q$1016, Transactions!$P$2:$P$1016)</f>
        <v>0</v>
      </c>
      <c r="U831" s="18">
        <f>IF(Transactions!$V$2:$V$1016=FALSE, Transactions!$O$2:$O$1016, 0)</f>
        <v>0</v>
      </c>
      <c r="V831" s="20"/>
      <c r="W831" s="15"/>
      <c r="X831" s="15"/>
      <c r="Y831" s="15"/>
      <c r="Z831" s="15"/>
      <c r="AA831" s="15"/>
      <c r="AB831" s="15"/>
      <c r="AC831" s="19"/>
    </row>
    <row r="832" ht="15.75" hidden="1" customHeight="1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10" t="b">
        <f>AND(ISNUMBER(MATCH(Transactions!$F$2:$F$1016, '관리용품리스트'!$B$3:$B$48, 0)),
  ISNUMBER(MATCH(Transactions!$G$2:$G$1016, '관리용품리스트'!$C$3:$C$48, 0))
)
</f>
        <v>0</v>
      </c>
      <c r="O832" s="11">
        <f>IF(Transactions!$C$2:$C$1016=TRUE, 0, IF(Transactions!$C$2:$C$1016="지출", -ROUND(Transactions!$H$2:$H$1016/11, 0), ROUND(Transactions!$H$2:$H$1016/11, 0)))</f>
        <v>0</v>
      </c>
      <c r="P832" s="11" t="str">
        <f>IF(Transactions!$C$2:$C$1016="지출", -(Transactions!$H$2:$H$1016), Transactions!$H$2:$H$1016)</f>
        <v/>
      </c>
      <c r="Q832" s="11">
        <f>Transactions!$P$2:$P$1016-Transactions!$O$2:$O$1016</f>
        <v>0</v>
      </c>
      <c r="R832" s="11" t="str">
        <f>IF('운영결산'!$C$2, Transactions!$Q$2:$Q$1016, Transactions!$P$2:$P$1016)</f>
        <v/>
      </c>
      <c r="S832" s="11" t="str">
        <f>IF('초기비용'!$C$2, Transactions!$Q$2:$Q$1016, Transactions!$P$2:$P$1016)</f>
        <v/>
      </c>
      <c r="T832" s="11">
        <f>IF('총결산'!$C$2, Transactions!$Q$2:$Q$1016, Transactions!$P$2:$P$1016)</f>
        <v>0</v>
      </c>
      <c r="U832" s="11">
        <f>IF(Transactions!$V$2:$V$1016=FALSE, Transactions!$O$2:$O$1016, 0)</f>
        <v>0</v>
      </c>
      <c r="V832" s="21"/>
      <c r="W832" s="8"/>
      <c r="X832" s="8"/>
      <c r="Y832" s="8"/>
      <c r="Z832" s="8"/>
      <c r="AA832" s="8"/>
      <c r="AB832" s="8"/>
      <c r="AC832" s="12"/>
    </row>
    <row r="833" ht="15.75" hidden="1" customHeight="1">
      <c r="A833" s="13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7" t="b">
        <f>AND(ISNUMBER(MATCH(Transactions!$F$2:$F$1016, '관리용품리스트'!$B$3:$B$48, 0)),
  ISNUMBER(MATCH(Transactions!$G$2:$G$1016, '관리용품리스트'!$C$3:$C$48, 0))
)
</f>
        <v>0</v>
      </c>
      <c r="O833" s="18">
        <f>IF(Transactions!$C$2:$C$1016=TRUE, 0, IF(Transactions!$C$2:$C$1016="지출", -ROUND(Transactions!$H$2:$H$1016/11, 0), ROUND(Transactions!$H$2:$H$1016/11, 0)))</f>
        <v>0</v>
      </c>
      <c r="P833" s="18" t="str">
        <f>IF(Transactions!$C$2:$C$1016="지출", -(Transactions!$H$2:$H$1016), Transactions!$H$2:$H$1016)</f>
        <v/>
      </c>
      <c r="Q833" s="18">
        <f>Transactions!$P$2:$P$1016-Transactions!$O$2:$O$1016</f>
        <v>0</v>
      </c>
      <c r="R833" s="18" t="str">
        <f>IF('운영결산'!$C$2, Transactions!$Q$2:$Q$1016, Transactions!$P$2:$P$1016)</f>
        <v/>
      </c>
      <c r="S833" s="18" t="str">
        <f>IF('초기비용'!$C$2, Transactions!$Q$2:$Q$1016, Transactions!$P$2:$P$1016)</f>
        <v/>
      </c>
      <c r="T833" s="18">
        <f>IF('총결산'!$C$2, Transactions!$Q$2:$Q$1016, Transactions!$P$2:$P$1016)</f>
        <v>0</v>
      </c>
      <c r="U833" s="18">
        <f>IF(Transactions!$V$2:$V$1016=FALSE, Transactions!$O$2:$O$1016, 0)</f>
        <v>0</v>
      </c>
      <c r="V833" s="20"/>
      <c r="W833" s="15"/>
      <c r="X833" s="15"/>
      <c r="Y833" s="15"/>
      <c r="Z833" s="15"/>
      <c r="AA833" s="15"/>
      <c r="AB833" s="15"/>
      <c r="AC833" s="19"/>
    </row>
    <row r="834" ht="15.75" hidden="1" customHeight="1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10" t="b">
        <f>AND(ISNUMBER(MATCH(Transactions!$F$2:$F$1016, '관리용품리스트'!$B$3:$B$48, 0)),
  ISNUMBER(MATCH(Transactions!$G$2:$G$1016, '관리용품리스트'!$C$3:$C$48, 0))
)
</f>
        <v>0</v>
      </c>
      <c r="O834" s="11">
        <f>IF(Transactions!$C$2:$C$1016=TRUE, 0, IF(Transactions!$C$2:$C$1016="지출", -ROUND(Transactions!$H$2:$H$1016/11, 0), ROUND(Transactions!$H$2:$H$1016/11, 0)))</f>
        <v>0</v>
      </c>
      <c r="P834" s="11" t="str">
        <f>IF(Transactions!$C$2:$C$1016="지출", -(Transactions!$H$2:$H$1016), Transactions!$H$2:$H$1016)</f>
        <v/>
      </c>
      <c r="Q834" s="11">
        <f>Transactions!$P$2:$P$1016-Transactions!$O$2:$O$1016</f>
        <v>0</v>
      </c>
      <c r="R834" s="11" t="str">
        <f>IF('운영결산'!$C$2, Transactions!$Q$2:$Q$1016, Transactions!$P$2:$P$1016)</f>
        <v/>
      </c>
      <c r="S834" s="11" t="str">
        <f>IF('초기비용'!$C$2, Transactions!$Q$2:$Q$1016, Transactions!$P$2:$P$1016)</f>
        <v/>
      </c>
      <c r="T834" s="11">
        <f>IF('총결산'!$C$2, Transactions!$Q$2:$Q$1016, Transactions!$P$2:$P$1016)</f>
        <v>0</v>
      </c>
      <c r="U834" s="11">
        <f>IF(Transactions!$V$2:$V$1016=FALSE, Transactions!$O$2:$O$1016, 0)</f>
        <v>0</v>
      </c>
      <c r="V834" s="21"/>
      <c r="W834" s="8"/>
      <c r="X834" s="8"/>
      <c r="Y834" s="8"/>
      <c r="Z834" s="8"/>
      <c r="AA834" s="8"/>
      <c r="AB834" s="8"/>
      <c r="AC834" s="12"/>
    </row>
    <row r="835" ht="15.75" hidden="1" customHeight="1">
      <c r="A835" s="13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7" t="b">
        <f>AND(ISNUMBER(MATCH(Transactions!$F$2:$F$1016, '관리용품리스트'!$B$3:$B$48, 0)),
  ISNUMBER(MATCH(Transactions!$G$2:$G$1016, '관리용품리스트'!$C$3:$C$48, 0))
)
</f>
        <v>0</v>
      </c>
      <c r="O835" s="18">
        <f>IF(Transactions!$C$2:$C$1016=TRUE, 0, IF(Transactions!$C$2:$C$1016="지출", -ROUND(Transactions!$H$2:$H$1016/11, 0), ROUND(Transactions!$H$2:$H$1016/11, 0)))</f>
        <v>0</v>
      </c>
      <c r="P835" s="18" t="str">
        <f>IF(Transactions!$C$2:$C$1016="지출", -(Transactions!$H$2:$H$1016), Transactions!$H$2:$H$1016)</f>
        <v/>
      </c>
      <c r="Q835" s="18">
        <f>Transactions!$P$2:$P$1016-Transactions!$O$2:$O$1016</f>
        <v>0</v>
      </c>
      <c r="R835" s="18" t="str">
        <f>IF('운영결산'!$C$2, Transactions!$Q$2:$Q$1016, Transactions!$P$2:$P$1016)</f>
        <v/>
      </c>
      <c r="S835" s="18" t="str">
        <f>IF('초기비용'!$C$2, Transactions!$Q$2:$Q$1016, Transactions!$P$2:$P$1016)</f>
        <v/>
      </c>
      <c r="T835" s="18">
        <f>IF('총결산'!$C$2, Transactions!$Q$2:$Q$1016, Transactions!$P$2:$P$1016)</f>
        <v>0</v>
      </c>
      <c r="U835" s="18">
        <f>IF(Transactions!$V$2:$V$1016=FALSE, Transactions!$O$2:$O$1016, 0)</f>
        <v>0</v>
      </c>
      <c r="V835" s="20"/>
      <c r="W835" s="15"/>
      <c r="X835" s="15"/>
      <c r="Y835" s="15"/>
      <c r="Z835" s="15"/>
      <c r="AA835" s="15"/>
      <c r="AB835" s="15"/>
      <c r="AC835" s="19"/>
    </row>
    <row r="836" ht="15.75" hidden="1" customHeight="1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10" t="b">
        <f>AND(ISNUMBER(MATCH(Transactions!$F$2:$F$1016, '관리용품리스트'!$B$3:$B$48, 0)),
  ISNUMBER(MATCH(Transactions!$G$2:$G$1016, '관리용품리스트'!$C$3:$C$48, 0))
)
</f>
        <v>0</v>
      </c>
      <c r="O836" s="11">
        <f>IF(Transactions!$C$2:$C$1016=TRUE, 0, IF(Transactions!$C$2:$C$1016="지출", -ROUND(Transactions!$H$2:$H$1016/11, 0), ROUND(Transactions!$H$2:$H$1016/11, 0)))</f>
        <v>0</v>
      </c>
      <c r="P836" s="11" t="str">
        <f>IF(Transactions!$C$2:$C$1016="지출", -(Transactions!$H$2:$H$1016), Transactions!$H$2:$H$1016)</f>
        <v/>
      </c>
      <c r="Q836" s="11">
        <f>Transactions!$P$2:$P$1016-Transactions!$O$2:$O$1016</f>
        <v>0</v>
      </c>
      <c r="R836" s="11" t="str">
        <f>IF('운영결산'!$C$2, Transactions!$Q$2:$Q$1016, Transactions!$P$2:$P$1016)</f>
        <v/>
      </c>
      <c r="S836" s="11" t="str">
        <f>IF('초기비용'!$C$2, Transactions!$Q$2:$Q$1016, Transactions!$P$2:$P$1016)</f>
        <v/>
      </c>
      <c r="T836" s="11">
        <f>IF('총결산'!$C$2, Transactions!$Q$2:$Q$1016, Transactions!$P$2:$P$1016)</f>
        <v>0</v>
      </c>
      <c r="U836" s="11">
        <f>IF(Transactions!$V$2:$V$1016=FALSE, Transactions!$O$2:$O$1016, 0)</f>
        <v>0</v>
      </c>
      <c r="V836" s="21"/>
      <c r="W836" s="8"/>
      <c r="X836" s="8"/>
      <c r="Y836" s="8"/>
      <c r="Z836" s="8"/>
      <c r="AA836" s="8"/>
      <c r="AB836" s="8"/>
      <c r="AC836" s="12"/>
    </row>
    <row r="837" ht="15.75" hidden="1" customHeight="1">
      <c r="A837" s="13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7" t="b">
        <f>AND(ISNUMBER(MATCH(Transactions!$F$2:$F$1016, '관리용품리스트'!$B$3:$B$48, 0)),
  ISNUMBER(MATCH(Transactions!$G$2:$G$1016, '관리용품리스트'!$C$3:$C$48, 0))
)
</f>
        <v>0</v>
      </c>
      <c r="O837" s="18">
        <f>IF(Transactions!$C$2:$C$1016=TRUE, 0, IF(Transactions!$C$2:$C$1016="지출", -ROUND(Transactions!$H$2:$H$1016/11, 0), ROUND(Transactions!$H$2:$H$1016/11, 0)))</f>
        <v>0</v>
      </c>
      <c r="P837" s="18" t="str">
        <f>IF(Transactions!$C$2:$C$1016="지출", -(Transactions!$H$2:$H$1016), Transactions!$H$2:$H$1016)</f>
        <v/>
      </c>
      <c r="Q837" s="18">
        <f>Transactions!$P$2:$P$1016-Transactions!$O$2:$O$1016</f>
        <v>0</v>
      </c>
      <c r="R837" s="18" t="str">
        <f>IF('운영결산'!$C$2, Transactions!$Q$2:$Q$1016, Transactions!$P$2:$P$1016)</f>
        <v/>
      </c>
      <c r="S837" s="18" t="str">
        <f>IF('초기비용'!$C$2, Transactions!$Q$2:$Q$1016, Transactions!$P$2:$P$1016)</f>
        <v/>
      </c>
      <c r="T837" s="18">
        <f>IF('총결산'!$C$2, Transactions!$Q$2:$Q$1016, Transactions!$P$2:$P$1016)</f>
        <v>0</v>
      </c>
      <c r="U837" s="18">
        <f>IF(Transactions!$V$2:$V$1016=FALSE, Transactions!$O$2:$O$1016, 0)</f>
        <v>0</v>
      </c>
      <c r="V837" s="20"/>
      <c r="W837" s="15"/>
      <c r="X837" s="15"/>
      <c r="Y837" s="15"/>
      <c r="Z837" s="15"/>
      <c r="AA837" s="15"/>
      <c r="AB837" s="15"/>
      <c r="AC837" s="19"/>
    </row>
    <row r="838" ht="15.75" hidden="1" customHeight="1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10" t="b">
        <f>AND(ISNUMBER(MATCH(Transactions!$F$2:$F$1016, '관리용품리스트'!$B$3:$B$48, 0)),
  ISNUMBER(MATCH(Transactions!$G$2:$G$1016, '관리용품리스트'!$C$3:$C$48, 0))
)
</f>
        <v>0</v>
      </c>
      <c r="O838" s="11">
        <f>IF(Transactions!$C$2:$C$1016=TRUE, 0, IF(Transactions!$C$2:$C$1016="지출", -ROUND(Transactions!$H$2:$H$1016/11, 0), ROUND(Transactions!$H$2:$H$1016/11, 0)))</f>
        <v>0</v>
      </c>
      <c r="P838" s="11" t="str">
        <f>IF(Transactions!$C$2:$C$1016="지출", -(Transactions!$H$2:$H$1016), Transactions!$H$2:$H$1016)</f>
        <v/>
      </c>
      <c r="Q838" s="11">
        <f>Transactions!$P$2:$P$1016-Transactions!$O$2:$O$1016</f>
        <v>0</v>
      </c>
      <c r="R838" s="11" t="str">
        <f>IF('운영결산'!$C$2, Transactions!$Q$2:$Q$1016, Transactions!$P$2:$P$1016)</f>
        <v/>
      </c>
      <c r="S838" s="11" t="str">
        <f>IF('초기비용'!$C$2, Transactions!$Q$2:$Q$1016, Transactions!$P$2:$P$1016)</f>
        <v/>
      </c>
      <c r="T838" s="11">
        <f>IF('총결산'!$C$2, Transactions!$Q$2:$Q$1016, Transactions!$P$2:$P$1016)</f>
        <v>0</v>
      </c>
      <c r="U838" s="11">
        <f>IF(Transactions!$V$2:$V$1016=FALSE, Transactions!$O$2:$O$1016, 0)</f>
        <v>0</v>
      </c>
      <c r="V838" s="21"/>
      <c r="W838" s="8"/>
      <c r="X838" s="8"/>
      <c r="Y838" s="8"/>
      <c r="Z838" s="8"/>
      <c r="AA838" s="8"/>
      <c r="AB838" s="8"/>
      <c r="AC838" s="12"/>
    </row>
    <row r="839" ht="15.75" hidden="1" customHeight="1">
      <c r="A839" s="13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7" t="b">
        <f>AND(ISNUMBER(MATCH(Transactions!$F$2:$F$1016, '관리용품리스트'!$B$3:$B$48, 0)),
  ISNUMBER(MATCH(Transactions!$G$2:$G$1016, '관리용품리스트'!$C$3:$C$48, 0))
)
</f>
        <v>0</v>
      </c>
      <c r="O839" s="18">
        <f>IF(Transactions!$C$2:$C$1016=TRUE, 0, IF(Transactions!$C$2:$C$1016="지출", -ROUND(Transactions!$H$2:$H$1016/11, 0), ROUND(Transactions!$H$2:$H$1016/11, 0)))</f>
        <v>0</v>
      </c>
      <c r="P839" s="18" t="str">
        <f>IF(Transactions!$C$2:$C$1016="지출", -(Transactions!$H$2:$H$1016), Transactions!$H$2:$H$1016)</f>
        <v/>
      </c>
      <c r="Q839" s="18">
        <f>Transactions!$P$2:$P$1016-Transactions!$O$2:$O$1016</f>
        <v>0</v>
      </c>
      <c r="R839" s="18" t="str">
        <f>IF('운영결산'!$C$2, Transactions!$Q$2:$Q$1016, Transactions!$P$2:$P$1016)</f>
        <v/>
      </c>
      <c r="S839" s="18" t="str">
        <f>IF('초기비용'!$C$2, Transactions!$Q$2:$Q$1016, Transactions!$P$2:$P$1016)</f>
        <v/>
      </c>
      <c r="T839" s="18">
        <f>IF('총결산'!$C$2, Transactions!$Q$2:$Q$1016, Transactions!$P$2:$P$1016)</f>
        <v>0</v>
      </c>
      <c r="U839" s="18">
        <f>IF(Transactions!$V$2:$V$1016=FALSE, Transactions!$O$2:$O$1016, 0)</f>
        <v>0</v>
      </c>
      <c r="V839" s="20"/>
      <c r="W839" s="15"/>
      <c r="X839" s="15"/>
      <c r="Y839" s="15"/>
      <c r="Z839" s="15"/>
      <c r="AA839" s="15"/>
      <c r="AB839" s="15"/>
      <c r="AC839" s="19"/>
    </row>
    <row r="840" ht="15.75" hidden="1" customHeight="1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10" t="b">
        <f>AND(ISNUMBER(MATCH(Transactions!$F$2:$F$1016, '관리용품리스트'!$B$3:$B$48, 0)),
  ISNUMBER(MATCH(Transactions!$G$2:$G$1016, '관리용품리스트'!$C$3:$C$48, 0))
)
</f>
        <v>0</v>
      </c>
      <c r="O840" s="11">
        <f>IF(Transactions!$C$2:$C$1016=TRUE, 0, IF(Transactions!$C$2:$C$1016="지출", -ROUND(Transactions!$H$2:$H$1016/11, 0), ROUND(Transactions!$H$2:$H$1016/11, 0)))</f>
        <v>0</v>
      </c>
      <c r="P840" s="11" t="str">
        <f>IF(Transactions!$C$2:$C$1016="지출", -(Transactions!$H$2:$H$1016), Transactions!$H$2:$H$1016)</f>
        <v/>
      </c>
      <c r="Q840" s="11">
        <f>Transactions!$P$2:$P$1016-Transactions!$O$2:$O$1016</f>
        <v>0</v>
      </c>
      <c r="R840" s="11" t="str">
        <f>IF('운영결산'!$C$2, Transactions!$Q$2:$Q$1016, Transactions!$P$2:$P$1016)</f>
        <v/>
      </c>
      <c r="S840" s="11" t="str">
        <f>IF('초기비용'!$C$2, Transactions!$Q$2:$Q$1016, Transactions!$P$2:$P$1016)</f>
        <v/>
      </c>
      <c r="T840" s="11">
        <f>IF('총결산'!$C$2, Transactions!$Q$2:$Q$1016, Transactions!$P$2:$P$1016)</f>
        <v>0</v>
      </c>
      <c r="U840" s="11">
        <f>IF(Transactions!$V$2:$V$1016=FALSE, Transactions!$O$2:$O$1016, 0)</f>
        <v>0</v>
      </c>
      <c r="V840" s="21"/>
      <c r="W840" s="8"/>
      <c r="X840" s="8"/>
      <c r="Y840" s="8"/>
      <c r="Z840" s="8"/>
      <c r="AA840" s="8"/>
      <c r="AB840" s="8"/>
      <c r="AC840" s="12"/>
    </row>
    <row r="841" ht="15.75" hidden="1" customHeight="1">
      <c r="A841" s="13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7" t="b">
        <f>AND(ISNUMBER(MATCH(Transactions!$F$2:$F$1016, '관리용품리스트'!$B$3:$B$48, 0)),
  ISNUMBER(MATCH(Transactions!$G$2:$G$1016, '관리용품리스트'!$C$3:$C$48, 0))
)
</f>
        <v>0</v>
      </c>
      <c r="O841" s="18">
        <f>IF(Transactions!$C$2:$C$1016=TRUE, 0, IF(Transactions!$C$2:$C$1016="지출", -ROUND(Transactions!$H$2:$H$1016/11, 0), ROUND(Transactions!$H$2:$H$1016/11, 0)))</f>
        <v>0</v>
      </c>
      <c r="P841" s="18" t="str">
        <f>IF(Transactions!$C$2:$C$1016="지출", -(Transactions!$H$2:$H$1016), Transactions!$H$2:$H$1016)</f>
        <v/>
      </c>
      <c r="Q841" s="18">
        <f>Transactions!$P$2:$P$1016-Transactions!$O$2:$O$1016</f>
        <v>0</v>
      </c>
      <c r="R841" s="18" t="str">
        <f>IF('운영결산'!$C$2, Transactions!$Q$2:$Q$1016, Transactions!$P$2:$P$1016)</f>
        <v/>
      </c>
      <c r="S841" s="18" t="str">
        <f>IF('초기비용'!$C$2, Transactions!$Q$2:$Q$1016, Transactions!$P$2:$P$1016)</f>
        <v/>
      </c>
      <c r="T841" s="18">
        <f>IF('총결산'!$C$2, Transactions!$Q$2:$Q$1016, Transactions!$P$2:$P$1016)</f>
        <v>0</v>
      </c>
      <c r="U841" s="18">
        <f>IF(Transactions!$V$2:$V$1016=FALSE, Transactions!$O$2:$O$1016, 0)</f>
        <v>0</v>
      </c>
      <c r="V841" s="20"/>
      <c r="W841" s="15"/>
      <c r="X841" s="15"/>
      <c r="Y841" s="15"/>
      <c r="Z841" s="15"/>
      <c r="AA841" s="15"/>
      <c r="AB841" s="15"/>
      <c r="AC841" s="19"/>
    </row>
    <row r="842" ht="15.75" hidden="1" customHeight="1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10" t="b">
        <f>AND(ISNUMBER(MATCH(Transactions!$F$2:$F$1016, '관리용품리스트'!$B$3:$B$48, 0)),
  ISNUMBER(MATCH(Transactions!$G$2:$G$1016, '관리용품리스트'!$C$3:$C$48, 0))
)
</f>
        <v>0</v>
      </c>
      <c r="O842" s="11">
        <f>IF(Transactions!$C$2:$C$1016=TRUE, 0, IF(Transactions!$C$2:$C$1016="지출", -ROUND(Transactions!$H$2:$H$1016/11, 0), ROUND(Transactions!$H$2:$H$1016/11, 0)))</f>
        <v>0</v>
      </c>
      <c r="P842" s="11" t="str">
        <f>IF(Transactions!$C$2:$C$1016="지출", -(Transactions!$H$2:$H$1016), Transactions!$H$2:$H$1016)</f>
        <v/>
      </c>
      <c r="Q842" s="11">
        <f>Transactions!$P$2:$P$1016-Transactions!$O$2:$O$1016</f>
        <v>0</v>
      </c>
      <c r="R842" s="11" t="str">
        <f>IF('운영결산'!$C$2, Transactions!$Q$2:$Q$1016, Transactions!$P$2:$P$1016)</f>
        <v/>
      </c>
      <c r="S842" s="11" t="str">
        <f>IF('초기비용'!$C$2, Transactions!$Q$2:$Q$1016, Transactions!$P$2:$P$1016)</f>
        <v/>
      </c>
      <c r="T842" s="11">
        <f>IF('총결산'!$C$2, Transactions!$Q$2:$Q$1016, Transactions!$P$2:$P$1016)</f>
        <v>0</v>
      </c>
      <c r="U842" s="11">
        <f>IF(Transactions!$V$2:$V$1016=FALSE, Transactions!$O$2:$O$1016, 0)</f>
        <v>0</v>
      </c>
      <c r="V842" s="21"/>
      <c r="W842" s="8"/>
      <c r="X842" s="8"/>
      <c r="Y842" s="8"/>
      <c r="Z842" s="8"/>
      <c r="AA842" s="8"/>
      <c r="AB842" s="8"/>
      <c r="AC842" s="12"/>
    </row>
    <row r="843" ht="15.75" hidden="1" customHeight="1">
      <c r="A843" s="13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7" t="b">
        <f>AND(ISNUMBER(MATCH(Transactions!$F$2:$F$1016, '관리용품리스트'!$B$3:$B$48, 0)),
  ISNUMBER(MATCH(Transactions!$G$2:$G$1016, '관리용품리스트'!$C$3:$C$48, 0))
)
</f>
        <v>0</v>
      </c>
      <c r="O843" s="18">
        <f>IF(Transactions!$C$2:$C$1016=TRUE, 0, IF(Transactions!$C$2:$C$1016="지출", -ROUND(Transactions!$H$2:$H$1016/11, 0), ROUND(Transactions!$H$2:$H$1016/11, 0)))</f>
        <v>0</v>
      </c>
      <c r="P843" s="18" t="str">
        <f>IF(Transactions!$C$2:$C$1016="지출", -(Transactions!$H$2:$H$1016), Transactions!$H$2:$H$1016)</f>
        <v/>
      </c>
      <c r="Q843" s="18">
        <f>Transactions!$P$2:$P$1016-Transactions!$O$2:$O$1016</f>
        <v>0</v>
      </c>
      <c r="R843" s="18" t="str">
        <f>IF('운영결산'!$C$2, Transactions!$Q$2:$Q$1016, Transactions!$P$2:$P$1016)</f>
        <v/>
      </c>
      <c r="S843" s="18" t="str">
        <f>IF('초기비용'!$C$2, Transactions!$Q$2:$Q$1016, Transactions!$P$2:$P$1016)</f>
        <v/>
      </c>
      <c r="T843" s="18">
        <f>IF('총결산'!$C$2, Transactions!$Q$2:$Q$1016, Transactions!$P$2:$P$1016)</f>
        <v>0</v>
      </c>
      <c r="U843" s="18">
        <f>IF(Transactions!$V$2:$V$1016=FALSE, Transactions!$O$2:$O$1016, 0)</f>
        <v>0</v>
      </c>
      <c r="V843" s="20"/>
      <c r="W843" s="15"/>
      <c r="X843" s="15"/>
      <c r="Y843" s="15"/>
      <c r="Z843" s="15"/>
      <c r="AA843" s="15"/>
      <c r="AB843" s="15"/>
      <c r="AC843" s="19"/>
    </row>
    <row r="844" ht="15.75" hidden="1" customHeight="1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10" t="b">
        <f>AND(ISNUMBER(MATCH(Transactions!$F$2:$F$1016, '관리용품리스트'!$B$3:$B$48, 0)),
  ISNUMBER(MATCH(Transactions!$G$2:$G$1016, '관리용품리스트'!$C$3:$C$48, 0))
)
</f>
        <v>0</v>
      </c>
      <c r="O844" s="11">
        <f>IF(Transactions!$C$2:$C$1016=TRUE, 0, IF(Transactions!$C$2:$C$1016="지출", -ROUND(Transactions!$H$2:$H$1016/11, 0), ROUND(Transactions!$H$2:$H$1016/11, 0)))</f>
        <v>0</v>
      </c>
      <c r="P844" s="11" t="str">
        <f>IF(Transactions!$C$2:$C$1016="지출", -(Transactions!$H$2:$H$1016), Transactions!$H$2:$H$1016)</f>
        <v/>
      </c>
      <c r="Q844" s="11">
        <f>Transactions!$P$2:$P$1016-Transactions!$O$2:$O$1016</f>
        <v>0</v>
      </c>
      <c r="R844" s="11" t="str">
        <f>IF('운영결산'!$C$2, Transactions!$Q$2:$Q$1016, Transactions!$P$2:$P$1016)</f>
        <v/>
      </c>
      <c r="S844" s="11" t="str">
        <f>IF('초기비용'!$C$2, Transactions!$Q$2:$Q$1016, Transactions!$P$2:$P$1016)</f>
        <v/>
      </c>
      <c r="T844" s="11">
        <f>IF('총결산'!$C$2, Transactions!$Q$2:$Q$1016, Transactions!$P$2:$P$1016)</f>
        <v>0</v>
      </c>
      <c r="U844" s="11">
        <f>IF(Transactions!$V$2:$V$1016=FALSE, Transactions!$O$2:$O$1016, 0)</f>
        <v>0</v>
      </c>
      <c r="V844" s="21"/>
      <c r="W844" s="8"/>
      <c r="X844" s="8"/>
      <c r="Y844" s="8"/>
      <c r="Z844" s="8"/>
      <c r="AA844" s="8"/>
      <c r="AB844" s="8"/>
      <c r="AC844" s="12"/>
    </row>
    <row r="845" ht="15.75" hidden="1" customHeight="1">
      <c r="A845" s="13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7" t="b">
        <f>AND(ISNUMBER(MATCH(Transactions!$F$2:$F$1016, '관리용품리스트'!$B$3:$B$48, 0)),
  ISNUMBER(MATCH(Transactions!$G$2:$G$1016, '관리용품리스트'!$C$3:$C$48, 0))
)
</f>
        <v>0</v>
      </c>
      <c r="O845" s="18">
        <f>IF(Transactions!$C$2:$C$1016=TRUE, 0, IF(Transactions!$C$2:$C$1016="지출", -ROUND(Transactions!$H$2:$H$1016/11, 0), ROUND(Transactions!$H$2:$H$1016/11, 0)))</f>
        <v>0</v>
      </c>
      <c r="P845" s="18" t="str">
        <f>IF(Transactions!$C$2:$C$1016="지출", -(Transactions!$H$2:$H$1016), Transactions!$H$2:$H$1016)</f>
        <v/>
      </c>
      <c r="Q845" s="18">
        <f>Transactions!$P$2:$P$1016-Transactions!$O$2:$O$1016</f>
        <v>0</v>
      </c>
      <c r="R845" s="18" t="str">
        <f>IF('운영결산'!$C$2, Transactions!$Q$2:$Q$1016, Transactions!$P$2:$P$1016)</f>
        <v/>
      </c>
      <c r="S845" s="18" t="str">
        <f>IF('초기비용'!$C$2, Transactions!$Q$2:$Q$1016, Transactions!$P$2:$P$1016)</f>
        <v/>
      </c>
      <c r="T845" s="18">
        <f>IF('총결산'!$C$2, Transactions!$Q$2:$Q$1016, Transactions!$P$2:$P$1016)</f>
        <v>0</v>
      </c>
      <c r="U845" s="18">
        <f>IF(Transactions!$V$2:$V$1016=FALSE, Transactions!$O$2:$O$1016, 0)</f>
        <v>0</v>
      </c>
      <c r="V845" s="20"/>
      <c r="W845" s="15"/>
      <c r="X845" s="15"/>
      <c r="Y845" s="15"/>
      <c r="Z845" s="15"/>
      <c r="AA845" s="15"/>
      <c r="AB845" s="15"/>
      <c r="AC845" s="19"/>
    </row>
    <row r="846" ht="15.75" hidden="1" customHeight="1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10" t="b">
        <f>AND(ISNUMBER(MATCH(Transactions!$F$2:$F$1016, '관리용품리스트'!$B$3:$B$48, 0)),
  ISNUMBER(MATCH(Transactions!$G$2:$G$1016, '관리용품리스트'!$C$3:$C$48, 0))
)
</f>
        <v>0</v>
      </c>
      <c r="O846" s="11">
        <f>IF(Transactions!$C$2:$C$1016=TRUE, 0, IF(Transactions!$C$2:$C$1016="지출", -ROUND(Transactions!$H$2:$H$1016/11, 0), ROUND(Transactions!$H$2:$H$1016/11, 0)))</f>
        <v>0</v>
      </c>
      <c r="P846" s="11" t="str">
        <f>IF(Transactions!$C$2:$C$1016="지출", -(Transactions!$H$2:$H$1016), Transactions!$H$2:$H$1016)</f>
        <v/>
      </c>
      <c r="Q846" s="11">
        <f>Transactions!$P$2:$P$1016-Transactions!$O$2:$O$1016</f>
        <v>0</v>
      </c>
      <c r="R846" s="11" t="str">
        <f>IF('운영결산'!$C$2, Transactions!$Q$2:$Q$1016, Transactions!$P$2:$P$1016)</f>
        <v/>
      </c>
      <c r="S846" s="11" t="str">
        <f>IF('초기비용'!$C$2, Transactions!$Q$2:$Q$1016, Transactions!$P$2:$P$1016)</f>
        <v/>
      </c>
      <c r="T846" s="11">
        <f>IF('총결산'!$C$2, Transactions!$Q$2:$Q$1016, Transactions!$P$2:$P$1016)</f>
        <v>0</v>
      </c>
      <c r="U846" s="11">
        <f>IF(Transactions!$V$2:$V$1016=FALSE, Transactions!$O$2:$O$1016, 0)</f>
        <v>0</v>
      </c>
      <c r="V846" s="21"/>
      <c r="W846" s="8"/>
      <c r="X846" s="8"/>
      <c r="Y846" s="8"/>
      <c r="Z846" s="8"/>
      <c r="AA846" s="8"/>
      <c r="AB846" s="8"/>
      <c r="AC846" s="12"/>
    </row>
    <row r="847" ht="15.75" hidden="1" customHeight="1">
      <c r="A847" s="13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7" t="b">
        <f>AND(ISNUMBER(MATCH(Transactions!$F$2:$F$1016, '관리용품리스트'!$B$3:$B$48, 0)),
  ISNUMBER(MATCH(Transactions!$G$2:$G$1016, '관리용품리스트'!$C$3:$C$48, 0))
)
</f>
        <v>0</v>
      </c>
      <c r="O847" s="18">
        <f>IF(Transactions!$C$2:$C$1016=TRUE, 0, IF(Transactions!$C$2:$C$1016="지출", -ROUND(Transactions!$H$2:$H$1016/11, 0), ROUND(Transactions!$H$2:$H$1016/11, 0)))</f>
        <v>0</v>
      </c>
      <c r="P847" s="18" t="str">
        <f>IF(Transactions!$C$2:$C$1016="지출", -(Transactions!$H$2:$H$1016), Transactions!$H$2:$H$1016)</f>
        <v/>
      </c>
      <c r="Q847" s="18">
        <f>Transactions!$P$2:$P$1016-Transactions!$O$2:$O$1016</f>
        <v>0</v>
      </c>
      <c r="R847" s="18" t="str">
        <f>IF('운영결산'!$C$2, Transactions!$Q$2:$Q$1016, Transactions!$P$2:$P$1016)</f>
        <v/>
      </c>
      <c r="S847" s="18" t="str">
        <f>IF('초기비용'!$C$2, Transactions!$Q$2:$Q$1016, Transactions!$P$2:$P$1016)</f>
        <v/>
      </c>
      <c r="T847" s="18">
        <f>IF('총결산'!$C$2, Transactions!$Q$2:$Q$1016, Transactions!$P$2:$P$1016)</f>
        <v>0</v>
      </c>
      <c r="U847" s="18">
        <f>IF(Transactions!$V$2:$V$1016=FALSE, Transactions!$O$2:$O$1016, 0)</f>
        <v>0</v>
      </c>
      <c r="V847" s="20"/>
      <c r="W847" s="15"/>
      <c r="X847" s="15"/>
      <c r="Y847" s="15"/>
      <c r="Z847" s="15"/>
      <c r="AA847" s="15"/>
      <c r="AB847" s="15"/>
      <c r="AC847" s="19"/>
    </row>
    <row r="848" ht="15.75" hidden="1" customHeight="1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10" t="b">
        <f>AND(ISNUMBER(MATCH(Transactions!$F$2:$F$1016, '관리용품리스트'!$B$3:$B$48, 0)),
  ISNUMBER(MATCH(Transactions!$G$2:$G$1016, '관리용품리스트'!$C$3:$C$48, 0))
)
</f>
        <v>0</v>
      </c>
      <c r="O848" s="11">
        <f>IF(Transactions!$C$2:$C$1016=TRUE, 0, IF(Transactions!$C$2:$C$1016="지출", -ROUND(Transactions!$H$2:$H$1016/11, 0), ROUND(Transactions!$H$2:$H$1016/11, 0)))</f>
        <v>0</v>
      </c>
      <c r="P848" s="11" t="str">
        <f>IF(Transactions!$C$2:$C$1016="지출", -(Transactions!$H$2:$H$1016), Transactions!$H$2:$H$1016)</f>
        <v/>
      </c>
      <c r="Q848" s="11">
        <f>Transactions!$P$2:$P$1016-Transactions!$O$2:$O$1016</f>
        <v>0</v>
      </c>
      <c r="R848" s="11" t="str">
        <f>IF('운영결산'!$C$2, Transactions!$Q$2:$Q$1016, Transactions!$P$2:$P$1016)</f>
        <v/>
      </c>
      <c r="S848" s="11" t="str">
        <f>IF('초기비용'!$C$2, Transactions!$Q$2:$Q$1016, Transactions!$P$2:$P$1016)</f>
        <v/>
      </c>
      <c r="T848" s="11">
        <f>IF('총결산'!$C$2, Transactions!$Q$2:$Q$1016, Transactions!$P$2:$P$1016)</f>
        <v>0</v>
      </c>
      <c r="U848" s="11">
        <f>IF(Transactions!$V$2:$V$1016=FALSE, Transactions!$O$2:$O$1016, 0)</f>
        <v>0</v>
      </c>
      <c r="V848" s="21"/>
      <c r="W848" s="8"/>
      <c r="X848" s="8"/>
      <c r="Y848" s="8"/>
      <c r="Z848" s="8"/>
      <c r="AA848" s="8"/>
      <c r="AB848" s="8"/>
      <c r="AC848" s="12"/>
    </row>
    <row r="849" ht="15.75" hidden="1" customHeight="1">
      <c r="A849" s="13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7" t="b">
        <f>AND(ISNUMBER(MATCH(Transactions!$F$2:$F$1016, '관리용품리스트'!$B$3:$B$48, 0)),
  ISNUMBER(MATCH(Transactions!$G$2:$G$1016, '관리용품리스트'!$C$3:$C$48, 0))
)
</f>
        <v>0</v>
      </c>
      <c r="O849" s="18">
        <f>IF(Transactions!$C$2:$C$1016=TRUE, 0, IF(Transactions!$C$2:$C$1016="지출", -ROUND(Transactions!$H$2:$H$1016/11, 0), ROUND(Transactions!$H$2:$H$1016/11, 0)))</f>
        <v>0</v>
      </c>
      <c r="P849" s="18" t="str">
        <f>IF(Transactions!$C$2:$C$1016="지출", -(Transactions!$H$2:$H$1016), Transactions!$H$2:$H$1016)</f>
        <v/>
      </c>
      <c r="Q849" s="18">
        <f>Transactions!$P$2:$P$1016-Transactions!$O$2:$O$1016</f>
        <v>0</v>
      </c>
      <c r="R849" s="18" t="str">
        <f>IF('운영결산'!$C$2, Transactions!$Q$2:$Q$1016, Transactions!$P$2:$P$1016)</f>
        <v/>
      </c>
      <c r="S849" s="18" t="str">
        <f>IF('초기비용'!$C$2, Transactions!$Q$2:$Q$1016, Transactions!$P$2:$P$1016)</f>
        <v/>
      </c>
      <c r="T849" s="18">
        <f>IF('총결산'!$C$2, Transactions!$Q$2:$Q$1016, Transactions!$P$2:$P$1016)</f>
        <v>0</v>
      </c>
      <c r="U849" s="18">
        <f>IF(Transactions!$V$2:$V$1016=FALSE, Transactions!$O$2:$O$1016, 0)</f>
        <v>0</v>
      </c>
      <c r="V849" s="20"/>
      <c r="W849" s="15"/>
      <c r="X849" s="15"/>
      <c r="Y849" s="15"/>
      <c r="Z849" s="15"/>
      <c r="AA849" s="15"/>
      <c r="AB849" s="15"/>
      <c r="AC849" s="19"/>
    </row>
    <row r="850" ht="15.75" hidden="1" customHeight="1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10" t="b">
        <f>AND(ISNUMBER(MATCH(Transactions!$F$2:$F$1016, '관리용품리스트'!$B$3:$B$48, 0)),
  ISNUMBER(MATCH(Transactions!$G$2:$G$1016, '관리용품리스트'!$C$3:$C$48, 0))
)
</f>
        <v>0</v>
      </c>
      <c r="O850" s="11">
        <f>IF(Transactions!$C$2:$C$1016=TRUE, 0, IF(Transactions!$C$2:$C$1016="지출", -ROUND(Transactions!$H$2:$H$1016/11, 0), ROUND(Transactions!$H$2:$H$1016/11, 0)))</f>
        <v>0</v>
      </c>
      <c r="P850" s="11" t="str">
        <f>IF(Transactions!$C$2:$C$1016="지출", -(Transactions!$H$2:$H$1016), Transactions!$H$2:$H$1016)</f>
        <v/>
      </c>
      <c r="Q850" s="11">
        <f>Transactions!$P$2:$P$1016-Transactions!$O$2:$O$1016</f>
        <v>0</v>
      </c>
      <c r="R850" s="11" t="str">
        <f>IF('운영결산'!$C$2, Transactions!$Q$2:$Q$1016, Transactions!$P$2:$P$1016)</f>
        <v/>
      </c>
      <c r="S850" s="11" t="str">
        <f>IF('초기비용'!$C$2, Transactions!$Q$2:$Q$1016, Transactions!$P$2:$P$1016)</f>
        <v/>
      </c>
      <c r="T850" s="11">
        <f>IF('총결산'!$C$2, Transactions!$Q$2:$Q$1016, Transactions!$P$2:$P$1016)</f>
        <v>0</v>
      </c>
      <c r="U850" s="11">
        <f>IF(Transactions!$V$2:$V$1016=FALSE, Transactions!$O$2:$O$1016, 0)</f>
        <v>0</v>
      </c>
      <c r="V850" s="21"/>
      <c r="W850" s="8"/>
      <c r="X850" s="8"/>
      <c r="Y850" s="8"/>
      <c r="Z850" s="8"/>
      <c r="AA850" s="8"/>
      <c r="AB850" s="8"/>
      <c r="AC850" s="12"/>
    </row>
    <row r="851" ht="15.75" hidden="1" customHeight="1">
      <c r="A851" s="13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7" t="b">
        <f>AND(ISNUMBER(MATCH(Transactions!$F$2:$F$1016, '관리용품리스트'!$B$3:$B$48, 0)),
  ISNUMBER(MATCH(Transactions!$G$2:$G$1016, '관리용품리스트'!$C$3:$C$48, 0))
)
</f>
        <v>0</v>
      </c>
      <c r="O851" s="18">
        <f>IF(Transactions!$C$2:$C$1016=TRUE, 0, IF(Transactions!$C$2:$C$1016="지출", -ROUND(Transactions!$H$2:$H$1016/11, 0), ROUND(Transactions!$H$2:$H$1016/11, 0)))</f>
        <v>0</v>
      </c>
      <c r="P851" s="18" t="str">
        <f>IF(Transactions!$C$2:$C$1016="지출", -(Transactions!$H$2:$H$1016), Transactions!$H$2:$H$1016)</f>
        <v/>
      </c>
      <c r="Q851" s="18">
        <f>Transactions!$P$2:$P$1016-Transactions!$O$2:$O$1016</f>
        <v>0</v>
      </c>
      <c r="R851" s="18" t="str">
        <f>IF('운영결산'!$C$2, Transactions!$Q$2:$Q$1016, Transactions!$P$2:$P$1016)</f>
        <v/>
      </c>
      <c r="S851" s="18" t="str">
        <f>IF('초기비용'!$C$2, Transactions!$Q$2:$Q$1016, Transactions!$P$2:$P$1016)</f>
        <v/>
      </c>
      <c r="T851" s="18">
        <f>IF('총결산'!$C$2, Transactions!$Q$2:$Q$1016, Transactions!$P$2:$P$1016)</f>
        <v>0</v>
      </c>
      <c r="U851" s="18">
        <f>IF(Transactions!$V$2:$V$1016=FALSE, Transactions!$O$2:$O$1016, 0)</f>
        <v>0</v>
      </c>
      <c r="V851" s="20"/>
      <c r="W851" s="15"/>
      <c r="X851" s="15"/>
      <c r="Y851" s="15"/>
      <c r="Z851" s="15"/>
      <c r="AA851" s="15"/>
      <c r="AB851" s="15"/>
      <c r="AC851" s="19"/>
    </row>
    <row r="852" ht="15.75" hidden="1" customHeight="1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10" t="b">
        <f>AND(ISNUMBER(MATCH(Transactions!$F$2:$F$1016, '관리용품리스트'!$B$3:$B$48, 0)),
  ISNUMBER(MATCH(Transactions!$G$2:$G$1016, '관리용품리스트'!$C$3:$C$48, 0))
)
</f>
        <v>0</v>
      </c>
      <c r="O852" s="11">
        <f>IF(Transactions!$C$2:$C$1016=TRUE, 0, IF(Transactions!$C$2:$C$1016="지출", -ROUND(Transactions!$H$2:$H$1016/11, 0), ROUND(Transactions!$H$2:$H$1016/11, 0)))</f>
        <v>0</v>
      </c>
      <c r="P852" s="11" t="str">
        <f>IF(Transactions!$C$2:$C$1016="지출", -(Transactions!$H$2:$H$1016), Transactions!$H$2:$H$1016)</f>
        <v/>
      </c>
      <c r="Q852" s="11">
        <f>Transactions!$P$2:$P$1016-Transactions!$O$2:$O$1016</f>
        <v>0</v>
      </c>
      <c r="R852" s="11" t="str">
        <f>IF('운영결산'!$C$2, Transactions!$Q$2:$Q$1016, Transactions!$P$2:$P$1016)</f>
        <v/>
      </c>
      <c r="S852" s="11" t="str">
        <f>IF('초기비용'!$C$2, Transactions!$Q$2:$Q$1016, Transactions!$P$2:$P$1016)</f>
        <v/>
      </c>
      <c r="T852" s="11">
        <f>IF('총결산'!$C$2, Transactions!$Q$2:$Q$1016, Transactions!$P$2:$P$1016)</f>
        <v>0</v>
      </c>
      <c r="U852" s="11">
        <f>IF(Transactions!$V$2:$V$1016=FALSE, Transactions!$O$2:$O$1016, 0)</f>
        <v>0</v>
      </c>
      <c r="V852" s="21"/>
      <c r="W852" s="8"/>
      <c r="X852" s="8"/>
      <c r="Y852" s="8"/>
      <c r="Z852" s="8"/>
      <c r="AA852" s="8"/>
      <c r="AB852" s="8"/>
      <c r="AC852" s="12"/>
    </row>
    <row r="853" ht="15.75" hidden="1" customHeight="1">
      <c r="A853" s="13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7" t="b">
        <f>AND(ISNUMBER(MATCH(Transactions!$F$2:$F$1016, '관리용품리스트'!$B$3:$B$48, 0)),
  ISNUMBER(MATCH(Transactions!$G$2:$G$1016, '관리용품리스트'!$C$3:$C$48, 0))
)
</f>
        <v>0</v>
      </c>
      <c r="O853" s="18">
        <f>IF(Transactions!$C$2:$C$1016=TRUE, 0, IF(Transactions!$C$2:$C$1016="지출", -ROUND(Transactions!$H$2:$H$1016/11, 0), ROUND(Transactions!$H$2:$H$1016/11, 0)))</f>
        <v>0</v>
      </c>
      <c r="P853" s="18" t="str">
        <f>IF(Transactions!$C$2:$C$1016="지출", -(Transactions!$H$2:$H$1016), Transactions!$H$2:$H$1016)</f>
        <v/>
      </c>
      <c r="Q853" s="18">
        <f>Transactions!$P$2:$P$1016-Transactions!$O$2:$O$1016</f>
        <v>0</v>
      </c>
      <c r="R853" s="18" t="str">
        <f>IF('운영결산'!$C$2, Transactions!$Q$2:$Q$1016, Transactions!$P$2:$P$1016)</f>
        <v/>
      </c>
      <c r="S853" s="18" t="str">
        <f>IF('초기비용'!$C$2, Transactions!$Q$2:$Q$1016, Transactions!$P$2:$P$1016)</f>
        <v/>
      </c>
      <c r="T853" s="18">
        <f>IF('총결산'!$C$2, Transactions!$Q$2:$Q$1016, Transactions!$P$2:$P$1016)</f>
        <v>0</v>
      </c>
      <c r="U853" s="18">
        <f>IF(Transactions!$V$2:$V$1016=FALSE, Transactions!$O$2:$O$1016, 0)</f>
        <v>0</v>
      </c>
      <c r="V853" s="20"/>
      <c r="W853" s="15"/>
      <c r="X853" s="15"/>
      <c r="Y853" s="15"/>
      <c r="Z853" s="15"/>
      <c r="AA853" s="15"/>
      <c r="AB853" s="15"/>
      <c r="AC853" s="19"/>
    </row>
    <row r="854" ht="15.75" hidden="1" customHeight="1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10" t="b">
        <f>AND(ISNUMBER(MATCH(Transactions!$F$2:$F$1016, '관리용품리스트'!$B$3:$B$48, 0)),
  ISNUMBER(MATCH(Transactions!$G$2:$G$1016, '관리용품리스트'!$C$3:$C$48, 0))
)
</f>
        <v>0</v>
      </c>
      <c r="O854" s="11">
        <f>IF(Transactions!$C$2:$C$1016=TRUE, 0, IF(Transactions!$C$2:$C$1016="지출", -ROUND(Transactions!$H$2:$H$1016/11, 0), ROUND(Transactions!$H$2:$H$1016/11, 0)))</f>
        <v>0</v>
      </c>
      <c r="P854" s="11" t="str">
        <f>IF(Transactions!$C$2:$C$1016="지출", -(Transactions!$H$2:$H$1016), Transactions!$H$2:$H$1016)</f>
        <v/>
      </c>
      <c r="Q854" s="11">
        <f>Transactions!$P$2:$P$1016-Transactions!$O$2:$O$1016</f>
        <v>0</v>
      </c>
      <c r="R854" s="11" t="str">
        <f>IF('운영결산'!$C$2, Transactions!$Q$2:$Q$1016, Transactions!$P$2:$P$1016)</f>
        <v/>
      </c>
      <c r="S854" s="11" t="str">
        <f>IF('초기비용'!$C$2, Transactions!$Q$2:$Q$1016, Transactions!$P$2:$P$1016)</f>
        <v/>
      </c>
      <c r="T854" s="11">
        <f>IF('총결산'!$C$2, Transactions!$Q$2:$Q$1016, Transactions!$P$2:$P$1016)</f>
        <v>0</v>
      </c>
      <c r="U854" s="11">
        <f>IF(Transactions!$V$2:$V$1016=FALSE, Transactions!$O$2:$O$1016, 0)</f>
        <v>0</v>
      </c>
      <c r="V854" s="21"/>
      <c r="W854" s="8"/>
      <c r="X854" s="8"/>
      <c r="Y854" s="8"/>
      <c r="Z854" s="8"/>
      <c r="AA854" s="8"/>
      <c r="AB854" s="8"/>
      <c r="AC854" s="12"/>
    </row>
    <row r="855" ht="15.75" hidden="1" customHeight="1">
      <c r="A855" s="13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7" t="b">
        <f>AND(ISNUMBER(MATCH(Transactions!$F$2:$F$1016, '관리용품리스트'!$B$3:$B$48, 0)),
  ISNUMBER(MATCH(Transactions!$G$2:$G$1016, '관리용품리스트'!$C$3:$C$48, 0))
)
</f>
        <v>0</v>
      </c>
      <c r="O855" s="18">
        <f>IF(Transactions!$C$2:$C$1016=TRUE, 0, IF(Transactions!$C$2:$C$1016="지출", -ROUND(Transactions!$H$2:$H$1016/11, 0), ROUND(Transactions!$H$2:$H$1016/11, 0)))</f>
        <v>0</v>
      </c>
      <c r="P855" s="18" t="str">
        <f>IF(Transactions!$C$2:$C$1016="지출", -(Transactions!$H$2:$H$1016), Transactions!$H$2:$H$1016)</f>
        <v/>
      </c>
      <c r="Q855" s="18">
        <f>Transactions!$P$2:$P$1016-Transactions!$O$2:$O$1016</f>
        <v>0</v>
      </c>
      <c r="R855" s="18" t="str">
        <f>IF('운영결산'!$C$2, Transactions!$Q$2:$Q$1016, Transactions!$P$2:$P$1016)</f>
        <v/>
      </c>
      <c r="S855" s="18" t="str">
        <f>IF('초기비용'!$C$2, Transactions!$Q$2:$Q$1016, Transactions!$P$2:$P$1016)</f>
        <v/>
      </c>
      <c r="T855" s="18">
        <f>IF('총결산'!$C$2, Transactions!$Q$2:$Q$1016, Transactions!$P$2:$P$1016)</f>
        <v>0</v>
      </c>
      <c r="U855" s="18">
        <f>IF(Transactions!$V$2:$V$1016=FALSE, Transactions!$O$2:$O$1016, 0)</f>
        <v>0</v>
      </c>
      <c r="V855" s="20"/>
      <c r="W855" s="15"/>
      <c r="X855" s="15"/>
      <c r="Y855" s="15"/>
      <c r="Z855" s="15"/>
      <c r="AA855" s="15"/>
      <c r="AB855" s="15"/>
      <c r="AC855" s="19"/>
    </row>
    <row r="856" ht="15.75" hidden="1" customHeight="1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10" t="b">
        <f>AND(ISNUMBER(MATCH(Transactions!$F$2:$F$1016, '관리용품리스트'!$B$3:$B$48, 0)),
  ISNUMBER(MATCH(Transactions!$G$2:$G$1016, '관리용품리스트'!$C$3:$C$48, 0))
)
</f>
        <v>0</v>
      </c>
      <c r="O856" s="11">
        <f>IF(Transactions!$C$2:$C$1016=TRUE, 0, IF(Transactions!$C$2:$C$1016="지출", -ROUND(Transactions!$H$2:$H$1016/11, 0), ROUND(Transactions!$H$2:$H$1016/11, 0)))</f>
        <v>0</v>
      </c>
      <c r="P856" s="11" t="str">
        <f>IF(Transactions!$C$2:$C$1016="지출", -(Transactions!$H$2:$H$1016), Transactions!$H$2:$H$1016)</f>
        <v/>
      </c>
      <c r="Q856" s="11">
        <f>Transactions!$P$2:$P$1016-Transactions!$O$2:$O$1016</f>
        <v>0</v>
      </c>
      <c r="R856" s="11" t="str">
        <f>IF('운영결산'!$C$2, Transactions!$Q$2:$Q$1016, Transactions!$P$2:$P$1016)</f>
        <v/>
      </c>
      <c r="S856" s="11" t="str">
        <f>IF('초기비용'!$C$2, Transactions!$Q$2:$Q$1016, Transactions!$P$2:$P$1016)</f>
        <v/>
      </c>
      <c r="T856" s="11">
        <f>IF('총결산'!$C$2, Transactions!$Q$2:$Q$1016, Transactions!$P$2:$P$1016)</f>
        <v>0</v>
      </c>
      <c r="U856" s="11">
        <f>IF(Transactions!$V$2:$V$1016=FALSE, Transactions!$O$2:$O$1016, 0)</f>
        <v>0</v>
      </c>
      <c r="V856" s="21"/>
      <c r="W856" s="8"/>
      <c r="X856" s="8"/>
      <c r="Y856" s="8"/>
      <c r="Z856" s="8"/>
      <c r="AA856" s="8"/>
      <c r="AB856" s="8"/>
      <c r="AC856" s="12"/>
    </row>
    <row r="857" ht="15.75" hidden="1" customHeight="1">
      <c r="A857" s="13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7" t="b">
        <f>AND(ISNUMBER(MATCH(Transactions!$F$2:$F$1016, '관리용품리스트'!$B$3:$B$48, 0)),
  ISNUMBER(MATCH(Transactions!$G$2:$G$1016, '관리용품리스트'!$C$3:$C$48, 0))
)
</f>
        <v>0</v>
      </c>
      <c r="O857" s="18">
        <f>IF(Transactions!$C$2:$C$1016=TRUE, 0, IF(Transactions!$C$2:$C$1016="지출", -ROUND(Transactions!$H$2:$H$1016/11, 0), ROUND(Transactions!$H$2:$H$1016/11, 0)))</f>
        <v>0</v>
      </c>
      <c r="P857" s="18" t="str">
        <f>IF(Transactions!$C$2:$C$1016="지출", -(Transactions!$H$2:$H$1016), Transactions!$H$2:$H$1016)</f>
        <v/>
      </c>
      <c r="Q857" s="18">
        <f>Transactions!$P$2:$P$1016-Transactions!$O$2:$O$1016</f>
        <v>0</v>
      </c>
      <c r="R857" s="18" t="str">
        <f>IF('운영결산'!$C$2, Transactions!$Q$2:$Q$1016, Transactions!$P$2:$P$1016)</f>
        <v/>
      </c>
      <c r="S857" s="18" t="str">
        <f>IF('초기비용'!$C$2, Transactions!$Q$2:$Q$1016, Transactions!$P$2:$P$1016)</f>
        <v/>
      </c>
      <c r="T857" s="18">
        <f>IF('총결산'!$C$2, Transactions!$Q$2:$Q$1016, Transactions!$P$2:$P$1016)</f>
        <v>0</v>
      </c>
      <c r="U857" s="18">
        <f>IF(Transactions!$V$2:$V$1016=FALSE, Transactions!$O$2:$O$1016, 0)</f>
        <v>0</v>
      </c>
      <c r="V857" s="20"/>
      <c r="W857" s="15"/>
      <c r="X857" s="15"/>
      <c r="Y857" s="15"/>
      <c r="Z857" s="15"/>
      <c r="AA857" s="15"/>
      <c r="AB857" s="15"/>
      <c r="AC857" s="19"/>
    </row>
    <row r="858" ht="15.75" hidden="1" customHeight="1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10" t="b">
        <f>AND(ISNUMBER(MATCH(Transactions!$F$2:$F$1016, '관리용품리스트'!$B$3:$B$48, 0)),
  ISNUMBER(MATCH(Transactions!$G$2:$G$1016, '관리용품리스트'!$C$3:$C$48, 0))
)
</f>
        <v>0</v>
      </c>
      <c r="O858" s="11">
        <f>IF(Transactions!$C$2:$C$1016=TRUE, 0, IF(Transactions!$C$2:$C$1016="지출", -ROUND(Transactions!$H$2:$H$1016/11, 0), ROUND(Transactions!$H$2:$H$1016/11, 0)))</f>
        <v>0</v>
      </c>
      <c r="P858" s="11" t="str">
        <f>IF(Transactions!$C$2:$C$1016="지출", -(Transactions!$H$2:$H$1016), Transactions!$H$2:$H$1016)</f>
        <v/>
      </c>
      <c r="Q858" s="11">
        <f>Transactions!$P$2:$P$1016-Transactions!$O$2:$O$1016</f>
        <v>0</v>
      </c>
      <c r="R858" s="11" t="str">
        <f>IF('운영결산'!$C$2, Transactions!$Q$2:$Q$1016, Transactions!$P$2:$P$1016)</f>
        <v/>
      </c>
      <c r="S858" s="11" t="str">
        <f>IF('초기비용'!$C$2, Transactions!$Q$2:$Q$1016, Transactions!$P$2:$P$1016)</f>
        <v/>
      </c>
      <c r="T858" s="11">
        <f>IF('총결산'!$C$2, Transactions!$Q$2:$Q$1016, Transactions!$P$2:$P$1016)</f>
        <v>0</v>
      </c>
      <c r="U858" s="11">
        <f>IF(Transactions!$V$2:$V$1016=FALSE, Transactions!$O$2:$O$1016, 0)</f>
        <v>0</v>
      </c>
      <c r="V858" s="21"/>
      <c r="W858" s="8"/>
      <c r="X858" s="8"/>
      <c r="Y858" s="8"/>
      <c r="Z858" s="8"/>
      <c r="AA858" s="8"/>
      <c r="AB858" s="8"/>
      <c r="AC858" s="12"/>
    </row>
    <row r="859" ht="15.75" hidden="1" customHeight="1">
      <c r="A859" s="13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7" t="b">
        <f>AND(ISNUMBER(MATCH(Transactions!$F$2:$F$1016, '관리용품리스트'!$B$3:$B$48, 0)),
  ISNUMBER(MATCH(Transactions!$G$2:$G$1016, '관리용품리스트'!$C$3:$C$48, 0))
)
</f>
        <v>0</v>
      </c>
      <c r="O859" s="18">
        <f>IF(Transactions!$C$2:$C$1016=TRUE, 0, IF(Transactions!$C$2:$C$1016="지출", -ROUND(Transactions!$H$2:$H$1016/11, 0), ROUND(Transactions!$H$2:$H$1016/11, 0)))</f>
        <v>0</v>
      </c>
      <c r="P859" s="18" t="str">
        <f>IF(Transactions!$C$2:$C$1016="지출", -(Transactions!$H$2:$H$1016), Transactions!$H$2:$H$1016)</f>
        <v/>
      </c>
      <c r="Q859" s="18">
        <f>Transactions!$P$2:$P$1016-Transactions!$O$2:$O$1016</f>
        <v>0</v>
      </c>
      <c r="R859" s="18" t="str">
        <f>IF('운영결산'!$C$2, Transactions!$Q$2:$Q$1016, Transactions!$P$2:$P$1016)</f>
        <v/>
      </c>
      <c r="S859" s="18" t="str">
        <f>IF('초기비용'!$C$2, Transactions!$Q$2:$Q$1016, Transactions!$P$2:$P$1016)</f>
        <v/>
      </c>
      <c r="T859" s="18">
        <f>IF('총결산'!$C$2, Transactions!$Q$2:$Q$1016, Transactions!$P$2:$P$1016)</f>
        <v>0</v>
      </c>
      <c r="U859" s="18">
        <f>IF(Transactions!$V$2:$V$1016=FALSE, Transactions!$O$2:$O$1016, 0)</f>
        <v>0</v>
      </c>
      <c r="V859" s="20"/>
      <c r="W859" s="15"/>
      <c r="X859" s="15"/>
      <c r="Y859" s="15"/>
      <c r="Z859" s="15"/>
      <c r="AA859" s="15"/>
      <c r="AB859" s="15"/>
      <c r="AC859" s="19"/>
    </row>
    <row r="860" ht="15.75" hidden="1" customHeight="1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10" t="b">
        <f>AND(ISNUMBER(MATCH(Transactions!$F$2:$F$1016, '관리용품리스트'!$B$3:$B$48, 0)),
  ISNUMBER(MATCH(Transactions!$G$2:$G$1016, '관리용품리스트'!$C$3:$C$48, 0))
)
</f>
        <v>0</v>
      </c>
      <c r="O860" s="11">
        <f>IF(Transactions!$C$2:$C$1016=TRUE, 0, IF(Transactions!$C$2:$C$1016="지출", -ROUND(Transactions!$H$2:$H$1016/11, 0), ROUND(Transactions!$H$2:$H$1016/11, 0)))</f>
        <v>0</v>
      </c>
      <c r="P860" s="11" t="str">
        <f>IF(Transactions!$C$2:$C$1016="지출", -(Transactions!$H$2:$H$1016), Transactions!$H$2:$H$1016)</f>
        <v/>
      </c>
      <c r="Q860" s="11">
        <f>Transactions!$P$2:$P$1016-Transactions!$O$2:$O$1016</f>
        <v>0</v>
      </c>
      <c r="R860" s="11" t="str">
        <f>IF('운영결산'!$C$2, Transactions!$Q$2:$Q$1016, Transactions!$P$2:$P$1016)</f>
        <v/>
      </c>
      <c r="S860" s="11" t="str">
        <f>IF('초기비용'!$C$2, Transactions!$Q$2:$Q$1016, Transactions!$P$2:$P$1016)</f>
        <v/>
      </c>
      <c r="T860" s="11">
        <f>IF('총결산'!$C$2, Transactions!$Q$2:$Q$1016, Transactions!$P$2:$P$1016)</f>
        <v>0</v>
      </c>
      <c r="U860" s="11">
        <f>IF(Transactions!$V$2:$V$1016=FALSE, Transactions!$O$2:$O$1016, 0)</f>
        <v>0</v>
      </c>
      <c r="V860" s="21"/>
      <c r="W860" s="8"/>
      <c r="X860" s="8"/>
      <c r="Y860" s="8"/>
      <c r="Z860" s="8"/>
      <c r="AA860" s="8"/>
      <c r="AB860" s="8"/>
      <c r="AC860" s="12"/>
    </row>
    <row r="861" ht="15.75" hidden="1" customHeight="1">
      <c r="A861" s="13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7" t="b">
        <f>AND(ISNUMBER(MATCH(Transactions!$F$2:$F$1016, '관리용품리스트'!$B$3:$B$48, 0)),
  ISNUMBER(MATCH(Transactions!$G$2:$G$1016, '관리용품리스트'!$C$3:$C$48, 0))
)
</f>
        <v>0</v>
      </c>
      <c r="O861" s="18">
        <f>IF(Transactions!$C$2:$C$1016=TRUE, 0, IF(Transactions!$C$2:$C$1016="지출", -ROUND(Transactions!$H$2:$H$1016/11, 0), ROUND(Transactions!$H$2:$H$1016/11, 0)))</f>
        <v>0</v>
      </c>
      <c r="P861" s="18" t="str">
        <f>IF(Transactions!$C$2:$C$1016="지출", -(Transactions!$H$2:$H$1016), Transactions!$H$2:$H$1016)</f>
        <v/>
      </c>
      <c r="Q861" s="18">
        <f>Transactions!$P$2:$P$1016-Transactions!$O$2:$O$1016</f>
        <v>0</v>
      </c>
      <c r="R861" s="18" t="str">
        <f>IF('운영결산'!$C$2, Transactions!$Q$2:$Q$1016, Transactions!$P$2:$P$1016)</f>
        <v/>
      </c>
      <c r="S861" s="18" t="str">
        <f>IF('초기비용'!$C$2, Transactions!$Q$2:$Q$1016, Transactions!$P$2:$P$1016)</f>
        <v/>
      </c>
      <c r="T861" s="18">
        <f>IF('총결산'!$C$2, Transactions!$Q$2:$Q$1016, Transactions!$P$2:$P$1016)</f>
        <v>0</v>
      </c>
      <c r="U861" s="18">
        <f>IF(Transactions!$V$2:$V$1016=FALSE, Transactions!$O$2:$O$1016, 0)</f>
        <v>0</v>
      </c>
      <c r="V861" s="20"/>
      <c r="W861" s="15"/>
      <c r="X861" s="15"/>
      <c r="Y861" s="15"/>
      <c r="Z861" s="15"/>
      <c r="AA861" s="15"/>
      <c r="AB861" s="15"/>
      <c r="AC861" s="19"/>
    </row>
    <row r="862" ht="15.75" hidden="1" customHeight="1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10" t="b">
        <f>AND(ISNUMBER(MATCH(Transactions!$F$2:$F$1016, '관리용품리스트'!$B$3:$B$48, 0)),
  ISNUMBER(MATCH(Transactions!$G$2:$G$1016, '관리용품리스트'!$C$3:$C$48, 0))
)
</f>
        <v>0</v>
      </c>
      <c r="O862" s="11">
        <f>IF(Transactions!$C$2:$C$1016=TRUE, 0, IF(Transactions!$C$2:$C$1016="지출", -ROUND(Transactions!$H$2:$H$1016/11, 0), ROUND(Transactions!$H$2:$H$1016/11, 0)))</f>
        <v>0</v>
      </c>
      <c r="P862" s="11" t="str">
        <f>IF(Transactions!$C$2:$C$1016="지출", -(Transactions!$H$2:$H$1016), Transactions!$H$2:$H$1016)</f>
        <v/>
      </c>
      <c r="Q862" s="11">
        <f>Transactions!$P$2:$P$1016-Transactions!$O$2:$O$1016</f>
        <v>0</v>
      </c>
      <c r="R862" s="11" t="str">
        <f>IF('운영결산'!$C$2, Transactions!$Q$2:$Q$1016, Transactions!$P$2:$P$1016)</f>
        <v/>
      </c>
      <c r="S862" s="11" t="str">
        <f>IF('초기비용'!$C$2, Transactions!$Q$2:$Q$1016, Transactions!$P$2:$P$1016)</f>
        <v/>
      </c>
      <c r="T862" s="11">
        <f>IF('총결산'!$C$2, Transactions!$Q$2:$Q$1016, Transactions!$P$2:$P$1016)</f>
        <v>0</v>
      </c>
      <c r="U862" s="11">
        <f>IF(Transactions!$V$2:$V$1016=FALSE, Transactions!$O$2:$O$1016, 0)</f>
        <v>0</v>
      </c>
      <c r="V862" s="21"/>
      <c r="W862" s="8"/>
      <c r="X862" s="8"/>
      <c r="Y862" s="8"/>
      <c r="Z862" s="8"/>
      <c r="AA862" s="8"/>
      <c r="AB862" s="8"/>
      <c r="AC862" s="12"/>
    </row>
    <row r="863" ht="15.75" hidden="1" customHeight="1">
      <c r="A863" s="13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7" t="b">
        <f>AND(ISNUMBER(MATCH(Transactions!$F$2:$F$1016, '관리용품리스트'!$B$3:$B$48, 0)),
  ISNUMBER(MATCH(Transactions!$G$2:$G$1016, '관리용품리스트'!$C$3:$C$48, 0))
)
</f>
        <v>0</v>
      </c>
      <c r="O863" s="18">
        <f>IF(Transactions!$C$2:$C$1016=TRUE, 0, IF(Transactions!$C$2:$C$1016="지출", -ROUND(Transactions!$H$2:$H$1016/11, 0), ROUND(Transactions!$H$2:$H$1016/11, 0)))</f>
        <v>0</v>
      </c>
      <c r="P863" s="18" t="str">
        <f>IF(Transactions!$C$2:$C$1016="지출", -(Transactions!$H$2:$H$1016), Transactions!$H$2:$H$1016)</f>
        <v/>
      </c>
      <c r="Q863" s="18">
        <f>Transactions!$P$2:$P$1016-Transactions!$O$2:$O$1016</f>
        <v>0</v>
      </c>
      <c r="R863" s="18" t="str">
        <f>IF('운영결산'!$C$2, Transactions!$Q$2:$Q$1016, Transactions!$P$2:$P$1016)</f>
        <v/>
      </c>
      <c r="S863" s="18" t="str">
        <f>IF('초기비용'!$C$2, Transactions!$Q$2:$Q$1016, Transactions!$P$2:$P$1016)</f>
        <v/>
      </c>
      <c r="T863" s="18">
        <f>IF('총결산'!$C$2, Transactions!$Q$2:$Q$1016, Transactions!$P$2:$P$1016)</f>
        <v>0</v>
      </c>
      <c r="U863" s="18">
        <f>IF(Transactions!$V$2:$V$1016=FALSE, Transactions!$O$2:$O$1016, 0)</f>
        <v>0</v>
      </c>
      <c r="V863" s="20"/>
      <c r="W863" s="15"/>
      <c r="X863" s="15"/>
      <c r="Y863" s="15"/>
      <c r="Z863" s="15"/>
      <c r="AA863" s="15"/>
      <c r="AB863" s="15"/>
      <c r="AC863" s="19"/>
    </row>
    <row r="864" ht="15.75" hidden="1" customHeight="1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10" t="b">
        <f>AND(ISNUMBER(MATCH(Transactions!$F$2:$F$1016, '관리용품리스트'!$B$3:$B$48, 0)),
  ISNUMBER(MATCH(Transactions!$G$2:$G$1016, '관리용품리스트'!$C$3:$C$48, 0))
)
</f>
        <v>0</v>
      </c>
      <c r="O864" s="11">
        <f>IF(Transactions!$C$2:$C$1016=TRUE, 0, IF(Transactions!$C$2:$C$1016="지출", -ROUND(Transactions!$H$2:$H$1016/11, 0), ROUND(Transactions!$H$2:$H$1016/11, 0)))</f>
        <v>0</v>
      </c>
      <c r="P864" s="11" t="str">
        <f>IF(Transactions!$C$2:$C$1016="지출", -(Transactions!$H$2:$H$1016), Transactions!$H$2:$H$1016)</f>
        <v/>
      </c>
      <c r="Q864" s="11">
        <f>Transactions!$P$2:$P$1016-Transactions!$O$2:$O$1016</f>
        <v>0</v>
      </c>
      <c r="R864" s="11" t="str">
        <f>IF('운영결산'!$C$2, Transactions!$Q$2:$Q$1016, Transactions!$P$2:$P$1016)</f>
        <v/>
      </c>
      <c r="S864" s="11" t="str">
        <f>IF('초기비용'!$C$2, Transactions!$Q$2:$Q$1016, Transactions!$P$2:$P$1016)</f>
        <v/>
      </c>
      <c r="T864" s="11">
        <f>IF('총결산'!$C$2, Transactions!$Q$2:$Q$1016, Transactions!$P$2:$P$1016)</f>
        <v>0</v>
      </c>
      <c r="U864" s="11">
        <f>IF(Transactions!$V$2:$V$1016=FALSE, Transactions!$O$2:$O$1016, 0)</f>
        <v>0</v>
      </c>
      <c r="V864" s="21"/>
      <c r="W864" s="8"/>
      <c r="X864" s="8"/>
      <c r="Y864" s="8"/>
      <c r="Z864" s="8"/>
      <c r="AA864" s="8"/>
      <c r="AB864" s="8"/>
      <c r="AC864" s="12"/>
    </row>
    <row r="865" ht="15.75" hidden="1" customHeight="1">
      <c r="A865" s="13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7" t="b">
        <f>AND(ISNUMBER(MATCH(Transactions!$F$2:$F$1016, '관리용품리스트'!$B$3:$B$48, 0)),
  ISNUMBER(MATCH(Transactions!$G$2:$G$1016, '관리용품리스트'!$C$3:$C$48, 0))
)
</f>
        <v>0</v>
      </c>
      <c r="O865" s="18">
        <f>IF(Transactions!$C$2:$C$1016=TRUE, 0, IF(Transactions!$C$2:$C$1016="지출", -ROUND(Transactions!$H$2:$H$1016/11, 0), ROUND(Transactions!$H$2:$H$1016/11, 0)))</f>
        <v>0</v>
      </c>
      <c r="P865" s="18" t="str">
        <f>IF(Transactions!$C$2:$C$1016="지출", -(Transactions!$H$2:$H$1016), Transactions!$H$2:$H$1016)</f>
        <v/>
      </c>
      <c r="Q865" s="18">
        <f>Transactions!$P$2:$P$1016-Transactions!$O$2:$O$1016</f>
        <v>0</v>
      </c>
      <c r="R865" s="18" t="str">
        <f>IF('운영결산'!$C$2, Transactions!$Q$2:$Q$1016, Transactions!$P$2:$P$1016)</f>
        <v/>
      </c>
      <c r="S865" s="18" t="str">
        <f>IF('초기비용'!$C$2, Transactions!$Q$2:$Q$1016, Transactions!$P$2:$P$1016)</f>
        <v/>
      </c>
      <c r="T865" s="18">
        <f>IF('총결산'!$C$2, Transactions!$Q$2:$Q$1016, Transactions!$P$2:$P$1016)</f>
        <v>0</v>
      </c>
      <c r="U865" s="18">
        <f>IF(Transactions!$V$2:$V$1016=FALSE, Transactions!$O$2:$O$1016, 0)</f>
        <v>0</v>
      </c>
      <c r="V865" s="20"/>
      <c r="W865" s="15"/>
      <c r="X865" s="15"/>
      <c r="Y865" s="15"/>
      <c r="Z865" s="15"/>
      <c r="AA865" s="15"/>
      <c r="AB865" s="15"/>
      <c r="AC865" s="19"/>
    </row>
    <row r="866" ht="15.75" hidden="1" customHeight="1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10" t="b">
        <f>AND(ISNUMBER(MATCH(Transactions!$F$2:$F$1016, '관리용품리스트'!$B$3:$B$48, 0)),
  ISNUMBER(MATCH(Transactions!$G$2:$G$1016, '관리용품리스트'!$C$3:$C$48, 0))
)
</f>
        <v>0</v>
      </c>
      <c r="O866" s="11">
        <f>IF(Transactions!$C$2:$C$1016=TRUE, 0, IF(Transactions!$C$2:$C$1016="지출", -ROUND(Transactions!$H$2:$H$1016/11, 0), ROUND(Transactions!$H$2:$H$1016/11, 0)))</f>
        <v>0</v>
      </c>
      <c r="P866" s="11" t="str">
        <f>IF(Transactions!$C$2:$C$1016="지출", -(Transactions!$H$2:$H$1016), Transactions!$H$2:$H$1016)</f>
        <v/>
      </c>
      <c r="Q866" s="11">
        <f>Transactions!$P$2:$P$1016-Transactions!$O$2:$O$1016</f>
        <v>0</v>
      </c>
      <c r="R866" s="11" t="str">
        <f>IF('운영결산'!$C$2, Transactions!$Q$2:$Q$1016, Transactions!$P$2:$P$1016)</f>
        <v/>
      </c>
      <c r="S866" s="11" t="str">
        <f>IF('초기비용'!$C$2, Transactions!$Q$2:$Q$1016, Transactions!$P$2:$P$1016)</f>
        <v/>
      </c>
      <c r="T866" s="11">
        <f>IF('총결산'!$C$2, Transactions!$Q$2:$Q$1016, Transactions!$P$2:$P$1016)</f>
        <v>0</v>
      </c>
      <c r="U866" s="11">
        <f>IF(Transactions!$V$2:$V$1016=FALSE, Transactions!$O$2:$O$1016, 0)</f>
        <v>0</v>
      </c>
      <c r="V866" s="21"/>
      <c r="W866" s="8"/>
      <c r="X866" s="8"/>
      <c r="Y866" s="8"/>
      <c r="Z866" s="8"/>
      <c r="AA866" s="8"/>
      <c r="AB866" s="8"/>
      <c r="AC866" s="12"/>
    </row>
    <row r="867" ht="15.75" hidden="1" customHeight="1">
      <c r="A867" s="13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7" t="b">
        <f>AND(ISNUMBER(MATCH(Transactions!$F$2:$F$1016, '관리용품리스트'!$B$3:$B$48, 0)),
  ISNUMBER(MATCH(Transactions!$G$2:$G$1016, '관리용품리스트'!$C$3:$C$48, 0))
)
</f>
        <v>0</v>
      </c>
      <c r="O867" s="18">
        <f>IF(Transactions!$C$2:$C$1016=TRUE, 0, IF(Transactions!$C$2:$C$1016="지출", -ROUND(Transactions!$H$2:$H$1016/11, 0), ROUND(Transactions!$H$2:$H$1016/11, 0)))</f>
        <v>0</v>
      </c>
      <c r="P867" s="18" t="str">
        <f>IF(Transactions!$C$2:$C$1016="지출", -(Transactions!$H$2:$H$1016), Transactions!$H$2:$H$1016)</f>
        <v/>
      </c>
      <c r="Q867" s="18">
        <f>Transactions!$P$2:$P$1016-Transactions!$O$2:$O$1016</f>
        <v>0</v>
      </c>
      <c r="R867" s="18" t="str">
        <f>IF('운영결산'!$C$2, Transactions!$Q$2:$Q$1016, Transactions!$P$2:$P$1016)</f>
        <v/>
      </c>
      <c r="S867" s="18" t="str">
        <f>IF('초기비용'!$C$2, Transactions!$Q$2:$Q$1016, Transactions!$P$2:$P$1016)</f>
        <v/>
      </c>
      <c r="T867" s="18">
        <f>IF('총결산'!$C$2, Transactions!$Q$2:$Q$1016, Transactions!$P$2:$P$1016)</f>
        <v>0</v>
      </c>
      <c r="U867" s="18">
        <f>IF(Transactions!$V$2:$V$1016=FALSE, Transactions!$O$2:$O$1016, 0)</f>
        <v>0</v>
      </c>
      <c r="V867" s="20"/>
      <c r="W867" s="15"/>
      <c r="X867" s="15"/>
      <c r="Y867" s="15"/>
      <c r="Z867" s="15"/>
      <c r="AA867" s="15"/>
      <c r="AB867" s="15"/>
      <c r="AC867" s="19"/>
    </row>
    <row r="868" ht="15.75" hidden="1" customHeight="1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10" t="b">
        <f>AND(ISNUMBER(MATCH(Transactions!$F$2:$F$1016, '관리용품리스트'!$B$3:$B$48, 0)),
  ISNUMBER(MATCH(Transactions!$G$2:$G$1016, '관리용품리스트'!$C$3:$C$48, 0))
)
</f>
        <v>0</v>
      </c>
      <c r="O868" s="11">
        <f>IF(Transactions!$C$2:$C$1016=TRUE, 0, IF(Transactions!$C$2:$C$1016="지출", -ROUND(Transactions!$H$2:$H$1016/11, 0), ROUND(Transactions!$H$2:$H$1016/11, 0)))</f>
        <v>0</v>
      </c>
      <c r="P868" s="11" t="str">
        <f>IF(Transactions!$C$2:$C$1016="지출", -(Transactions!$H$2:$H$1016), Transactions!$H$2:$H$1016)</f>
        <v/>
      </c>
      <c r="Q868" s="11">
        <f>Transactions!$P$2:$P$1016-Transactions!$O$2:$O$1016</f>
        <v>0</v>
      </c>
      <c r="R868" s="11" t="str">
        <f>IF('운영결산'!$C$2, Transactions!$Q$2:$Q$1016, Transactions!$P$2:$P$1016)</f>
        <v/>
      </c>
      <c r="S868" s="11" t="str">
        <f>IF('초기비용'!$C$2, Transactions!$Q$2:$Q$1016, Transactions!$P$2:$P$1016)</f>
        <v/>
      </c>
      <c r="T868" s="11">
        <f>IF('총결산'!$C$2, Transactions!$Q$2:$Q$1016, Transactions!$P$2:$P$1016)</f>
        <v>0</v>
      </c>
      <c r="U868" s="11">
        <f>IF(Transactions!$V$2:$V$1016=FALSE, Transactions!$O$2:$O$1016, 0)</f>
        <v>0</v>
      </c>
      <c r="V868" s="21"/>
      <c r="W868" s="8"/>
      <c r="X868" s="8"/>
      <c r="Y868" s="8"/>
      <c r="Z868" s="8"/>
      <c r="AA868" s="8"/>
      <c r="AB868" s="8"/>
      <c r="AC868" s="12"/>
    </row>
    <row r="869" ht="15.75" hidden="1" customHeight="1">
      <c r="A869" s="13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7" t="b">
        <f>AND(ISNUMBER(MATCH(Transactions!$F$2:$F$1016, '관리용품리스트'!$B$3:$B$48, 0)),
  ISNUMBER(MATCH(Transactions!$G$2:$G$1016, '관리용품리스트'!$C$3:$C$48, 0))
)
</f>
        <v>0</v>
      </c>
      <c r="O869" s="18">
        <f>IF(Transactions!$C$2:$C$1016=TRUE, 0, IF(Transactions!$C$2:$C$1016="지출", -ROUND(Transactions!$H$2:$H$1016/11, 0), ROUND(Transactions!$H$2:$H$1016/11, 0)))</f>
        <v>0</v>
      </c>
      <c r="P869" s="18" t="str">
        <f>IF(Transactions!$C$2:$C$1016="지출", -(Transactions!$H$2:$H$1016), Transactions!$H$2:$H$1016)</f>
        <v/>
      </c>
      <c r="Q869" s="18">
        <f>Transactions!$P$2:$P$1016-Transactions!$O$2:$O$1016</f>
        <v>0</v>
      </c>
      <c r="R869" s="18" t="str">
        <f>IF('운영결산'!$C$2, Transactions!$Q$2:$Q$1016, Transactions!$P$2:$P$1016)</f>
        <v/>
      </c>
      <c r="S869" s="18" t="str">
        <f>IF('초기비용'!$C$2, Transactions!$Q$2:$Q$1016, Transactions!$P$2:$P$1016)</f>
        <v/>
      </c>
      <c r="T869" s="18">
        <f>IF('총결산'!$C$2, Transactions!$Q$2:$Q$1016, Transactions!$P$2:$P$1016)</f>
        <v>0</v>
      </c>
      <c r="U869" s="18">
        <f>IF(Transactions!$V$2:$V$1016=FALSE, Transactions!$O$2:$O$1016, 0)</f>
        <v>0</v>
      </c>
      <c r="V869" s="20"/>
      <c r="W869" s="15"/>
      <c r="X869" s="15"/>
      <c r="Y869" s="15"/>
      <c r="Z869" s="15"/>
      <c r="AA869" s="15"/>
      <c r="AB869" s="15"/>
      <c r="AC869" s="19"/>
    </row>
    <row r="870" ht="15.75" hidden="1" customHeight="1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10" t="b">
        <f>AND(ISNUMBER(MATCH(Transactions!$F$2:$F$1016, '관리용품리스트'!$B$3:$B$48, 0)),
  ISNUMBER(MATCH(Transactions!$G$2:$G$1016, '관리용품리스트'!$C$3:$C$48, 0))
)
</f>
        <v>0</v>
      </c>
      <c r="O870" s="11">
        <f>IF(Transactions!$C$2:$C$1016=TRUE, 0, IF(Transactions!$C$2:$C$1016="지출", -ROUND(Transactions!$H$2:$H$1016/11, 0), ROUND(Transactions!$H$2:$H$1016/11, 0)))</f>
        <v>0</v>
      </c>
      <c r="P870" s="11" t="str">
        <f>IF(Transactions!$C$2:$C$1016="지출", -(Transactions!$H$2:$H$1016), Transactions!$H$2:$H$1016)</f>
        <v/>
      </c>
      <c r="Q870" s="11">
        <f>Transactions!$P$2:$P$1016-Transactions!$O$2:$O$1016</f>
        <v>0</v>
      </c>
      <c r="R870" s="11" t="str">
        <f>IF('운영결산'!$C$2, Transactions!$Q$2:$Q$1016, Transactions!$P$2:$P$1016)</f>
        <v/>
      </c>
      <c r="S870" s="11" t="str">
        <f>IF('초기비용'!$C$2, Transactions!$Q$2:$Q$1016, Transactions!$P$2:$P$1016)</f>
        <v/>
      </c>
      <c r="T870" s="11">
        <f>IF('총결산'!$C$2, Transactions!$Q$2:$Q$1016, Transactions!$P$2:$P$1016)</f>
        <v>0</v>
      </c>
      <c r="U870" s="11">
        <f>IF(Transactions!$V$2:$V$1016=FALSE, Transactions!$O$2:$O$1016, 0)</f>
        <v>0</v>
      </c>
      <c r="V870" s="21"/>
      <c r="W870" s="8"/>
      <c r="X870" s="8"/>
      <c r="Y870" s="8"/>
      <c r="Z870" s="8"/>
      <c r="AA870" s="8"/>
      <c r="AB870" s="8"/>
      <c r="AC870" s="12"/>
    </row>
    <row r="871" ht="15.75" hidden="1" customHeight="1">
      <c r="A871" s="13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7" t="b">
        <f>AND(ISNUMBER(MATCH(Transactions!$F$2:$F$1016, '관리용품리스트'!$B$3:$B$48, 0)),
  ISNUMBER(MATCH(Transactions!$G$2:$G$1016, '관리용품리스트'!$C$3:$C$48, 0))
)
</f>
        <v>0</v>
      </c>
      <c r="O871" s="18">
        <f>IF(Transactions!$C$2:$C$1016=TRUE, 0, IF(Transactions!$C$2:$C$1016="지출", -ROUND(Transactions!$H$2:$H$1016/11, 0), ROUND(Transactions!$H$2:$H$1016/11, 0)))</f>
        <v>0</v>
      </c>
      <c r="P871" s="18" t="str">
        <f>IF(Transactions!$C$2:$C$1016="지출", -(Transactions!$H$2:$H$1016), Transactions!$H$2:$H$1016)</f>
        <v/>
      </c>
      <c r="Q871" s="18">
        <f>Transactions!$P$2:$P$1016-Transactions!$O$2:$O$1016</f>
        <v>0</v>
      </c>
      <c r="R871" s="18" t="str">
        <f>IF('운영결산'!$C$2, Transactions!$Q$2:$Q$1016, Transactions!$P$2:$P$1016)</f>
        <v/>
      </c>
      <c r="S871" s="18" t="str">
        <f>IF('초기비용'!$C$2, Transactions!$Q$2:$Q$1016, Transactions!$P$2:$P$1016)</f>
        <v/>
      </c>
      <c r="T871" s="18">
        <f>IF('총결산'!$C$2, Transactions!$Q$2:$Q$1016, Transactions!$P$2:$P$1016)</f>
        <v>0</v>
      </c>
      <c r="U871" s="18">
        <f>IF(Transactions!$V$2:$V$1016=FALSE, Transactions!$O$2:$O$1016, 0)</f>
        <v>0</v>
      </c>
      <c r="V871" s="20"/>
      <c r="W871" s="15"/>
      <c r="X871" s="15"/>
      <c r="Y871" s="15"/>
      <c r="Z871" s="15"/>
      <c r="AA871" s="15"/>
      <c r="AB871" s="15"/>
      <c r="AC871" s="19"/>
    </row>
    <row r="872" ht="15.75" hidden="1" customHeight="1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10" t="b">
        <f>AND(ISNUMBER(MATCH(Transactions!$F$2:$F$1016, '관리용품리스트'!$B$3:$B$48, 0)),
  ISNUMBER(MATCH(Transactions!$G$2:$G$1016, '관리용품리스트'!$C$3:$C$48, 0))
)
</f>
        <v>0</v>
      </c>
      <c r="O872" s="11">
        <f>IF(Transactions!$C$2:$C$1016=TRUE, 0, IF(Transactions!$C$2:$C$1016="지출", -ROUND(Transactions!$H$2:$H$1016/11, 0), ROUND(Transactions!$H$2:$H$1016/11, 0)))</f>
        <v>0</v>
      </c>
      <c r="P872" s="11" t="str">
        <f>IF(Transactions!$C$2:$C$1016="지출", -(Transactions!$H$2:$H$1016), Transactions!$H$2:$H$1016)</f>
        <v/>
      </c>
      <c r="Q872" s="11">
        <f>Transactions!$P$2:$P$1016-Transactions!$O$2:$O$1016</f>
        <v>0</v>
      </c>
      <c r="R872" s="11" t="str">
        <f>IF('운영결산'!$C$2, Transactions!$Q$2:$Q$1016, Transactions!$P$2:$P$1016)</f>
        <v/>
      </c>
      <c r="S872" s="11" t="str">
        <f>IF('초기비용'!$C$2, Transactions!$Q$2:$Q$1016, Transactions!$P$2:$P$1016)</f>
        <v/>
      </c>
      <c r="T872" s="11">
        <f>IF('총결산'!$C$2, Transactions!$Q$2:$Q$1016, Transactions!$P$2:$P$1016)</f>
        <v>0</v>
      </c>
      <c r="U872" s="11">
        <f>IF(Transactions!$V$2:$V$1016=FALSE, Transactions!$O$2:$O$1016, 0)</f>
        <v>0</v>
      </c>
      <c r="V872" s="21"/>
      <c r="W872" s="8"/>
      <c r="X872" s="8"/>
      <c r="Y872" s="8"/>
      <c r="Z872" s="8"/>
      <c r="AA872" s="8"/>
      <c r="AB872" s="8"/>
      <c r="AC872" s="12"/>
    </row>
    <row r="873" ht="15.75" hidden="1" customHeight="1">
      <c r="A873" s="13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7" t="b">
        <f>AND(ISNUMBER(MATCH(Transactions!$F$2:$F$1016, '관리용품리스트'!$B$3:$B$48, 0)),
  ISNUMBER(MATCH(Transactions!$G$2:$G$1016, '관리용품리스트'!$C$3:$C$48, 0))
)
</f>
        <v>0</v>
      </c>
      <c r="O873" s="18">
        <f>IF(Transactions!$C$2:$C$1016=TRUE, 0, IF(Transactions!$C$2:$C$1016="지출", -ROUND(Transactions!$H$2:$H$1016/11, 0), ROUND(Transactions!$H$2:$H$1016/11, 0)))</f>
        <v>0</v>
      </c>
      <c r="P873" s="18" t="str">
        <f>IF(Transactions!$C$2:$C$1016="지출", -(Transactions!$H$2:$H$1016), Transactions!$H$2:$H$1016)</f>
        <v/>
      </c>
      <c r="Q873" s="18">
        <f>Transactions!$P$2:$P$1016-Transactions!$O$2:$O$1016</f>
        <v>0</v>
      </c>
      <c r="R873" s="18" t="str">
        <f>IF('운영결산'!$C$2, Transactions!$Q$2:$Q$1016, Transactions!$P$2:$P$1016)</f>
        <v/>
      </c>
      <c r="S873" s="18" t="str">
        <f>IF('초기비용'!$C$2, Transactions!$Q$2:$Q$1016, Transactions!$P$2:$P$1016)</f>
        <v/>
      </c>
      <c r="T873" s="18">
        <f>IF('총결산'!$C$2, Transactions!$Q$2:$Q$1016, Transactions!$P$2:$P$1016)</f>
        <v>0</v>
      </c>
      <c r="U873" s="18">
        <f>IF(Transactions!$V$2:$V$1016=FALSE, Transactions!$O$2:$O$1016, 0)</f>
        <v>0</v>
      </c>
      <c r="V873" s="20"/>
      <c r="W873" s="15"/>
      <c r="X873" s="15"/>
      <c r="Y873" s="15"/>
      <c r="Z873" s="15"/>
      <c r="AA873" s="15"/>
      <c r="AB873" s="15"/>
      <c r="AC873" s="19"/>
    </row>
    <row r="874" ht="15.75" hidden="1" customHeight="1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10" t="b">
        <f>AND(ISNUMBER(MATCH(Transactions!$F$2:$F$1016, '관리용품리스트'!$B$3:$B$48, 0)),
  ISNUMBER(MATCH(Transactions!$G$2:$G$1016, '관리용품리스트'!$C$3:$C$48, 0))
)
</f>
        <v>0</v>
      </c>
      <c r="O874" s="11">
        <f>IF(Transactions!$C$2:$C$1016=TRUE, 0, IF(Transactions!$C$2:$C$1016="지출", -ROUND(Transactions!$H$2:$H$1016/11, 0), ROUND(Transactions!$H$2:$H$1016/11, 0)))</f>
        <v>0</v>
      </c>
      <c r="P874" s="11" t="str">
        <f>IF(Transactions!$C$2:$C$1016="지출", -(Transactions!$H$2:$H$1016), Transactions!$H$2:$H$1016)</f>
        <v/>
      </c>
      <c r="Q874" s="11">
        <f>Transactions!$P$2:$P$1016-Transactions!$O$2:$O$1016</f>
        <v>0</v>
      </c>
      <c r="R874" s="11" t="str">
        <f>IF('운영결산'!$C$2, Transactions!$Q$2:$Q$1016, Transactions!$P$2:$P$1016)</f>
        <v/>
      </c>
      <c r="S874" s="11" t="str">
        <f>IF('초기비용'!$C$2, Transactions!$Q$2:$Q$1016, Transactions!$P$2:$P$1016)</f>
        <v/>
      </c>
      <c r="T874" s="11">
        <f>IF('총결산'!$C$2, Transactions!$Q$2:$Q$1016, Transactions!$P$2:$P$1016)</f>
        <v>0</v>
      </c>
      <c r="U874" s="11">
        <f>IF(Transactions!$V$2:$V$1016=FALSE, Transactions!$O$2:$O$1016, 0)</f>
        <v>0</v>
      </c>
      <c r="V874" s="21"/>
      <c r="W874" s="8"/>
      <c r="X874" s="8"/>
      <c r="Y874" s="8"/>
      <c r="Z874" s="8"/>
      <c r="AA874" s="8"/>
      <c r="AB874" s="8"/>
      <c r="AC874" s="12"/>
    </row>
    <row r="875" ht="15.75" hidden="1" customHeight="1">
      <c r="A875" s="13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7" t="b">
        <f>AND(ISNUMBER(MATCH(Transactions!$F$2:$F$1016, '관리용품리스트'!$B$3:$B$48, 0)),
  ISNUMBER(MATCH(Transactions!$G$2:$G$1016, '관리용품리스트'!$C$3:$C$48, 0))
)
</f>
        <v>0</v>
      </c>
      <c r="O875" s="18">
        <f>IF(Transactions!$C$2:$C$1016=TRUE, 0, IF(Transactions!$C$2:$C$1016="지출", -ROUND(Transactions!$H$2:$H$1016/11, 0), ROUND(Transactions!$H$2:$H$1016/11, 0)))</f>
        <v>0</v>
      </c>
      <c r="P875" s="18" t="str">
        <f>IF(Transactions!$C$2:$C$1016="지출", -(Transactions!$H$2:$H$1016), Transactions!$H$2:$H$1016)</f>
        <v/>
      </c>
      <c r="Q875" s="18">
        <f>Transactions!$P$2:$P$1016-Transactions!$O$2:$O$1016</f>
        <v>0</v>
      </c>
      <c r="R875" s="18" t="str">
        <f>IF('운영결산'!$C$2, Transactions!$Q$2:$Q$1016, Transactions!$P$2:$P$1016)</f>
        <v/>
      </c>
      <c r="S875" s="18" t="str">
        <f>IF('초기비용'!$C$2, Transactions!$Q$2:$Q$1016, Transactions!$P$2:$P$1016)</f>
        <v/>
      </c>
      <c r="T875" s="18">
        <f>IF('총결산'!$C$2, Transactions!$Q$2:$Q$1016, Transactions!$P$2:$P$1016)</f>
        <v>0</v>
      </c>
      <c r="U875" s="18">
        <f>IF(Transactions!$V$2:$V$1016=FALSE, Transactions!$O$2:$O$1016, 0)</f>
        <v>0</v>
      </c>
      <c r="V875" s="20"/>
      <c r="W875" s="15"/>
      <c r="X875" s="15"/>
      <c r="Y875" s="15"/>
      <c r="Z875" s="15"/>
      <c r="AA875" s="15"/>
      <c r="AB875" s="15"/>
      <c r="AC875" s="19"/>
    </row>
    <row r="876" ht="15.75" hidden="1" customHeight="1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10" t="b">
        <f>AND(ISNUMBER(MATCH(Transactions!$F$2:$F$1016, '관리용품리스트'!$B$3:$B$48, 0)),
  ISNUMBER(MATCH(Transactions!$G$2:$G$1016, '관리용품리스트'!$C$3:$C$48, 0))
)
</f>
        <v>0</v>
      </c>
      <c r="O876" s="11">
        <f>IF(Transactions!$C$2:$C$1016=TRUE, 0, IF(Transactions!$C$2:$C$1016="지출", -ROUND(Transactions!$H$2:$H$1016/11, 0), ROUND(Transactions!$H$2:$H$1016/11, 0)))</f>
        <v>0</v>
      </c>
      <c r="P876" s="11" t="str">
        <f>IF(Transactions!$C$2:$C$1016="지출", -(Transactions!$H$2:$H$1016), Transactions!$H$2:$H$1016)</f>
        <v/>
      </c>
      <c r="Q876" s="11">
        <f>Transactions!$P$2:$P$1016-Transactions!$O$2:$O$1016</f>
        <v>0</v>
      </c>
      <c r="R876" s="11" t="str">
        <f>IF('운영결산'!$C$2, Transactions!$Q$2:$Q$1016, Transactions!$P$2:$P$1016)</f>
        <v/>
      </c>
      <c r="S876" s="11" t="str">
        <f>IF('초기비용'!$C$2, Transactions!$Q$2:$Q$1016, Transactions!$P$2:$P$1016)</f>
        <v/>
      </c>
      <c r="T876" s="11">
        <f>IF('총결산'!$C$2, Transactions!$Q$2:$Q$1016, Transactions!$P$2:$P$1016)</f>
        <v>0</v>
      </c>
      <c r="U876" s="11">
        <f>IF(Transactions!$V$2:$V$1016=FALSE, Transactions!$O$2:$O$1016, 0)</f>
        <v>0</v>
      </c>
      <c r="V876" s="21"/>
      <c r="W876" s="8"/>
      <c r="X876" s="8"/>
      <c r="Y876" s="8"/>
      <c r="Z876" s="8"/>
      <c r="AA876" s="8"/>
      <c r="AB876" s="8"/>
      <c r="AC876" s="12"/>
    </row>
    <row r="877" ht="15.75" hidden="1" customHeight="1">
      <c r="A877" s="13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7" t="b">
        <f>AND(ISNUMBER(MATCH(Transactions!$F$2:$F$1016, '관리용품리스트'!$B$3:$B$48, 0)),
  ISNUMBER(MATCH(Transactions!$G$2:$G$1016, '관리용품리스트'!$C$3:$C$48, 0))
)
</f>
        <v>0</v>
      </c>
      <c r="O877" s="18">
        <f>IF(Transactions!$C$2:$C$1016=TRUE, 0, IF(Transactions!$C$2:$C$1016="지출", -ROUND(Transactions!$H$2:$H$1016/11, 0), ROUND(Transactions!$H$2:$H$1016/11, 0)))</f>
        <v>0</v>
      </c>
      <c r="P877" s="18" t="str">
        <f>IF(Transactions!$C$2:$C$1016="지출", -(Transactions!$H$2:$H$1016), Transactions!$H$2:$H$1016)</f>
        <v/>
      </c>
      <c r="Q877" s="18">
        <f>Transactions!$P$2:$P$1016-Transactions!$O$2:$O$1016</f>
        <v>0</v>
      </c>
      <c r="R877" s="18" t="str">
        <f>IF('운영결산'!$C$2, Transactions!$Q$2:$Q$1016, Transactions!$P$2:$P$1016)</f>
        <v/>
      </c>
      <c r="S877" s="18" t="str">
        <f>IF('초기비용'!$C$2, Transactions!$Q$2:$Q$1016, Transactions!$P$2:$P$1016)</f>
        <v/>
      </c>
      <c r="T877" s="18">
        <f>IF('총결산'!$C$2, Transactions!$Q$2:$Q$1016, Transactions!$P$2:$P$1016)</f>
        <v>0</v>
      </c>
      <c r="U877" s="18">
        <f>IF(Transactions!$V$2:$V$1016=FALSE, Transactions!$O$2:$O$1016, 0)</f>
        <v>0</v>
      </c>
      <c r="V877" s="20"/>
      <c r="W877" s="15"/>
      <c r="X877" s="15"/>
      <c r="Y877" s="15"/>
      <c r="Z877" s="15"/>
      <c r="AA877" s="15"/>
      <c r="AB877" s="15"/>
      <c r="AC877" s="19"/>
    </row>
    <row r="878" ht="15.75" hidden="1" customHeight="1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10" t="b">
        <f>AND(ISNUMBER(MATCH(Transactions!$F$2:$F$1016, '관리용품리스트'!$B$3:$B$48, 0)),
  ISNUMBER(MATCH(Transactions!$G$2:$G$1016, '관리용품리스트'!$C$3:$C$48, 0))
)
</f>
        <v>0</v>
      </c>
      <c r="O878" s="11">
        <f>IF(Transactions!$C$2:$C$1016=TRUE, 0, IF(Transactions!$C$2:$C$1016="지출", -ROUND(Transactions!$H$2:$H$1016/11, 0), ROUND(Transactions!$H$2:$H$1016/11, 0)))</f>
        <v>0</v>
      </c>
      <c r="P878" s="11" t="str">
        <f>IF(Transactions!$C$2:$C$1016="지출", -(Transactions!$H$2:$H$1016), Transactions!$H$2:$H$1016)</f>
        <v/>
      </c>
      <c r="Q878" s="11">
        <f>Transactions!$P$2:$P$1016-Transactions!$O$2:$O$1016</f>
        <v>0</v>
      </c>
      <c r="R878" s="11" t="str">
        <f>IF('운영결산'!$C$2, Transactions!$Q$2:$Q$1016, Transactions!$P$2:$P$1016)</f>
        <v/>
      </c>
      <c r="S878" s="11" t="str">
        <f>IF('초기비용'!$C$2, Transactions!$Q$2:$Q$1016, Transactions!$P$2:$P$1016)</f>
        <v/>
      </c>
      <c r="T878" s="11">
        <f>IF('총결산'!$C$2, Transactions!$Q$2:$Q$1016, Transactions!$P$2:$P$1016)</f>
        <v>0</v>
      </c>
      <c r="U878" s="11">
        <f>IF(Transactions!$V$2:$V$1016=FALSE, Transactions!$O$2:$O$1016, 0)</f>
        <v>0</v>
      </c>
      <c r="V878" s="21"/>
      <c r="W878" s="8"/>
      <c r="X878" s="8"/>
      <c r="Y878" s="8"/>
      <c r="Z878" s="8"/>
      <c r="AA878" s="8"/>
      <c r="AB878" s="8"/>
      <c r="AC878" s="12"/>
    </row>
    <row r="879" ht="15.75" hidden="1" customHeight="1">
      <c r="A879" s="13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7" t="b">
        <f>AND(ISNUMBER(MATCH(Transactions!$F$2:$F$1016, '관리용품리스트'!$B$3:$B$48, 0)),
  ISNUMBER(MATCH(Transactions!$G$2:$G$1016, '관리용품리스트'!$C$3:$C$48, 0))
)
</f>
        <v>0</v>
      </c>
      <c r="O879" s="18">
        <f>IF(Transactions!$C$2:$C$1016=TRUE, 0, IF(Transactions!$C$2:$C$1016="지출", -ROUND(Transactions!$H$2:$H$1016/11, 0), ROUND(Transactions!$H$2:$H$1016/11, 0)))</f>
        <v>0</v>
      </c>
      <c r="P879" s="18" t="str">
        <f>IF(Transactions!$C$2:$C$1016="지출", -(Transactions!$H$2:$H$1016), Transactions!$H$2:$H$1016)</f>
        <v/>
      </c>
      <c r="Q879" s="18">
        <f>Transactions!$P$2:$P$1016-Transactions!$O$2:$O$1016</f>
        <v>0</v>
      </c>
      <c r="R879" s="18" t="str">
        <f>IF('운영결산'!$C$2, Transactions!$Q$2:$Q$1016, Transactions!$P$2:$P$1016)</f>
        <v/>
      </c>
      <c r="S879" s="18" t="str">
        <f>IF('초기비용'!$C$2, Transactions!$Q$2:$Q$1016, Transactions!$P$2:$P$1016)</f>
        <v/>
      </c>
      <c r="T879" s="18">
        <f>IF('총결산'!$C$2, Transactions!$Q$2:$Q$1016, Transactions!$P$2:$P$1016)</f>
        <v>0</v>
      </c>
      <c r="U879" s="18">
        <f>IF(Transactions!$V$2:$V$1016=FALSE, Transactions!$O$2:$O$1016, 0)</f>
        <v>0</v>
      </c>
      <c r="V879" s="20"/>
      <c r="W879" s="15"/>
      <c r="X879" s="15"/>
      <c r="Y879" s="15"/>
      <c r="Z879" s="15"/>
      <c r="AA879" s="15"/>
      <c r="AB879" s="15"/>
      <c r="AC879" s="19"/>
    </row>
    <row r="880" ht="15.75" hidden="1" customHeight="1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10" t="b">
        <f>AND(ISNUMBER(MATCH(Transactions!$F$2:$F$1016, '관리용품리스트'!$B$3:$B$48, 0)),
  ISNUMBER(MATCH(Transactions!$G$2:$G$1016, '관리용품리스트'!$C$3:$C$48, 0))
)
</f>
        <v>0</v>
      </c>
      <c r="O880" s="11">
        <f>IF(Transactions!$C$2:$C$1016=TRUE, 0, IF(Transactions!$C$2:$C$1016="지출", -ROUND(Transactions!$H$2:$H$1016/11, 0), ROUND(Transactions!$H$2:$H$1016/11, 0)))</f>
        <v>0</v>
      </c>
      <c r="P880" s="11" t="str">
        <f>IF(Transactions!$C$2:$C$1016="지출", -(Transactions!$H$2:$H$1016), Transactions!$H$2:$H$1016)</f>
        <v/>
      </c>
      <c r="Q880" s="11">
        <f>Transactions!$P$2:$P$1016-Transactions!$O$2:$O$1016</f>
        <v>0</v>
      </c>
      <c r="R880" s="11" t="str">
        <f>IF('운영결산'!$C$2, Transactions!$Q$2:$Q$1016, Transactions!$P$2:$P$1016)</f>
        <v/>
      </c>
      <c r="S880" s="11" t="str">
        <f>IF('초기비용'!$C$2, Transactions!$Q$2:$Q$1016, Transactions!$P$2:$P$1016)</f>
        <v/>
      </c>
      <c r="T880" s="11">
        <f>IF('총결산'!$C$2, Transactions!$Q$2:$Q$1016, Transactions!$P$2:$P$1016)</f>
        <v>0</v>
      </c>
      <c r="U880" s="11">
        <f>IF(Transactions!$V$2:$V$1016=FALSE, Transactions!$O$2:$O$1016, 0)</f>
        <v>0</v>
      </c>
      <c r="V880" s="21"/>
      <c r="W880" s="8"/>
      <c r="X880" s="8"/>
      <c r="Y880" s="8"/>
      <c r="Z880" s="8"/>
      <c r="AA880" s="8"/>
      <c r="AB880" s="8"/>
      <c r="AC880" s="12"/>
    </row>
    <row r="881" ht="15.75" hidden="1" customHeight="1">
      <c r="A881" s="13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7" t="b">
        <f>AND(ISNUMBER(MATCH(Transactions!$F$2:$F$1016, '관리용품리스트'!$B$3:$B$48, 0)),
  ISNUMBER(MATCH(Transactions!$G$2:$G$1016, '관리용품리스트'!$C$3:$C$48, 0))
)
</f>
        <v>0</v>
      </c>
      <c r="O881" s="18">
        <f>IF(Transactions!$C$2:$C$1016=TRUE, 0, IF(Transactions!$C$2:$C$1016="지출", -ROUND(Transactions!$H$2:$H$1016/11, 0), ROUND(Transactions!$H$2:$H$1016/11, 0)))</f>
        <v>0</v>
      </c>
      <c r="P881" s="18" t="str">
        <f>IF(Transactions!$C$2:$C$1016="지출", -(Transactions!$H$2:$H$1016), Transactions!$H$2:$H$1016)</f>
        <v/>
      </c>
      <c r="Q881" s="18">
        <f>Transactions!$P$2:$P$1016-Transactions!$O$2:$O$1016</f>
        <v>0</v>
      </c>
      <c r="R881" s="18" t="str">
        <f>IF('운영결산'!$C$2, Transactions!$Q$2:$Q$1016, Transactions!$P$2:$P$1016)</f>
        <v/>
      </c>
      <c r="S881" s="18" t="str">
        <f>IF('초기비용'!$C$2, Transactions!$Q$2:$Q$1016, Transactions!$P$2:$P$1016)</f>
        <v/>
      </c>
      <c r="T881" s="18">
        <f>IF('총결산'!$C$2, Transactions!$Q$2:$Q$1016, Transactions!$P$2:$P$1016)</f>
        <v>0</v>
      </c>
      <c r="U881" s="18">
        <f>IF(Transactions!$V$2:$V$1016=FALSE, Transactions!$O$2:$O$1016, 0)</f>
        <v>0</v>
      </c>
      <c r="V881" s="20"/>
      <c r="W881" s="15"/>
      <c r="X881" s="15"/>
      <c r="Y881" s="15"/>
      <c r="Z881" s="15"/>
      <c r="AA881" s="15"/>
      <c r="AB881" s="15"/>
      <c r="AC881" s="19"/>
    </row>
    <row r="882" ht="15.75" hidden="1" customHeight="1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10" t="b">
        <f>AND(ISNUMBER(MATCH(Transactions!$F$2:$F$1016, '관리용품리스트'!$B$3:$B$48, 0)),
  ISNUMBER(MATCH(Transactions!$G$2:$G$1016, '관리용품리스트'!$C$3:$C$48, 0))
)
</f>
        <v>0</v>
      </c>
      <c r="O882" s="11">
        <f>IF(Transactions!$C$2:$C$1016=TRUE, 0, IF(Transactions!$C$2:$C$1016="지출", -ROUND(Transactions!$H$2:$H$1016/11, 0), ROUND(Transactions!$H$2:$H$1016/11, 0)))</f>
        <v>0</v>
      </c>
      <c r="P882" s="11" t="str">
        <f>IF(Transactions!$C$2:$C$1016="지출", -(Transactions!$H$2:$H$1016), Transactions!$H$2:$H$1016)</f>
        <v/>
      </c>
      <c r="Q882" s="11">
        <f>Transactions!$P$2:$P$1016-Transactions!$O$2:$O$1016</f>
        <v>0</v>
      </c>
      <c r="R882" s="11" t="str">
        <f>IF('운영결산'!$C$2, Transactions!$Q$2:$Q$1016, Transactions!$P$2:$P$1016)</f>
        <v/>
      </c>
      <c r="S882" s="11" t="str">
        <f>IF('초기비용'!$C$2, Transactions!$Q$2:$Q$1016, Transactions!$P$2:$P$1016)</f>
        <v/>
      </c>
      <c r="T882" s="11">
        <f>IF('총결산'!$C$2, Transactions!$Q$2:$Q$1016, Transactions!$P$2:$P$1016)</f>
        <v>0</v>
      </c>
      <c r="U882" s="11">
        <f>IF(Transactions!$V$2:$V$1016=FALSE, Transactions!$O$2:$O$1016, 0)</f>
        <v>0</v>
      </c>
      <c r="V882" s="21"/>
      <c r="W882" s="8"/>
      <c r="X882" s="8"/>
      <c r="Y882" s="8"/>
      <c r="Z882" s="8"/>
      <c r="AA882" s="8"/>
      <c r="AB882" s="8"/>
      <c r="AC882" s="12"/>
    </row>
    <row r="883" ht="15.75" hidden="1" customHeight="1">
      <c r="A883" s="13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7" t="b">
        <f>AND(ISNUMBER(MATCH(Transactions!$F$2:$F$1016, '관리용품리스트'!$B$3:$B$48, 0)),
  ISNUMBER(MATCH(Transactions!$G$2:$G$1016, '관리용품리스트'!$C$3:$C$48, 0))
)
</f>
        <v>0</v>
      </c>
      <c r="O883" s="18">
        <f>IF(Transactions!$C$2:$C$1016=TRUE, 0, IF(Transactions!$C$2:$C$1016="지출", -ROUND(Transactions!$H$2:$H$1016/11, 0), ROUND(Transactions!$H$2:$H$1016/11, 0)))</f>
        <v>0</v>
      </c>
      <c r="P883" s="18" t="str">
        <f>IF(Transactions!$C$2:$C$1016="지출", -(Transactions!$H$2:$H$1016), Transactions!$H$2:$H$1016)</f>
        <v/>
      </c>
      <c r="Q883" s="18">
        <f>Transactions!$P$2:$P$1016-Transactions!$O$2:$O$1016</f>
        <v>0</v>
      </c>
      <c r="R883" s="18" t="str">
        <f>IF('운영결산'!$C$2, Transactions!$Q$2:$Q$1016, Transactions!$P$2:$P$1016)</f>
        <v/>
      </c>
      <c r="S883" s="18" t="str">
        <f>IF('초기비용'!$C$2, Transactions!$Q$2:$Q$1016, Transactions!$P$2:$P$1016)</f>
        <v/>
      </c>
      <c r="T883" s="18">
        <f>IF('총결산'!$C$2, Transactions!$Q$2:$Q$1016, Transactions!$P$2:$P$1016)</f>
        <v>0</v>
      </c>
      <c r="U883" s="18">
        <f>IF(Transactions!$V$2:$V$1016=FALSE, Transactions!$O$2:$O$1016, 0)</f>
        <v>0</v>
      </c>
      <c r="V883" s="20"/>
      <c r="W883" s="15"/>
      <c r="X883" s="15"/>
      <c r="Y883" s="15"/>
      <c r="Z883" s="15"/>
      <c r="AA883" s="15"/>
      <c r="AB883" s="15"/>
      <c r="AC883" s="19"/>
    </row>
    <row r="884" ht="15.75" hidden="1" customHeight="1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10" t="b">
        <f>AND(ISNUMBER(MATCH(Transactions!$F$2:$F$1016, '관리용품리스트'!$B$3:$B$48, 0)),
  ISNUMBER(MATCH(Transactions!$G$2:$G$1016, '관리용품리스트'!$C$3:$C$48, 0))
)
</f>
        <v>0</v>
      </c>
      <c r="O884" s="11">
        <f>IF(Transactions!$C$2:$C$1016=TRUE, 0, IF(Transactions!$C$2:$C$1016="지출", -ROUND(Transactions!$H$2:$H$1016/11, 0), ROUND(Transactions!$H$2:$H$1016/11, 0)))</f>
        <v>0</v>
      </c>
      <c r="P884" s="11" t="str">
        <f>IF(Transactions!$C$2:$C$1016="지출", -(Transactions!$H$2:$H$1016), Transactions!$H$2:$H$1016)</f>
        <v/>
      </c>
      <c r="Q884" s="11">
        <f>Transactions!$P$2:$P$1016-Transactions!$O$2:$O$1016</f>
        <v>0</v>
      </c>
      <c r="R884" s="11" t="str">
        <f>IF('운영결산'!$C$2, Transactions!$Q$2:$Q$1016, Transactions!$P$2:$P$1016)</f>
        <v/>
      </c>
      <c r="S884" s="11" t="str">
        <f>IF('초기비용'!$C$2, Transactions!$Q$2:$Q$1016, Transactions!$P$2:$P$1016)</f>
        <v/>
      </c>
      <c r="T884" s="11">
        <f>IF('총결산'!$C$2, Transactions!$Q$2:$Q$1016, Transactions!$P$2:$P$1016)</f>
        <v>0</v>
      </c>
      <c r="U884" s="11">
        <f>IF(Transactions!$V$2:$V$1016=FALSE, Transactions!$O$2:$O$1016, 0)</f>
        <v>0</v>
      </c>
      <c r="V884" s="21"/>
      <c r="W884" s="8"/>
      <c r="X884" s="8"/>
      <c r="Y884" s="8"/>
      <c r="Z884" s="8"/>
      <c r="AA884" s="8"/>
      <c r="AB884" s="8"/>
      <c r="AC884" s="12"/>
    </row>
    <row r="885" ht="15.75" hidden="1" customHeight="1">
      <c r="A885" s="13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7" t="b">
        <f>AND(ISNUMBER(MATCH(Transactions!$F$2:$F$1016, '관리용품리스트'!$B$3:$B$48, 0)),
  ISNUMBER(MATCH(Transactions!$G$2:$G$1016, '관리용품리스트'!$C$3:$C$48, 0))
)
</f>
        <v>0</v>
      </c>
      <c r="O885" s="18">
        <f>IF(Transactions!$C$2:$C$1016=TRUE, 0, IF(Transactions!$C$2:$C$1016="지출", -ROUND(Transactions!$H$2:$H$1016/11, 0), ROUND(Transactions!$H$2:$H$1016/11, 0)))</f>
        <v>0</v>
      </c>
      <c r="P885" s="18" t="str">
        <f>IF(Transactions!$C$2:$C$1016="지출", -(Transactions!$H$2:$H$1016), Transactions!$H$2:$H$1016)</f>
        <v/>
      </c>
      <c r="Q885" s="18">
        <f>Transactions!$P$2:$P$1016-Transactions!$O$2:$O$1016</f>
        <v>0</v>
      </c>
      <c r="R885" s="18" t="str">
        <f>IF('운영결산'!$C$2, Transactions!$Q$2:$Q$1016, Transactions!$P$2:$P$1016)</f>
        <v/>
      </c>
      <c r="S885" s="18" t="str">
        <f>IF('초기비용'!$C$2, Transactions!$Q$2:$Q$1016, Transactions!$P$2:$P$1016)</f>
        <v/>
      </c>
      <c r="T885" s="18">
        <f>IF('총결산'!$C$2, Transactions!$Q$2:$Q$1016, Transactions!$P$2:$P$1016)</f>
        <v>0</v>
      </c>
      <c r="U885" s="18">
        <f>IF(Transactions!$V$2:$V$1016=FALSE, Transactions!$O$2:$O$1016, 0)</f>
        <v>0</v>
      </c>
      <c r="V885" s="20"/>
      <c r="W885" s="15"/>
      <c r="X885" s="15"/>
      <c r="Y885" s="15"/>
      <c r="Z885" s="15"/>
      <c r="AA885" s="15"/>
      <c r="AB885" s="15"/>
      <c r="AC885" s="19"/>
    </row>
    <row r="886" ht="15.75" hidden="1" customHeight="1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10" t="b">
        <f>AND(ISNUMBER(MATCH(Transactions!$F$2:$F$1016, '관리용품리스트'!$B$3:$B$48, 0)),
  ISNUMBER(MATCH(Transactions!$G$2:$G$1016, '관리용품리스트'!$C$3:$C$48, 0))
)
</f>
        <v>0</v>
      </c>
      <c r="O886" s="11">
        <f>IF(Transactions!$C$2:$C$1016=TRUE, 0, IF(Transactions!$C$2:$C$1016="지출", -ROUND(Transactions!$H$2:$H$1016/11, 0), ROUND(Transactions!$H$2:$H$1016/11, 0)))</f>
        <v>0</v>
      </c>
      <c r="P886" s="11" t="str">
        <f>IF(Transactions!$C$2:$C$1016="지출", -(Transactions!$H$2:$H$1016), Transactions!$H$2:$H$1016)</f>
        <v/>
      </c>
      <c r="Q886" s="11">
        <f>Transactions!$P$2:$P$1016-Transactions!$O$2:$O$1016</f>
        <v>0</v>
      </c>
      <c r="R886" s="11" t="str">
        <f>IF('운영결산'!$C$2, Transactions!$Q$2:$Q$1016, Transactions!$P$2:$P$1016)</f>
        <v/>
      </c>
      <c r="S886" s="11" t="str">
        <f>IF('초기비용'!$C$2, Transactions!$Q$2:$Q$1016, Transactions!$P$2:$P$1016)</f>
        <v/>
      </c>
      <c r="T886" s="11">
        <f>IF('총결산'!$C$2, Transactions!$Q$2:$Q$1016, Transactions!$P$2:$P$1016)</f>
        <v>0</v>
      </c>
      <c r="U886" s="11">
        <f>IF(Transactions!$V$2:$V$1016=FALSE, Transactions!$O$2:$O$1016, 0)</f>
        <v>0</v>
      </c>
      <c r="V886" s="21"/>
      <c r="W886" s="8"/>
      <c r="X886" s="8"/>
      <c r="Y886" s="8"/>
      <c r="Z886" s="8"/>
      <c r="AA886" s="8"/>
      <c r="AB886" s="8"/>
      <c r="AC886" s="12"/>
    </row>
    <row r="887" ht="15.75" hidden="1" customHeight="1">
      <c r="A887" s="13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7" t="b">
        <f>AND(ISNUMBER(MATCH(Transactions!$F$2:$F$1016, '관리용품리스트'!$B$3:$B$48, 0)),
  ISNUMBER(MATCH(Transactions!$G$2:$G$1016, '관리용품리스트'!$C$3:$C$48, 0))
)
</f>
        <v>0</v>
      </c>
      <c r="O887" s="18">
        <f>IF(Transactions!$C$2:$C$1016=TRUE, 0, IF(Transactions!$C$2:$C$1016="지출", -ROUND(Transactions!$H$2:$H$1016/11, 0), ROUND(Transactions!$H$2:$H$1016/11, 0)))</f>
        <v>0</v>
      </c>
      <c r="P887" s="18" t="str">
        <f>IF(Transactions!$C$2:$C$1016="지출", -(Transactions!$H$2:$H$1016), Transactions!$H$2:$H$1016)</f>
        <v/>
      </c>
      <c r="Q887" s="18">
        <f>Transactions!$P$2:$P$1016-Transactions!$O$2:$O$1016</f>
        <v>0</v>
      </c>
      <c r="R887" s="18" t="str">
        <f>IF('운영결산'!$C$2, Transactions!$Q$2:$Q$1016, Transactions!$P$2:$P$1016)</f>
        <v/>
      </c>
      <c r="S887" s="18" t="str">
        <f>IF('초기비용'!$C$2, Transactions!$Q$2:$Q$1016, Transactions!$P$2:$P$1016)</f>
        <v/>
      </c>
      <c r="T887" s="18">
        <f>IF('총결산'!$C$2, Transactions!$Q$2:$Q$1016, Transactions!$P$2:$P$1016)</f>
        <v>0</v>
      </c>
      <c r="U887" s="18">
        <f>IF(Transactions!$V$2:$V$1016=FALSE, Transactions!$O$2:$O$1016, 0)</f>
        <v>0</v>
      </c>
      <c r="V887" s="20"/>
      <c r="W887" s="15"/>
      <c r="X887" s="15"/>
      <c r="Y887" s="15"/>
      <c r="Z887" s="15"/>
      <c r="AA887" s="15"/>
      <c r="AB887" s="15"/>
      <c r="AC887" s="19"/>
    </row>
    <row r="888" ht="15.75" hidden="1" customHeight="1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10" t="b">
        <f>AND(ISNUMBER(MATCH(Transactions!$F$2:$F$1016, '관리용품리스트'!$B$3:$B$48, 0)),
  ISNUMBER(MATCH(Transactions!$G$2:$G$1016, '관리용품리스트'!$C$3:$C$48, 0))
)
</f>
        <v>0</v>
      </c>
      <c r="O888" s="11">
        <f>IF(Transactions!$C$2:$C$1016=TRUE, 0, IF(Transactions!$C$2:$C$1016="지출", -ROUND(Transactions!$H$2:$H$1016/11, 0), ROUND(Transactions!$H$2:$H$1016/11, 0)))</f>
        <v>0</v>
      </c>
      <c r="P888" s="11" t="str">
        <f>IF(Transactions!$C$2:$C$1016="지출", -(Transactions!$H$2:$H$1016), Transactions!$H$2:$H$1016)</f>
        <v/>
      </c>
      <c r="Q888" s="11">
        <f>Transactions!$P$2:$P$1016-Transactions!$O$2:$O$1016</f>
        <v>0</v>
      </c>
      <c r="R888" s="11" t="str">
        <f>IF('운영결산'!$C$2, Transactions!$Q$2:$Q$1016, Transactions!$P$2:$P$1016)</f>
        <v/>
      </c>
      <c r="S888" s="11" t="str">
        <f>IF('초기비용'!$C$2, Transactions!$Q$2:$Q$1016, Transactions!$P$2:$P$1016)</f>
        <v/>
      </c>
      <c r="T888" s="11">
        <f>IF('총결산'!$C$2, Transactions!$Q$2:$Q$1016, Transactions!$P$2:$P$1016)</f>
        <v>0</v>
      </c>
      <c r="U888" s="11">
        <f>IF(Transactions!$V$2:$V$1016=FALSE, Transactions!$O$2:$O$1016, 0)</f>
        <v>0</v>
      </c>
      <c r="V888" s="21"/>
      <c r="W888" s="8"/>
      <c r="X888" s="8"/>
      <c r="Y888" s="8"/>
      <c r="Z888" s="8"/>
      <c r="AA888" s="8"/>
      <c r="AB888" s="8"/>
      <c r="AC888" s="12"/>
    </row>
    <row r="889" ht="15.75" hidden="1" customHeight="1">
      <c r="A889" s="13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7" t="b">
        <f>AND(ISNUMBER(MATCH(Transactions!$F$2:$F$1016, '관리용품리스트'!$B$3:$B$48, 0)),
  ISNUMBER(MATCH(Transactions!$G$2:$G$1016, '관리용품리스트'!$C$3:$C$48, 0))
)
</f>
        <v>0</v>
      </c>
      <c r="O889" s="18">
        <f>IF(Transactions!$C$2:$C$1016=TRUE, 0, IF(Transactions!$C$2:$C$1016="지출", -ROUND(Transactions!$H$2:$H$1016/11, 0), ROUND(Transactions!$H$2:$H$1016/11, 0)))</f>
        <v>0</v>
      </c>
      <c r="P889" s="18" t="str">
        <f>IF(Transactions!$C$2:$C$1016="지출", -(Transactions!$H$2:$H$1016), Transactions!$H$2:$H$1016)</f>
        <v/>
      </c>
      <c r="Q889" s="18">
        <f>Transactions!$P$2:$P$1016-Transactions!$O$2:$O$1016</f>
        <v>0</v>
      </c>
      <c r="R889" s="18" t="str">
        <f>IF('운영결산'!$C$2, Transactions!$Q$2:$Q$1016, Transactions!$P$2:$P$1016)</f>
        <v/>
      </c>
      <c r="S889" s="18" t="str">
        <f>IF('초기비용'!$C$2, Transactions!$Q$2:$Q$1016, Transactions!$P$2:$P$1016)</f>
        <v/>
      </c>
      <c r="T889" s="18">
        <f>IF('총결산'!$C$2, Transactions!$Q$2:$Q$1016, Transactions!$P$2:$P$1016)</f>
        <v>0</v>
      </c>
      <c r="U889" s="18">
        <f>IF(Transactions!$V$2:$V$1016=FALSE, Transactions!$O$2:$O$1016, 0)</f>
        <v>0</v>
      </c>
      <c r="V889" s="20"/>
      <c r="W889" s="15"/>
      <c r="X889" s="15"/>
      <c r="Y889" s="15"/>
      <c r="Z889" s="15"/>
      <c r="AA889" s="15"/>
      <c r="AB889" s="15"/>
      <c r="AC889" s="19"/>
    </row>
    <row r="890" ht="15.75" hidden="1" customHeight="1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10" t="b">
        <f>AND(ISNUMBER(MATCH(Transactions!$F$2:$F$1016, '관리용품리스트'!$B$3:$B$48, 0)),
  ISNUMBER(MATCH(Transactions!$G$2:$G$1016, '관리용품리스트'!$C$3:$C$48, 0))
)
</f>
        <v>0</v>
      </c>
      <c r="O890" s="11">
        <f>IF(Transactions!$C$2:$C$1016=TRUE, 0, IF(Transactions!$C$2:$C$1016="지출", -ROUND(Transactions!$H$2:$H$1016/11, 0), ROUND(Transactions!$H$2:$H$1016/11, 0)))</f>
        <v>0</v>
      </c>
      <c r="P890" s="11" t="str">
        <f>IF(Transactions!$C$2:$C$1016="지출", -(Transactions!$H$2:$H$1016), Transactions!$H$2:$H$1016)</f>
        <v/>
      </c>
      <c r="Q890" s="11">
        <f>Transactions!$P$2:$P$1016-Transactions!$O$2:$O$1016</f>
        <v>0</v>
      </c>
      <c r="R890" s="11" t="str">
        <f>IF('운영결산'!$C$2, Transactions!$Q$2:$Q$1016, Transactions!$P$2:$P$1016)</f>
        <v/>
      </c>
      <c r="S890" s="11" t="str">
        <f>IF('초기비용'!$C$2, Transactions!$Q$2:$Q$1016, Transactions!$P$2:$P$1016)</f>
        <v/>
      </c>
      <c r="T890" s="11">
        <f>IF('총결산'!$C$2, Transactions!$Q$2:$Q$1016, Transactions!$P$2:$P$1016)</f>
        <v>0</v>
      </c>
      <c r="U890" s="11">
        <f>IF(Transactions!$V$2:$V$1016=FALSE, Transactions!$O$2:$O$1016, 0)</f>
        <v>0</v>
      </c>
      <c r="V890" s="21"/>
      <c r="W890" s="8"/>
      <c r="X890" s="8"/>
      <c r="Y890" s="8"/>
      <c r="Z890" s="8"/>
      <c r="AA890" s="8"/>
      <c r="AB890" s="8"/>
      <c r="AC890" s="12"/>
    </row>
    <row r="891" ht="15.75" hidden="1" customHeight="1">
      <c r="A891" s="13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7" t="b">
        <f>AND(ISNUMBER(MATCH(Transactions!$F$2:$F$1016, '관리용품리스트'!$B$3:$B$48, 0)),
  ISNUMBER(MATCH(Transactions!$G$2:$G$1016, '관리용품리스트'!$C$3:$C$48, 0))
)
</f>
        <v>0</v>
      </c>
      <c r="O891" s="18">
        <f>IF(Transactions!$C$2:$C$1016=TRUE, 0, IF(Transactions!$C$2:$C$1016="지출", -ROUND(Transactions!$H$2:$H$1016/11, 0), ROUND(Transactions!$H$2:$H$1016/11, 0)))</f>
        <v>0</v>
      </c>
      <c r="P891" s="18" t="str">
        <f>IF(Transactions!$C$2:$C$1016="지출", -(Transactions!$H$2:$H$1016), Transactions!$H$2:$H$1016)</f>
        <v/>
      </c>
      <c r="Q891" s="18">
        <f>Transactions!$P$2:$P$1016-Transactions!$O$2:$O$1016</f>
        <v>0</v>
      </c>
      <c r="R891" s="18" t="str">
        <f>IF('운영결산'!$C$2, Transactions!$Q$2:$Q$1016, Transactions!$P$2:$P$1016)</f>
        <v/>
      </c>
      <c r="S891" s="18" t="str">
        <f>IF('초기비용'!$C$2, Transactions!$Q$2:$Q$1016, Transactions!$P$2:$P$1016)</f>
        <v/>
      </c>
      <c r="T891" s="18">
        <f>IF('총결산'!$C$2, Transactions!$Q$2:$Q$1016, Transactions!$P$2:$P$1016)</f>
        <v>0</v>
      </c>
      <c r="U891" s="18">
        <f>IF(Transactions!$V$2:$V$1016=FALSE, Transactions!$O$2:$O$1016, 0)</f>
        <v>0</v>
      </c>
      <c r="V891" s="20"/>
      <c r="W891" s="15"/>
      <c r="X891" s="15"/>
      <c r="Y891" s="15"/>
      <c r="Z891" s="15"/>
      <c r="AA891" s="15"/>
      <c r="AB891" s="15"/>
      <c r="AC891" s="19"/>
    </row>
    <row r="892" ht="15.75" hidden="1" customHeight="1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10" t="b">
        <f>AND(ISNUMBER(MATCH(Transactions!$F$2:$F$1016, '관리용품리스트'!$B$3:$B$48, 0)),
  ISNUMBER(MATCH(Transactions!$G$2:$G$1016, '관리용품리스트'!$C$3:$C$48, 0))
)
</f>
        <v>0</v>
      </c>
      <c r="O892" s="11">
        <f>IF(Transactions!$C$2:$C$1016=TRUE, 0, IF(Transactions!$C$2:$C$1016="지출", -ROUND(Transactions!$H$2:$H$1016/11, 0), ROUND(Transactions!$H$2:$H$1016/11, 0)))</f>
        <v>0</v>
      </c>
      <c r="P892" s="11" t="str">
        <f>IF(Transactions!$C$2:$C$1016="지출", -(Transactions!$H$2:$H$1016), Transactions!$H$2:$H$1016)</f>
        <v/>
      </c>
      <c r="Q892" s="11">
        <f>Transactions!$P$2:$P$1016-Transactions!$O$2:$O$1016</f>
        <v>0</v>
      </c>
      <c r="R892" s="11" t="str">
        <f>IF('운영결산'!$C$2, Transactions!$Q$2:$Q$1016, Transactions!$P$2:$P$1016)</f>
        <v/>
      </c>
      <c r="S892" s="11" t="str">
        <f>IF('초기비용'!$C$2, Transactions!$Q$2:$Q$1016, Transactions!$P$2:$P$1016)</f>
        <v/>
      </c>
      <c r="T892" s="11">
        <f>IF('총결산'!$C$2, Transactions!$Q$2:$Q$1016, Transactions!$P$2:$P$1016)</f>
        <v>0</v>
      </c>
      <c r="U892" s="11">
        <f>IF(Transactions!$V$2:$V$1016=FALSE, Transactions!$O$2:$O$1016, 0)</f>
        <v>0</v>
      </c>
      <c r="V892" s="21"/>
      <c r="W892" s="8"/>
      <c r="X892" s="8"/>
      <c r="Y892" s="8"/>
      <c r="Z892" s="8"/>
      <c r="AA892" s="8"/>
      <c r="AB892" s="8"/>
      <c r="AC892" s="12"/>
    </row>
    <row r="893" ht="15.75" hidden="1" customHeight="1">
      <c r="A893" s="13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7" t="b">
        <f>AND(ISNUMBER(MATCH(Transactions!$F$2:$F$1016, '관리용품리스트'!$B$3:$B$48, 0)),
  ISNUMBER(MATCH(Transactions!$G$2:$G$1016, '관리용품리스트'!$C$3:$C$48, 0))
)
</f>
        <v>0</v>
      </c>
      <c r="O893" s="18">
        <f>IF(Transactions!$C$2:$C$1016=TRUE, 0, IF(Transactions!$C$2:$C$1016="지출", -ROUND(Transactions!$H$2:$H$1016/11, 0), ROUND(Transactions!$H$2:$H$1016/11, 0)))</f>
        <v>0</v>
      </c>
      <c r="P893" s="18" t="str">
        <f>IF(Transactions!$C$2:$C$1016="지출", -(Transactions!$H$2:$H$1016), Transactions!$H$2:$H$1016)</f>
        <v/>
      </c>
      <c r="Q893" s="18">
        <f>Transactions!$P$2:$P$1016-Transactions!$O$2:$O$1016</f>
        <v>0</v>
      </c>
      <c r="R893" s="18" t="str">
        <f>IF('운영결산'!$C$2, Transactions!$Q$2:$Q$1016, Transactions!$P$2:$P$1016)</f>
        <v/>
      </c>
      <c r="S893" s="18" t="str">
        <f>IF('초기비용'!$C$2, Transactions!$Q$2:$Q$1016, Transactions!$P$2:$P$1016)</f>
        <v/>
      </c>
      <c r="T893" s="18">
        <f>IF('총결산'!$C$2, Transactions!$Q$2:$Q$1016, Transactions!$P$2:$P$1016)</f>
        <v>0</v>
      </c>
      <c r="U893" s="18">
        <f>IF(Transactions!$V$2:$V$1016=FALSE, Transactions!$O$2:$O$1016, 0)</f>
        <v>0</v>
      </c>
      <c r="V893" s="20"/>
      <c r="W893" s="15"/>
      <c r="X893" s="15"/>
      <c r="Y893" s="15"/>
      <c r="Z893" s="15"/>
      <c r="AA893" s="15"/>
      <c r="AB893" s="15"/>
      <c r="AC893" s="19"/>
    </row>
    <row r="894" ht="15.75" hidden="1" customHeight="1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10" t="b">
        <f>AND(ISNUMBER(MATCH(Transactions!$F$2:$F$1016, '관리용품리스트'!$B$3:$B$48, 0)),
  ISNUMBER(MATCH(Transactions!$G$2:$G$1016, '관리용품리스트'!$C$3:$C$48, 0))
)
</f>
        <v>0</v>
      </c>
      <c r="O894" s="11">
        <f>IF(Transactions!$C$2:$C$1016=TRUE, 0, IF(Transactions!$C$2:$C$1016="지출", -ROUND(Transactions!$H$2:$H$1016/11, 0), ROUND(Transactions!$H$2:$H$1016/11, 0)))</f>
        <v>0</v>
      </c>
      <c r="P894" s="11" t="str">
        <f>IF(Transactions!$C$2:$C$1016="지출", -(Transactions!$H$2:$H$1016), Transactions!$H$2:$H$1016)</f>
        <v/>
      </c>
      <c r="Q894" s="11">
        <f>Transactions!$P$2:$P$1016-Transactions!$O$2:$O$1016</f>
        <v>0</v>
      </c>
      <c r="R894" s="11" t="str">
        <f>IF('운영결산'!$C$2, Transactions!$Q$2:$Q$1016, Transactions!$P$2:$P$1016)</f>
        <v/>
      </c>
      <c r="S894" s="11" t="str">
        <f>IF('초기비용'!$C$2, Transactions!$Q$2:$Q$1016, Transactions!$P$2:$P$1016)</f>
        <v/>
      </c>
      <c r="T894" s="11">
        <f>IF('총결산'!$C$2, Transactions!$Q$2:$Q$1016, Transactions!$P$2:$P$1016)</f>
        <v>0</v>
      </c>
      <c r="U894" s="11">
        <f>IF(Transactions!$V$2:$V$1016=FALSE, Transactions!$O$2:$O$1016, 0)</f>
        <v>0</v>
      </c>
      <c r="V894" s="21"/>
      <c r="W894" s="8"/>
      <c r="X894" s="8"/>
      <c r="Y894" s="8"/>
      <c r="Z894" s="8"/>
      <c r="AA894" s="8"/>
      <c r="AB894" s="8"/>
      <c r="AC894" s="12"/>
    </row>
    <row r="895" ht="15.75" hidden="1" customHeight="1">
      <c r="A895" s="13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7" t="b">
        <f>AND(ISNUMBER(MATCH(Transactions!$F$2:$F$1016, '관리용품리스트'!$B$3:$B$48, 0)),
  ISNUMBER(MATCH(Transactions!$G$2:$G$1016, '관리용품리스트'!$C$3:$C$48, 0))
)
</f>
        <v>0</v>
      </c>
      <c r="O895" s="18">
        <f>IF(Transactions!$C$2:$C$1016=TRUE, 0, IF(Transactions!$C$2:$C$1016="지출", -ROUND(Transactions!$H$2:$H$1016/11, 0), ROUND(Transactions!$H$2:$H$1016/11, 0)))</f>
        <v>0</v>
      </c>
      <c r="P895" s="18" t="str">
        <f>IF(Transactions!$C$2:$C$1016="지출", -(Transactions!$H$2:$H$1016), Transactions!$H$2:$H$1016)</f>
        <v/>
      </c>
      <c r="Q895" s="18">
        <f>Transactions!$P$2:$P$1016-Transactions!$O$2:$O$1016</f>
        <v>0</v>
      </c>
      <c r="R895" s="18" t="str">
        <f>IF('운영결산'!$C$2, Transactions!$Q$2:$Q$1016, Transactions!$P$2:$P$1016)</f>
        <v/>
      </c>
      <c r="S895" s="18" t="str">
        <f>IF('초기비용'!$C$2, Transactions!$Q$2:$Q$1016, Transactions!$P$2:$P$1016)</f>
        <v/>
      </c>
      <c r="T895" s="18">
        <f>IF('총결산'!$C$2, Transactions!$Q$2:$Q$1016, Transactions!$P$2:$P$1016)</f>
        <v>0</v>
      </c>
      <c r="U895" s="18">
        <f>IF(Transactions!$V$2:$V$1016=FALSE, Transactions!$O$2:$O$1016, 0)</f>
        <v>0</v>
      </c>
      <c r="V895" s="20"/>
      <c r="W895" s="15"/>
      <c r="X895" s="15"/>
      <c r="Y895" s="15"/>
      <c r="Z895" s="15"/>
      <c r="AA895" s="15"/>
      <c r="AB895" s="15"/>
      <c r="AC895" s="19"/>
    </row>
    <row r="896" ht="15.75" hidden="1" customHeight="1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10" t="b">
        <f>AND(ISNUMBER(MATCH(Transactions!$F$2:$F$1016, '관리용품리스트'!$B$3:$B$48, 0)),
  ISNUMBER(MATCH(Transactions!$G$2:$G$1016, '관리용품리스트'!$C$3:$C$48, 0))
)
</f>
        <v>0</v>
      </c>
      <c r="O896" s="11">
        <f>IF(Transactions!$C$2:$C$1016=TRUE, 0, IF(Transactions!$C$2:$C$1016="지출", -ROUND(Transactions!$H$2:$H$1016/11, 0), ROUND(Transactions!$H$2:$H$1016/11, 0)))</f>
        <v>0</v>
      </c>
      <c r="P896" s="11" t="str">
        <f>IF(Transactions!$C$2:$C$1016="지출", -(Transactions!$H$2:$H$1016), Transactions!$H$2:$H$1016)</f>
        <v/>
      </c>
      <c r="Q896" s="11">
        <f>Transactions!$P$2:$P$1016-Transactions!$O$2:$O$1016</f>
        <v>0</v>
      </c>
      <c r="R896" s="11" t="str">
        <f>IF('운영결산'!$C$2, Transactions!$Q$2:$Q$1016, Transactions!$P$2:$P$1016)</f>
        <v/>
      </c>
      <c r="S896" s="11" t="str">
        <f>IF('초기비용'!$C$2, Transactions!$Q$2:$Q$1016, Transactions!$P$2:$P$1016)</f>
        <v/>
      </c>
      <c r="T896" s="11">
        <f>IF('총결산'!$C$2, Transactions!$Q$2:$Q$1016, Transactions!$P$2:$P$1016)</f>
        <v>0</v>
      </c>
      <c r="U896" s="11">
        <f>IF(Transactions!$V$2:$V$1016=FALSE, Transactions!$O$2:$O$1016, 0)</f>
        <v>0</v>
      </c>
      <c r="V896" s="21"/>
      <c r="W896" s="8"/>
      <c r="X896" s="8"/>
      <c r="Y896" s="8"/>
      <c r="Z896" s="8"/>
      <c r="AA896" s="8"/>
      <c r="AB896" s="8"/>
      <c r="AC896" s="12"/>
    </row>
    <row r="897" ht="15.75" hidden="1" customHeight="1">
      <c r="A897" s="13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7" t="b">
        <f>AND(ISNUMBER(MATCH(Transactions!$F$2:$F$1016, '관리용품리스트'!$B$3:$B$48, 0)),
  ISNUMBER(MATCH(Transactions!$G$2:$G$1016, '관리용품리스트'!$C$3:$C$48, 0))
)
</f>
        <v>0</v>
      </c>
      <c r="O897" s="18">
        <f>IF(Transactions!$C$2:$C$1016=TRUE, 0, IF(Transactions!$C$2:$C$1016="지출", -ROUND(Transactions!$H$2:$H$1016/11, 0), ROUND(Transactions!$H$2:$H$1016/11, 0)))</f>
        <v>0</v>
      </c>
      <c r="P897" s="18" t="str">
        <f>IF(Transactions!$C$2:$C$1016="지출", -(Transactions!$H$2:$H$1016), Transactions!$H$2:$H$1016)</f>
        <v/>
      </c>
      <c r="Q897" s="18">
        <f>Transactions!$P$2:$P$1016-Transactions!$O$2:$O$1016</f>
        <v>0</v>
      </c>
      <c r="R897" s="18" t="str">
        <f>IF('운영결산'!$C$2, Transactions!$Q$2:$Q$1016, Transactions!$P$2:$P$1016)</f>
        <v/>
      </c>
      <c r="S897" s="18" t="str">
        <f>IF('초기비용'!$C$2, Transactions!$Q$2:$Q$1016, Transactions!$P$2:$P$1016)</f>
        <v/>
      </c>
      <c r="T897" s="18">
        <f>IF('총결산'!$C$2, Transactions!$Q$2:$Q$1016, Transactions!$P$2:$P$1016)</f>
        <v>0</v>
      </c>
      <c r="U897" s="18">
        <f>IF(Transactions!$V$2:$V$1016=FALSE, Transactions!$O$2:$O$1016, 0)</f>
        <v>0</v>
      </c>
      <c r="V897" s="20"/>
      <c r="W897" s="15"/>
      <c r="X897" s="15"/>
      <c r="Y897" s="15"/>
      <c r="Z897" s="15"/>
      <c r="AA897" s="15"/>
      <c r="AB897" s="15"/>
      <c r="AC897" s="19"/>
    </row>
    <row r="898" ht="15.75" hidden="1" customHeight="1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10" t="b">
        <f>AND(ISNUMBER(MATCH(Transactions!$F$2:$F$1016, '관리용품리스트'!$B$3:$B$48, 0)),
  ISNUMBER(MATCH(Transactions!$G$2:$G$1016, '관리용품리스트'!$C$3:$C$48, 0))
)
</f>
        <v>0</v>
      </c>
      <c r="O898" s="11">
        <f>IF(Transactions!$C$2:$C$1016=TRUE, 0, IF(Transactions!$C$2:$C$1016="지출", -ROUND(Transactions!$H$2:$H$1016/11, 0), ROUND(Transactions!$H$2:$H$1016/11, 0)))</f>
        <v>0</v>
      </c>
      <c r="P898" s="11" t="str">
        <f>IF(Transactions!$C$2:$C$1016="지출", -(Transactions!$H$2:$H$1016), Transactions!$H$2:$H$1016)</f>
        <v/>
      </c>
      <c r="Q898" s="11">
        <f>Transactions!$P$2:$P$1016-Transactions!$O$2:$O$1016</f>
        <v>0</v>
      </c>
      <c r="R898" s="11" t="str">
        <f>IF('운영결산'!$C$2, Transactions!$Q$2:$Q$1016, Transactions!$P$2:$P$1016)</f>
        <v/>
      </c>
      <c r="S898" s="11" t="str">
        <f>IF('초기비용'!$C$2, Transactions!$Q$2:$Q$1016, Transactions!$P$2:$P$1016)</f>
        <v/>
      </c>
      <c r="T898" s="11">
        <f>IF('총결산'!$C$2, Transactions!$Q$2:$Q$1016, Transactions!$P$2:$P$1016)</f>
        <v>0</v>
      </c>
      <c r="U898" s="11">
        <f>IF(Transactions!$V$2:$V$1016=FALSE, Transactions!$O$2:$O$1016, 0)</f>
        <v>0</v>
      </c>
      <c r="V898" s="21"/>
      <c r="W898" s="8"/>
      <c r="X898" s="8"/>
      <c r="Y898" s="8"/>
      <c r="Z898" s="8"/>
      <c r="AA898" s="8"/>
      <c r="AB898" s="8"/>
      <c r="AC898" s="12"/>
    </row>
    <row r="899" ht="15.75" hidden="1" customHeight="1">
      <c r="A899" s="13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7" t="b">
        <f>AND(ISNUMBER(MATCH(Transactions!$F$2:$F$1016, '관리용품리스트'!$B$3:$B$48, 0)),
  ISNUMBER(MATCH(Transactions!$G$2:$G$1016, '관리용품리스트'!$C$3:$C$48, 0))
)
</f>
        <v>0</v>
      </c>
      <c r="O899" s="18">
        <f>IF(Transactions!$C$2:$C$1016=TRUE, 0, IF(Transactions!$C$2:$C$1016="지출", -ROUND(Transactions!$H$2:$H$1016/11, 0), ROUND(Transactions!$H$2:$H$1016/11, 0)))</f>
        <v>0</v>
      </c>
      <c r="P899" s="18" t="str">
        <f>IF(Transactions!$C$2:$C$1016="지출", -(Transactions!$H$2:$H$1016), Transactions!$H$2:$H$1016)</f>
        <v/>
      </c>
      <c r="Q899" s="18">
        <f>Transactions!$P$2:$P$1016-Transactions!$O$2:$O$1016</f>
        <v>0</v>
      </c>
      <c r="R899" s="18" t="str">
        <f>IF('운영결산'!$C$2, Transactions!$Q$2:$Q$1016, Transactions!$P$2:$P$1016)</f>
        <v/>
      </c>
      <c r="S899" s="18" t="str">
        <f>IF('초기비용'!$C$2, Transactions!$Q$2:$Q$1016, Transactions!$P$2:$P$1016)</f>
        <v/>
      </c>
      <c r="T899" s="18">
        <f>IF('총결산'!$C$2, Transactions!$Q$2:$Q$1016, Transactions!$P$2:$P$1016)</f>
        <v>0</v>
      </c>
      <c r="U899" s="18">
        <f>IF(Transactions!$V$2:$V$1016=FALSE, Transactions!$O$2:$O$1016, 0)</f>
        <v>0</v>
      </c>
      <c r="V899" s="20"/>
      <c r="W899" s="15"/>
      <c r="X899" s="15"/>
      <c r="Y899" s="15"/>
      <c r="Z899" s="15"/>
      <c r="AA899" s="15"/>
      <c r="AB899" s="15"/>
      <c r="AC899" s="19"/>
    </row>
    <row r="900" ht="15.75" hidden="1" customHeight="1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10" t="b">
        <f>AND(ISNUMBER(MATCH(Transactions!$F$2:$F$1016, '관리용품리스트'!$B$3:$B$48, 0)),
  ISNUMBER(MATCH(Transactions!$G$2:$G$1016, '관리용품리스트'!$C$3:$C$48, 0))
)
</f>
        <v>0</v>
      </c>
      <c r="O900" s="11">
        <f>IF(Transactions!$C$2:$C$1016=TRUE, 0, IF(Transactions!$C$2:$C$1016="지출", -ROUND(Transactions!$H$2:$H$1016/11, 0), ROUND(Transactions!$H$2:$H$1016/11, 0)))</f>
        <v>0</v>
      </c>
      <c r="P900" s="11" t="str">
        <f>IF(Transactions!$C$2:$C$1016="지출", -(Transactions!$H$2:$H$1016), Transactions!$H$2:$H$1016)</f>
        <v/>
      </c>
      <c r="Q900" s="11">
        <f>Transactions!$P$2:$P$1016-Transactions!$O$2:$O$1016</f>
        <v>0</v>
      </c>
      <c r="R900" s="11" t="str">
        <f>IF('운영결산'!$C$2, Transactions!$Q$2:$Q$1016, Transactions!$P$2:$P$1016)</f>
        <v/>
      </c>
      <c r="S900" s="11" t="str">
        <f>IF('초기비용'!$C$2, Transactions!$Q$2:$Q$1016, Transactions!$P$2:$P$1016)</f>
        <v/>
      </c>
      <c r="T900" s="11">
        <f>IF('총결산'!$C$2, Transactions!$Q$2:$Q$1016, Transactions!$P$2:$P$1016)</f>
        <v>0</v>
      </c>
      <c r="U900" s="11">
        <f>IF(Transactions!$V$2:$V$1016=FALSE, Transactions!$O$2:$O$1016, 0)</f>
        <v>0</v>
      </c>
      <c r="V900" s="21"/>
      <c r="W900" s="8"/>
      <c r="X900" s="8"/>
      <c r="Y900" s="8"/>
      <c r="Z900" s="8"/>
      <c r="AA900" s="8"/>
      <c r="AB900" s="8"/>
      <c r="AC900" s="12"/>
    </row>
    <row r="901" ht="15.75" hidden="1" customHeight="1">
      <c r="A901" s="13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7" t="b">
        <f>AND(ISNUMBER(MATCH(Transactions!$F$2:$F$1016, '관리용품리스트'!$B$3:$B$48, 0)),
  ISNUMBER(MATCH(Transactions!$G$2:$G$1016, '관리용품리스트'!$C$3:$C$48, 0))
)
</f>
        <v>0</v>
      </c>
      <c r="O901" s="18">
        <f>IF(Transactions!$C$2:$C$1016=TRUE, 0, IF(Transactions!$C$2:$C$1016="지출", -ROUND(Transactions!$H$2:$H$1016/11, 0), ROUND(Transactions!$H$2:$H$1016/11, 0)))</f>
        <v>0</v>
      </c>
      <c r="P901" s="18" t="str">
        <f>IF(Transactions!$C$2:$C$1016="지출", -(Transactions!$H$2:$H$1016), Transactions!$H$2:$H$1016)</f>
        <v/>
      </c>
      <c r="Q901" s="18">
        <f>Transactions!$P$2:$P$1016-Transactions!$O$2:$O$1016</f>
        <v>0</v>
      </c>
      <c r="R901" s="18" t="str">
        <f>IF('운영결산'!$C$2, Transactions!$Q$2:$Q$1016, Transactions!$P$2:$P$1016)</f>
        <v/>
      </c>
      <c r="S901" s="18" t="str">
        <f>IF('초기비용'!$C$2, Transactions!$Q$2:$Q$1016, Transactions!$P$2:$P$1016)</f>
        <v/>
      </c>
      <c r="T901" s="18">
        <f>IF('총결산'!$C$2, Transactions!$Q$2:$Q$1016, Transactions!$P$2:$P$1016)</f>
        <v>0</v>
      </c>
      <c r="U901" s="18">
        <f>IF(Transactions!$V$2:$V$1016=FALSE, Transactions!$O$2:$O$1016, 0)</f>
        <v>0</v>
      </c>
      <c r="V901" s="20"/>
      <c r="W901" s="15"/>
      <c r="X901" s="15"/>
      <c r="Y901" s="15"/>
      <c r="Z901" s="15"/>
      <c r="AA901" s="15"/>
      <c r="AB901" s="15"/>
      <c r="AC901" s="19"/>
    </row>
    <row r="902" ht="15.75" hidden="1" customHeight="1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10" t="b">
        <f>AND(ISNUMBER(MATCH(Transactions!$F$2:$F$1016, '관리용품리스트'!$B$3:$B$48, 0)),
  ISNUMBER(MATCH(Transactions!$G$2:$G$1016, '관리용품리스트'!$C$3:$C$48, 0))
)
</f>
        <v>0</v>
      </c>
      <c r="O902" s="11">
        <f>IF(Transactions!$C$2:$C$1016=TRUE, 0, IF(Transactions!$C$2:$C$1016="지출", -ROUND(Transactions!$H$2:$H$1016/11, 0), ROUND(Transactions!$H$2:$H$1016/11, 0)))</f>
        <v>0</v>
      </c>
      <c r="P902" s="11" t="str">
        <f>IF(Transactions!$C$2:$C$1016="지출", -(Transactions!$H$2:$H$1016), Transactions!$H$2:$H$1016)</f>
        <v/>
      </c>
      <c r="Q902" s="11">
        <f>Transactions!$P$2:$P$1016-Transactions!$O$2:$O$1016</f>
        <v>0</v>
      </c>
      <c r="R902" s="11" t="str">
        <f>IF('운영결산'!$C$2, Transactions!$Q$2:$Q$1016, Transactions!$P$2:$P$1016)</f>
        <v/>
      </c>
      <c r="S902" s="11" t="str">
        <f>IF('초기비용'!$C$2, Transactions!$Q$2:$Q$1016, Transactions!$P$2:$P$1016)</f>
        <v/>
      </c>
      <c r="T902" s="11">
        <f>IF('총결산'!$C$2, Transactions!$Q$2:$Q$1016, Transactions!$P$2:$P$1016)</f>
        <v>0</v>
      </c>
      <c r="U902" s="11">
        <f>IF(Transactions!$V$2:$V$1016=FALSE, Transactions!$O$2:$O$1016, 0)</f>
        <v>0</v>
      </c>
      <c r="V902" s="21"/>
      <c r="W902" s="8"/>
      <c r="X902" s="8"/>
      <c r="Y902" s="8"/>
      <c r="Z902" s="8"/>
      <c r="AA902" s="8"/>
      <c r="AB902" s="8"/>
      <c r="AC902" s="12"/>
    </row>
    <row r="903" ht="15.75" hidden="1" customHeight="1">
      <c r="A903" s="13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7" t="b">
        <f>AND(ISNUMBER(MATCH(Transactions!$F$2:$F$1016, '관리용품리스트'!$B$3:$B$48, 0)),
  ISNUMBER(MATCH(Transactions!$G$2:$G$1016, '관리용품리스트'!$C$3:$C$48, 0))
)
</f>
        <v>0</v>
      </c>
      <c r="O903" s="18">
        <f>IF(Transactions!$C$2:$C$1016=TRUE, 0, IF(Transactions!$C$2:$C$1016="지출", -ROUND(Transactions!$H$2:$H$1016/11, 0), ROUND(Transactions!$H$2:$H$1016/11, 0)))</f>
        <v>0</v>
      </c>
      <c r="P903" s="18" t="str">
        <f>IF(Transactions!$C$2:$C$1016="지출", -(Transactions!$H$2:$H$1016), Transactions!$H$2:$H$1016)</f>
        <v/>
      </c>
      <c r="Q903" s="18">
        <f>Transactions!$P$2:$P$1016-Transactions!$O$2:$O$1016</f>
        <v>0</v>
      </c>
      <c r="R903" s="18" t="str">
        <f>IF('운영결산'!$C$2, Transactions!$Q$2:$Q$1016, Transactions!$P$2:$P$1016)</f>
        <v/>
      </c>
      <c r="S903" s="18" t="str">
        <f>IF('초기비용'!$C$2, Transactions!$Q$2:$Q$1016, Transactions!$P$2:$P$1016)</f>
        <v/>
      </c>
      <c r="T903" s="18">
        <f>IF('총결산'!$C$2, Transactions!$Q$2:$Q$1016, Transactions!$P$2:$P$1016)</f>
        <v>0</v>
      </c>
      <c r="U903" s="18">
        <f>IF(Transactions!$V$2:$V$1016=FALSE, Transactions!$O$2:$O$1016, 0)</f>
        <v>0</v>
      </c>
      <c r="V903" s="20"/>
      <c r="W903" s="15"/>
      <c r="X903" s="15"/>
      <c r="Y903" s="15"/>
      <c r="Z903" s="15"/>
      <c r="AA903" s="15"/>
      <c r="AB903" s="15"/>
      <c r="AC903" s="19"/>
    </row>
    <row r="904" ht="15.75" hidden="1" customHeight="1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10" t="b">
        <f>AND(ISNUMBER(MATCH(Transactions!$F$2:$F$1016, '관리용품리스트'!$B$3:$B$48, 0)),
  ISNUMBER(MATCH(Transactions!$G$2:$G$1016, '관리용품리스트'!$C$3:$C$48, 0))
)
</f>
        <v>0</v>
      </c>
      <c r="O904" s="11">
        <f>IF(Transactions!$C$2:$C$1016=TRUE, 0, IF(Transactions!$C$2:$C$1016="지출", -ROUND(Transactions!$H$2:$H$1016/11, 0), ROUND(Transactions!$H$2:$H$1016/11, 0)))</f>
        <v>0</v>
      </c>
      <c r="P904" s="11" t="str">
        <f>IF(Transactions!$C$2:$C$1016="지출", -(Transactions!$H$2:$H$1016), Transactions!$H$2:$H$1016)</f>
        <v/>
      </c>
      <c r="Q904" s="11">
        <f>Transactions!$P$2:$P$1016-Transactions!$O$2:$O$1016</f>
        <v>0</v>
      </c>
      <c r="R904" s="11" t="str">
        <f>IF('운영결산'!$C$2, Transactions!$Q$2:$Q$1016, Transactions!$P$2:$P$1016)</f>
        <v/>
      </c>
      <c r="S904" s="11" t="str">
        <f>IF('초기비용'!$C$2, Transactions!$Q$2:$Q$1016, Transactions!$P$2:$P$1016)</f>
        <v/>
      </c>
      <c r="T904" s="11">
        <f>IF('총결산'!$C$2, Transactions!$Q$2:$Q$1016, Transactions!$P$2:$P$1016)</f>
        <v>0</v>
      </c>
      <c r="U904" s="11">
        <f>IF(Transactions!$V$2:$V$1016=FALSE, Transactions!$O$2:$O$1016, 0)</f>
        <v>0</v>
      </c>
      <c r="V904" s="21"/>
      <c r="W904" s="8"/>
      <c r="X904" s="8"/>
      <c r="Y904" s="8"/>
      <c r="Z904" s="8"/>
      <c r="AA904" s="8"/>
      <c r="AB904" s="8"/>
      <c r="AC904" s="12"/>
    </row>
    <row r="905" ht="15.75" hidden="1" customHeight="1">
      <c r="A905" s="13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7" t="b">
        <f>AND(ISNUMBER(MATCH(Transactions!$F$2:$F$1016, '관리용품리스트'!$B$3:$B$48, 0)),
  ISNUMBER(MATCH(Transactions!$G$2:$G$1016, '관리용품리스트'!$C$3:$C$48, 0))
)
</f>
        <v>0</v>
      </c>
      <c r="O905" s="18">
        <f>IF(Transactions!$C$2:$C$1016=TRUE, 0, IF(Transactions!$C$2:$C$1016="지출", -ROUND(Transactions!$H$2:$H$1016/11, 0), ROUND(Transactions!$H$2:$H$1016/11, 0)))</f>
        <v>0</v>
      </c>
      <c r="P905" s="18" t="str">
        <f>IF(Transactions!$C$2:$C$1016="지출", -(Transactions!$H$2:$H$1016), Transactions!$H$2:$H$1016)</f>
        <v/>
      </c>
      <c r="Q905" s="18">
        <f>Transactions!$P$2:$P$1016-Transactions!$O$2:$O$1016</f>
        <v>0</v>
      </c>
      <c r="R905" s="18" t="str">
        <f>IF('운영결산'!$C$2, Transactions!$Q$2:$Q$1016, Transactions!$P$2:$P$1016)</f>
        <v/>
      </c>
      <c r="S905" s="18" t="str">
        <f>IF('초기비용'!$C$2, Transactions!$Q$2:$Q$1016, Transactions!$P$2:$P$1016)</f>
        <v/>
      </c>
      <c r="T905" s="18">
        <f>IF('총결산'!$C$2, Transactions!$Q$2:$Q$1016, Transactions!$P$2:$P$1016)</f>
        <v>0</v>
      </c>
      <c r="U905" s="18">
        <f>IF(Transactions!$V$2:$V$1016=FALSE, Transactions!$O$2:$O$1016, 0)</f>
        <v>0</v>
      </c>
      <c r="V905" s="20"/>
      <c r="W905" s="15"/>
      <c r="X905" s="15"/>
      <c r="Y905" s="15"/>
      <c r="Z905" s="15"/>
      <c r="AA905" s="15"/>
      <c r="AB905" s="15"/>
      <c r="AC905" s="19"/>
    </row>
    <row r="906" ht="15.75" hidden="1" customHeight="1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10" t="b">
        <f>AND(ISNUMBER(MATCH(Transactions!$F$2:$F$1016, '관리용품리스트'!$B$3:$B$48, 0)),
  ISNUMBER(MATCH(Transactions!$G$2:$G$1016, '관리용품리스트'!$C$3:$C$48, 0))
)
</f>
        <v>0</v>
      </c>
      <c r="O906" s="11">
        <f>IF(Transactions!$C$2:$C$1016=TRUE, 0, IF(Transactions!$C$2:$C$1016="지출", -ROUND(Transactions!$H$2:$H$1016/11, 0), ROUND(Transactions!$H$2:$H$1016/11, 0)))</f>
        <v>0</v>
      </c>
      <c r="P906" s="11" t="str">
        <f>IF(Transactions!$C$2:$C$1016="지출", -(Transactions!$H$2:$H$1016), Transactions!$H$2:$H$1016)</f>
        <v/>
      </c>
      <c r="Q906" s="11">
        <f>Transactions!$P$2:$P$1016-Transactions!$O$2:$O$1016</f>
        <v>0</v>
      </c>
      <c r="R906" s="11" t="str">
        <f>IF('운영결산'!$C$2, Transactions!$Q$2:$Q$1016, Transactions!$P$2:$P$1016)</f>
        <v/>
      </c>
      <c r="S906" s="11" t="str">
        <f>IF('초기비용'!$C$2, Transactions!$Q$2:$Q$1016, Transactions!$P$2:$P$1016)</f>
        <v/>
      </c>
      <c r="T906" s="11">
        <f>IF('총결산'!$C$2, Transactions!$Q$2:$Q$1016, Transactions!$P$2:$P$1016)</f>
        <v>0</v>
      </c>
      <c r="U906" s="11">
        <f>IF(Transactions!$V$2:$V$1016=FALSE, Transactions!$O$2:$O$1016, 0)</f>
        <v>0</v>
      </c>
      <c r="V906" s="21"/>
      <c r="W906" s="8"/>
      <c r="X906" s="8"/>
      <c r="Y906" s="8"/>
      <c r="Z906" s="8"/>
      <c r="AA906" s="8"/>
      <c r="AB906" s="8"/>
      <c r="AC906" s="12"/>
    </row>
    <row r="907" ht="15.75" hidden="1" customHeight="1">
      <c r="A907" s="13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7" t="b">
        <f>AND(ISNUMBER(MATCH(Transactions!$F$2:$F$1016, '관리용품리스트'!$B$3:$B$48, 0)),
  ISNUMBER(MATCH(Transactions!$G$2:$G$1016, '관리용품리스트'!$C$3:$C$48, 0))
)
</f>
        <v>0</v>
      </c>
      <c r="O907" s="18">
        <f>IF(Transactions!$C$2:$C$1016=TRUE, 0, IF(Transactions!$C$2:$C$1016="지출", -ROUND(Transactions!$H$2:$H$1016/11, 0), ROUND(Transactions!$H$2:$H$1016/11, 0)))</f>
        <v>0</v>
      </c>
      <c r="P907" s="18" t="str">
        <f>IF(Transactions!$C$2:$C$1016="지출", -(Transactions!$H$2:$H$1016), Transactions!$H$2:$H$1016)</f>
        <v/>
      </c>
      <c r="Q907" s="18">
        <f>Transactions!$P$2:$P$1016-Transactions!$O$2:$O$1016</f>
        <v>0</v>
      </c>
      <c r="R907" s="18" t="str">
        <f>IF('운영결산'!$C$2, Transactions!$Q$2:$Q$1016, Transactions!$P$2:$P$1016)</f>
        <v/>
      </c>
      <c r="S907" s="18" t="str">
        <f>IF('초기비용'!$C$2, Transactions!$Q$2:$Q$1016, Transactions!$P$2:$P$1016)</f>
        <v/>
      </c>
      <c r="T907" s="18">
        <f>IF('총결산'!$C$2, Transactions!$Q$2:$Q$1016, Transactions!$P$2:$P$1016)</f>
        <v>0</v>
      </c>
      <c r="U907" s="18">
        <f>IF(Transactions!$V$2:$V$1016=FALSE, Transactions!$O$2:$O$1016, 0)</f>
        <v>0</v>
      </c>
      <c r="V907" s="20"/>
      <c r="W907" s="15"/>
      <c r="X907" s="15"/>
      <c r="Y907" s="15"/>
      <c r="Z907" s="15"/>
      <c r="AA907" s="15"/>
      <c r="AB907" s="15"/>
      <c r="AC907" s="19"/>
    </row>
    <row r="908" ht="15.75" hidden="1" customHeight="1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10" t="b">
        <f>AND(ISNUMBER(MATCH(Transactions!$F$2:$F$1016, '관리용품리스트'!$B$3:$B$48, 0)),
  ISNUMBER(MATCH(Transactions!$G$2:$G$1016, '관리용품리스트'!$C$3:$C$48, 0))
)
</f>
        <v>0</v>
      </c>
      <c r="O908" s="11">
        <f>IF(Transactions!$C$2:$C$1016=TRUE, 0, IF(Transactions!$C$2:$C$1016="지출", -ROUND(Transactions!$H$2:$H$1016/11, 0), ROUND(Transactions!$H$2:$H$1016/11, 0)))</f>
        <v>0</v>
      </c>
      <c r="P908" s="11" t="str">
        <f>IF(Transactions!$C$2:$C$1016="지출", -(Transactions!$H$2:$H$1016), Transactions!$H$2:$H$1016)</f>
        <v/>
      </c>
      <c r="Q908" s="11">
        <f>Transactions!$P$2:$P$1016-Transactions!$O$2:$O$1016</f>
        <v>0</v>
      </c>
      <c r="R908" s="11" t="str">
        <f>IF('운영결산'!$C$2, Transactions!$Q$2:$Q$1016, Transactions!$P$2:$P$1016)</f>
        <v/>
      </c>
      <c r="S908" s="11" t="str">
        <f>IF('초기비용'!$C$2, Transactions!$Q$2:$Q$1016, Transactions!$P$2:$P$1016)</f>
        <v/>
      </c>
      <c r="T908" s="11">
        <f>IF('총결산'!$C$2, Transactions!$Q$2:$Q$1016, Transactions!$P$2:$P$1016)</f>
        <v>0</v>
      </c>
      <c r="U908" s="11">
        <f>IF(Transactions!$V$2:$V$1016=FALSE, Transactions!$O$2:$O$1016, 0)</f>
        <v>0</v>
      </c>
      <c r="V908" s="21"/>
      <c r="W908" s="8"/>
      <c r="X908" s="8"/>
      <c r="Y908" s="8"/>
      <c r="Z908" s="8"/>
      <c r="AA908" s="8"/>
      <c r="AB908" s="8"/>
      <c r="AC908" s="12"/>
    </row>
    <row r="909" ht="15.75" hidden="1" customHeight="1">
      <c r="A909" s="13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7" t="b">
        <f>AND(ISNUMBER(MATCH(Transactions!$F$2:$F$1016, '관리용품리스트'!$B$3:$B$48, 0)),
  ISNUMBER(MATCH(Transactions!$G$2:$G$1016, '관리용품리스트'!$C$3:$C$48, 0))
)
</f>
        <v>0</v>
      </c>
      <c r="O909" s="18">
        <f>IF(Transactions!$C$2:$C$1016=TRUE, 0, IF(Transactions!$C$2:$C$1016="지출", -ROUND(Transactions!$H$2:$H$1016/11, 0), ROUND(Transactions!$H$2:$H$1016/11, 0)))</f>
        <v>0</v>
      </c>
      <c r="P909" s="18" t="str">
        <f>IF(Transactions!$C$2:$C$1016="지출", -(Transactions!$H$2:$H$1016), Transactions!$H$2:$H$1016)</f>
        <v/>
      </c>
      <c r="Q909" s="18">
        <f>Transactions!$P$2:$P$1016-Transactions!$O$2:$O$1016</f>
        <v>0</v>
      </c>
      <c r="R909" s="18" t="str">
        <f>IF('운영결산'!$C$2, Transactions!$Q$2:$Q$1016, Transactions!$P$2:$P$1016)</f>
        <v/>
      </c>
      <c r="S909" s="18" t="str">
        <f>IF('초기비용'!$C$2, Transactions!$Q$2:$Q$1016, Transactions!$P$2:$P$1016)</f>
        <v/>
      </c>
      <c r="T909" s="18">
        <f>IF('총결산'!$C$2, Transactions!$Q$2:$Q$1016, Transactions!$P$2:$P$1016)</f>
        <v>0</v>
      </c>
      <c r="U909" s="18">
        <f>IF(Transactions!$V$2:$V$1016=FALSE, Transactions!$O$2:$O$1016, 0)</f>
        <v>0</v>
      </c>
      <c r="V909" s="20"/>
      <c r="W909" s="15"/>
      <c r="X909" s="15"/>
      <c r="Y909" s="15"/>
      <c r="Z909" s="15"/>
      <c r="AA909" s="15"/>
      <c r="AB909" s="15"/>
      <c r="AC909" s="19"/>
    </row>
    <row r="910" ht="15.75" hidden="1" customHeight="1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10" t="b">
        <f>AND(ISNUMBER(MATCH(Transactions!$F$2:$F$1016, '관리용품리스트'!$B$3:$B$48, 0)),
  ISNUMBER(MATCH(Transactions!$G$2:$G$1016, '관리용품리스트'!$C$3:$C$48, 0))
)
</f>
        <v>0</v>
      </c>
      <c r="O910" s="11">
        <f>IF(Transactions!$C$2:$C$1016=TRUE, 0, IF(Transactions!$C$2:$C$1016="지출", -ROUND(Transactions!$H$2:$H$1016/11, 0), ROUND(Transactions!$H$2:$H$1016/11, 0)))</f>
        <v>0</v>
      </c>
      <c r="P910" s="11" t="str">
        <f>IF(Transactions!$C$2:$C$1016="지출", -(Transactions!$H$2:$H$1016), Transactions!$H$2:$H$1016)</f>
        <v/>
      </c>
      <c r="Q910" s="11">
        <f>Transactions!$P$2:$P$1016-Transactions!$O$2:$O$1016</f>
        <v>0</v>
      </c>
      <c r="R910" s="11" t="str">
        <f>IF('운영결산'!$C$2, Transactions!$Q$2:$Q$1016, Transactions!$P$2:$P$1016)</f>
        <v/>
      </c>
      <c r="S910" s="11" t="str">
        <f>IF('초기비용'!$C$2, Transactions!$Q$2:$Q$1016, Transactions!$P$2:$P$1016)</f>
        <v/>
      </c>
      <c r="T910" s="11">
        <f>IF('총결산'!$C$2, Transactions!$Q$2:$Q$1016, Transactions!$P$2:$P$1016)</f>
        <v>0</v>
      </c>
      <c r="U910" s="11">
        <f>IF(Transactions!$V$2:$V$1016=FALSE, Transactions!$O$2:$O$1016, 0)</f>
        <v>0</v>
      </c>
      <c r="V910" s="21"/>
      <c r="W910" s="8"/>
      <c r="X910" s="8"/>
      <c r="Y910" s="8"/>
      <c r="Z910" s="8"/>
      <c r="AA910" s="8"/>
      <c r="AB910" s="8"/>
      <c r="AC910" s="12"/>
    </row>
    <row r="911" ht="15.75" hidden="1" customHeight="1">
      <c r="A911" s="13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7" t="b">
        <f>AND(ISNUMBER(MATCH(Transactions!$F$2:$F$1016, '관리용품리스트'!$B$3:$B$48, 0)),
  ISNUMBER(MATCH(Transactions!$G$2:$G$1016, '관리용품리스트'!$C$3:$C$48, 0))
)
</f>
        <v>0</v>
      </c>
      <c r="O911" s="18">
        <f>IF(Transactions!$C$2:$C$1016=TRUE, 0, IF(Transactions!$C$2:$C$1016="지출", -ROUND(Transactions!$H$2:$H$1016/11, 0), ROUND(Transactions!$H$2:$H$1016/11, 0)))</f>
        <v>0</v>
      </c>
      <c r="P911" s="18" t="str">
        <f>IF(Transactions!$C$2:$C$1016="지출", -(Transactions!$H$2:$H$1016), Transactions!$H$2:$H$1016)</f>
        <v/>
      </c>
      <c r="Q911" s="18">
        <f>Transactions!$P$2:$P$1016-Transactions!$O$2:$O$1016</f>
        <v>0</v>
      </c>
      <c r="R911" s="18" t="str">
        <f>IF('운영결산'!$C$2, Transactions!$Q$2:$Q$1016, Transactions!$P$2:$P$1016)</f>
        <v/>
      </c>
      <c r="S911" s="18" t="str">
        <f>IF('초기비용'!$C$2, Transactions!$Q$2:$Q$1016, Transactions!$P$2:$P$1016)</f>
        <v/>
      </c>
      <c r="T911" s="18">
        <f>IF('총결산'!$C$2, Transactions!$Q$2:$Q$1016, Transactions!$P$2:$P$1016)</f>
        <v>0</v>
      </c>
      <c r="U911" s="18">
        <f>IF(Transactions!$V$2:$V$1016=FALSE, Transactions!$O$2:$O$1016, 0)</f>
        <v>0</v>
      </c>
      <c r="V911" s="20"/>
      <c r="W911" s="15"/>
      <c r="X911" s="15"/>
      <c r="Y911" s="15"/>
      <c r="Z911" s="15"/>
      <c r="AA911" s="15"/>
      <c r="AB911" s="15"/>
      <c r="AC911" s="19"/>
    </row>
    <row r="912" ht="15.75" hidden="1" customHeight="1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10" t="b">
        <f>AND(ISNUMBER(MATCH(Transactions!$F$2:$F$1016, '관리용품리스트'!$B$3:$B$48, 0)),
  ISNUMBER(MATCH(Transactions!$G$2:$G$1016, '관리용품리스트'!$C$3:$C$48, 0))
)
</f>
        <v>0</v>
      </c>
      <c r="O912" s="11">
        <f>IF(Transactions!$C$2:$C$1016=TRUE, 0, IF(Transactions!$C$2:$C$1016="지출", -ROUND(Transactions!$H$2:$H$1016/11, 0), ROUND(Transactions!$H$2:$H$1016/11, 0)))</f>
        <v>0</v>
      </c>
      <c r="P912" s="11" t="str">
        <f>IF(Transactions!$C$2:$C$1016="지출", -(Transactions!$H$2:$H$1016), Transactions!$H$2:$H$1016)</f>
        <v/>
      </c>
      <c r="Q912" s="11">
        <f>Transactions!$P$2:$P$1016-Transactions!$O$2:$O$1016</f>
        <v>0</v>
      </c>
      <c r="R912" s="11" t="str">
        <f>IF('운영결산'!$C$2, Transactions!$Q$2:$Q$1016, Transactions!$P$2:$P$1016)</f>
        <v/>
      </c>
      <c r="S912" s="11" t="str">
        <f>IF('초기비용'!$C$2, Transactions!$Q$2:$Q$1016, Transactions!$P$2:$P$1016)</f>
        <v/>
      </c>
      <c r="T912" s="11">
        <f>IF('총결산'!$C$2, Transactions!$Q$2:$Q$1016, Transactions!$P$2:$P$1016)</f>
        <v>0</v>
      </c>
      <c r="U912" s="11">
        <f>IF(Transactions!$V$2:$V$1016=FALSE, Transactions!$O$2:$O$1016, 0)</f>
        <v>0</v>
      </c>
      <c r="V912" s="21"/>
      <c r="W912" s="8"/>
      <c r="X912" s="8"/>
      <c r="Y912" s="8"/>
      <c r="Z912" s="8"/>
      <c r="AA912" s="8"/>
      <c r="AB912" s="8"/>
      <c r="AC912" s="12"/>
    </row>
    <row r="913" ht="15.75" hidden="1" customHeight="1">
      <c r="A913" s="13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7" t="b">
        <f>AND(ISNUMBER(MATCH(Transactions!$F$2:$F$1016, '관리용품리스트'!$B$3:$B$48, 0)),
  ISNUMBER(MATCH(Transactions!$G$2:$G$1016, '관리용품리스트'!$C$3:$C$48, 0))
)
</f>
        <v>0</v>
      </c>
      <c r="O913" s="18">
        <f>IF(Transactions!$C$2:$C$1016=TRUE, 0, IF(Transactions!$C$2:$C$1016="지출", -ROUND(Transactions!$H$2:$H$1016/11, 0), ROUND(Transactions!$H$2:$H$1016/11, 0)))</f>
        <v>0</v>
      </c>
      <c r="P913" s="18" t="str">
        <f>IF(Transactions!$C$2:$C$1016="지출", -(Transactions!$H$2:$H$1016), Transactions!$H$2:$H$1016)</f>
        <v/>
      </c>
      <c r="Q913" s="18">
        <f>Transactions!$P$2:$P$1016-Transactions!$O$2:$O$1016</f>
        <v>0</v>
      </c>
      <c r="R913" s="18" t="str">
        <f>IF('운영결산'!$C$2, Transactions!$Q$2:$Q$1016, Transactions!$P$2:$P$1016)</f>
        <v/>
      </c>
      <c r="S913" s="18" t="str">
        <f>IF('초기비용'!$C$2, Transactions!$Q$2:$Q$1016, Transactions!$P$2:$P$1016)</f>
        <v/>
      </c>
      <c r="T913" s="18">
        <f>IF('총결산'!$C$2, Transactions!$Q$2:$Q$1016, Transactions!$P$2:$P$1016)</f>
        <v>0</v>
      </c>
      <c r="U913" s="18">
        <f>IF(Transactions!$V$2:$V$1016=FALSE, Transactions!$O$2:$O$1016, 0)</f>
        <v>0</v>
      </c>
      <c r="V913" s="20"/>
      <c r="W913" s="15"/>
      <c r="X913" s="15"/>
      <c r="Y913" s="15"/>
      <c r="Z913" s="15"/>
      <c r="AA913" s="15"/>
      <c r="AB913" s="15"/>
      <c r="AC913" s="19"/>
    </row>
    <row r="914" ht="15.75" hidden="1" customHeight="1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10" t="b">
        <f>AND(ISNUMBER(MATCH(Transactions!$F$2:$F$1016, '관리용품리스트'!$B$3:$B$48, 0)),
  ISNUMBER(MATCH(Transactions!$G$2:$G$1016, '관리용품리스트'!$C$3:$C$48, 0))
)
</f>
        <v>0</v>
      </c>
      <c r="O914" s="11">
        <f>IF(Transactions!$C$2:$C$1016=TRUE, 0, IF(Transactions!$C$2:$C$1016="지출", -ROUND(Transactions!$H$2:$H$1016/11, 0), ROUND(Transactions!$H$2:$H$1016/11, 0)))</f>
        <v>0</v>
      </c>
      <c r="P914" s="11" t="str">
        <f>IF(Transactions!$C$2:$C$1016="지출", -(Transactions!$H$2:$H$1016), Transactions!$H$2:$H$1016)</f>
        <v/>
      </c>
      <c r="Q914" s="11">
        <f>Transactions!$P$2:$P$1016-Transactions!$O$2:$O$1016</f>
        <v>0</v>
      </c>
      <c r="R914" s="11" t="str">
        <f>IF('운영결산'!$C$2, Transactions!$Q$2:$Q$1016, Transactions!$P$2:$P$1016)</f>
        <v/>
      </c>
      <c r="S914" s="11" t="str">
        <f>IF('초기비용'!$C$2, Transactions!$Q$2:$Q$1016, Transactions!$P$2:$P$1016)</f>
        <v/>
      </c>
      <c r="T914" s="11">
        <f>IF('총결산'!$C$2, Transactions!$Q$2:$Q$1016, Transactions!$P$2:$P$1016)</f>
        <v>0</v>
      </c>
      <c r="U914" s="11">
        <f>IF(Transactions!$V$2:$V$1016=FALSE, Transactions!$O$2:$O$1016, 0)</f>
        <v>0</v>
      </c>
      <c r="V914" s="21"/>
      <c r="W914" s="8"/>
      <c r="X914" s="8"/>
      <c r="Y914" s="8"/>
      <c r="Z914" s="8"/>
      <c r="AA914" s="8"/>
      <c r="AB914" s="8"/>
      <c r="AC914" s="12"/>
    </row>
    <row r="915" ht="15.75" hidden="1" customHeight="1">
      <c r="A915" s="13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7" t="b">
        <f>AND(ISNUMBER(MATCH(Transactions!$F$2:$F$1016, '관리용품리스트'!$B$3:$B$48, 0)),
  ISNUMBER(MATCH(Transactions!$G$2:$G$1016, '관리용품리스트'!$C$3:$C$48, 0))
)
</f>
        <v>0</v>
      </c>
      <c r="O915" s="18">
        <f>IF(Transactions!$C$2:$C$1016=TRUE, 0, IF(Transactions!$C$2:$C$1016="지출", -ROUND(Transactions!$H$2:$H$1016/11, 0), ROUND(Transactions!$H$2:$H$1016/11, 0)))</f>
        <v>0</v>
      </c>
      <c r="P915" s="18" t="str">
        <f>IF(Transactions!$C$2:$C$1016="지출", -(Transactions!$H$2:$H$1016), Transactions!$H$2:$H$1016)</f>
        <v/>
      </c>
      <c r="Q915" s="18">
        <f>Transactions!$P$2:$P$1016-Transactions!$O$2:$O$1016</f>
        <v>0</v>
      </c>
      <c r="R915" s="18" t="str">
        <f>IF('운영결산'!$C$2, Transactions!$Q$2:$Q$1016, Transactions!$P$2:$P$1016)</f>
        <v/>
      </c>
      <c r="S915" s="18" t="str">
        <f>IF('초기비용'!$C$2, Transactions!$Q$2:$Q$1016, Transactions!$P$2:$P$1016)</f>
        <v/>
      </c>
      <c r="T915" s="18">
        <f>IF('총결산'!$C$2, Transactions!$Q$2:$Q$1016, Transactions!$P$2:$P$1016)</f>
        <v>0</v>
      </c>
      <c r="U915" s="18">
        <f>IF(Transactions!$V$2:$V$1016=FALSE, Transactions!$O$2:$O$1016, 0)</f>
        <v>0</v>
      </c>
      <c r="V915" s="20"/>
      <c r="W915" s="15"/>
      <c r="X915" s="15"/>
      <c r="Y915" s="15"/>
      <c r="Z915" s="15"/>
      <c r="AA915" s="15"/>
      <c r="AB915" s="15"/>
      <c r="AC915" s="19"/>
    </row>
    <row r="916" ht="15.75" hidden="1" customHeight="1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10" t="b">
        <f>AND(ISNUMBER(MATCH(Transactions!$F$2:$F$1016, '관리용품리스트'!$B$3:$B$48, 0)),
  ISNUMBER(MATCH(Transactions!$G$2:$G$1016, '관리용품리스트'!$C$3:$C$48, 0))
)
</f>
        <v>0</v>
      </c>
      <c r="O916" s="11">
        <f>IF(Transactions!$C$2:$C$1016=TRUE, 0, IF(Transactions!$C$2:$C$1016="지출", -ROUND(Transactions!$H$2:$H$1016/11, 0), ROUND(Transactions!$H$2:$H$1016/11, 0)))</f>
        <v>0</v>
      </c>
      <c r="P916" s="11" t="str">
        <f>IF(Transactions!$C$2:$C$1016="지출", -(Transactions!$H$2:$H$1016), Transactions!$H$2:$H$1016)</f>
        <v/>
      </c>
      <c r="Q916" s="11">
        <f>Transactions!$P$2:$P$1016-Transactions!$O$2:$O$1016</f>
        <v>0</v>
      </c>
      <c r="R916" s="11" t="str">
        <f>IF('운영결산'!$C$2, Transactions!$Q$2:$Q$1016, Transactions!$P$2:$P$1016)</f>
        <v/>
      </c>
      <c r="S916" s="11" t="str">
        <f>IF('초기비용'!$C$2, Transactions!$Q$2:$Q$1016, Transactions!$P$2:$P$1016)</f>
        <v/>
      </c>
      <c r="T916" s="11">
        <f>IF('총결산'!$C$2, Transactions!$Q$2:$Q$1016, Transactions!$P$2:$P$1016)</f>
        <v>0</v>
      </c>
      <c r="U916" s="11">
        <f>IF(Transactions!$V$2:$V$1016=FALSE, Transactions!$O$2:$O$1016, 0)</f>
        <v>0</v>
      </c>
      <c r="V916" s="21"/>
      <c r="W916" s="8"/>
      <c r="X916" s="8"/>
      <c r="Y916" s="8"/>
      <c r="Z916" s="8"/>
      <c r="AA916" s="8"/>
      <c r="AB916" s="8"/>
      <c r="AC916" s="12"/>
    </row>
    <row r="917" ht="15.75" hidden="1" customHeight="1">
      <c r="A917" s="13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7" t="b">
        <f>AND(ISNUMBER(MATCH(Transactions!$F$2:$F$1016, '관리용품리스트'!$B$3:$B$48, 0)),
  ISNUMBER(MATCH(Transactions!$G$2:$G$1016, '관리용품리스트'!$C$3:$C$48, 0))
)
</f>
        <v>0</v>
      </c>
      <c r="O917" s="18">
        <f>IF(Transactions!$C$2:$C$1016=TRUE, 0, IF(Transactions!$C$2:$C$1016="지출", -ROUND(Transactions!$H$2:$H$1016/11, 0), ROUND(Transactions!$H$2:$H$1016/11, 0)))</f>
        <v>0</v>
      </c>
      <c r="P917" s="18" t="str">
        <f>IF(Transactions!$C$2:$C$1016="지출", -(Transactions!$H$2:$H$1016), Transactions!$H$2:$H$1016)</f>
        <v/>
      </c>
      <c r="Q917" s="18">
        <f>Transactions!$P$2:$P$1016-Transactions!$O$2:$O$1016</f>
        <v>0</v>
      </c>
      <c r="R917" s="18" t="str">
        <f>IF('운영결산'!$C$2, Transactions!$Q$2:$Q$1016, Transactions!$P$2:$P$1016)</f>
        <v/>
      </c>
      <c r="S917" s="18" t="str">
        <f>IF('초기비용'!$C$2, Transactions!$Q$2:$Q$1016, Transactions!$P$2:$P$1016)</f>
        <v/>
      </c>
      <c r="T917" s="18">
        <f>IF('총결산'!$C$2, Transactions!$Q$2:$Q$1016, Transactions!$P$2:$P$1016)</f>
        <v>0</v>
      </c>
      <c r="U917" s="18">
        <f>IF(Transactions!$V$2:$V$1016=FALSE, Transactions!$O$2:$O$1016, 0)</f>
        <v>0</v>
      </c>
      <c r="V917" s="20"/>
      <c r="W917" s="15"/>
      <c r="X917" s="15"/>
      <c r="Y917" s="15"/>
      <c r="Z917" s="15"/>
      <c r="AA917" s="15"/>
      <c r="AB917" s="15"/>
      <c r="AC917" s="19"/>
    </row>
    <row r="918" ht="15.75" hidden="1" customHeight="1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10" t="b">
        <f>AND(ISNUMBER(MATCH(Transactions!$F$2:$F$1016, '관리용품리스트'!$B$3:$B$48, 0)),
  ISNUMBER(MATCH(Transactions!$G$2:$G$1016, '관리용품리스트'!$C$3:$C$48, 0))
)
</f>
        <v>0</v>
      </c>
      <c r="O918" s="11">
        <f>IF(Transactions!$C$2:$C$1016=TRUE, 0, IF(Transactions!$C$2:$C$1016="지출", -ROUND(Transactions!$H$2:$H$1016/11, 0), ROUND(Transactions!$H$2:$H$1016/11, 0)))</f>
        <v>0</v>
      </c>
      <c r="P918" s="11" t="str">
        <f>IF(Transactions!$C$2:$C$1016="지출", -(Transactions!$H$2:$H$1016), Transactions!$H$2:$H$1016)</f>
        <v/>
      </c>
      <c r="Q918" s="11">
        <f>Transactions!$P$2:$P$1016-Transactions!$O$2:$O$1016</f>
        <v>0</v>
      </c>
      <c r="R918" s="11" t="str">
        <f>IF('운영결산'!$C$2, Transactions!$Q$2:$Q$1016, Transactions!$P$2:$P$1016)</f>
        <v/>
      </c>
      <c r="S918" s="11" t="str">
        <f>IF('초기비용'!$C$2, Transactions!$Q$2:$Q$1016, Transactions!$P$2:$P$1016)</f>
        <v/>
      </c>
      <c r="T918" s="11">
        <f>IF('총결산'!$C$2, Transactions!$Q$2:$Q$1016, Transactions!$P$2:$P$1016)</f>
        <v>0</v>
      </c>
      <c r="U918" s="11">
        <f>IF(Transactions!$V$2:$V$1016=FALSE, Transactions!$O$2:$O$1016, 0)</f>
        <v>0</v>
      </c>
      <c r="V918" s="21"/>
      <c r="W918" s="8"/>
      <c r="X918" s="8"/>
      <c r="Y918" s="8"/>
      <c r="Z918" s="8"/>
      <c r="AA918" s="8"/>
      <c r="AB918" s="8"/>
      <c r="AC918" s="12"/>
    </row>
    <row r="919" ht="15.75" hidden="1" customHeight="1">
      <c r="A919" s="13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7" t="b">
        <f>AND(ISNUMBER(MATCH(Transactions!$F$2:$F$1016, '관리용품리스트'!$B$3:$B$48, 0)),
  ISNUMBER(MATCH(Transactions!$G$2:$G$1016, '관리용품리스트'!$C$3:$C$48, 0))
)
</f>
        <v>0</v>
      </c>
      <c r="O919" s="18">
        <f>IF(Transactions!$C$2:$C$1016=TRUE, 0, IF(Transactions!$C$2:$C$1016="지출", -ROUND(Transactions!$H$2:$H$1016/11, 0), ROUND(Transactions!$H$2:$H$1016/11, 0)))</f>
        <v>0</v>
      </c>
      <c r="P919" s="18" t="str">
        <f>IF(Transactions!$C$2:$C$1016="지출", -(Transactions!$H$2:$H$1016), Transactions!$H$2:$H$1016)</f>
        <v/>
      </c>
      <c r="Q919" s="18">
        <f>Transactions!$P$2:$P$1016-Transactions!$O$2:$O$1016</f>
        <v>0</v>
      </c>
      <c r="R919" s="18" t="str">
        <f>IF('운영결산'!$C$2, Transactions!$Q$2:$Q$1016, Transactions!$P$2:$P$1016)</f>
        <v/>
      </c>
      <c r="S919" s="18" t="str">
        <f>IF('초기비용'!$C$2, Transactions!$Q$2:$Q$1016, Transactions!$P$2:$P$1016)</f>
        <v/>
      </c>
      <c r="T919" s="18">
        <f>IF('총결산'!$C$2, Transactions!$Q$2:$Q$1016, Transactions!$P$2:$P$1016)</f>
        <v>0</v>
      </c>
      <c r="U919" s="18">
        <f>IF(Transactions!$V$2:$V$1016=FALSE, Transactions!$O$2:$O$1016, 0)</f>
        <v>0</v>
      </c>
      <c r="V919" s="20"/>
      <c r="W919" s="15"/>
      <c r="X919" s="15"/>
      <c r="Y919" s="15"/>
      <c r="Z919" s="15"/>
      <c r="AA919" s="15"/>
      <c r="AB919" s="15"/>
      <c r="AC919" s="19"/>
    </row>
    <row r="920" ht="15.75" hidden="1" customHeight="1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10" t="b">
        <f>AND(ISNUMBER(MATCH(Transactions!$F$2:$F$1016, '관리용품리스트'!$B$3:$B$48, 0)),
  ISNUMBER(MATCH(Transactions!$G$2:$G$1016, '관리용품리스트'!$C$3:$C$48, 0))
)
</f>
        <v>0</v>
      </c>
      <c r="O920" s="11">
        <f>IF(Transactions!$C$2:$C$1016=TRUE, 0, IF(Transactions!$C$2:$C$1016="지출", -ROUND(Transactions!$H$2:$H$1016/11, 0), ROUND(Transactions!$H$2:$H$1016/11, 0)))</f>
        <v>0</v>
      </c>
      <c r="P920" s="11" t="str">
        <f>IF(Transactions!$C$2:$C$1016="지출", -(Transactions!$H$2:$H$1016), Transactions!$H$2:$H$1016)</f>
        <v/>
      </c>
      <c r="Q920" s="11">
        <f>Transactions!$P$2:$P$1016-Transactions!$O$2:$O$1016</f>
        <v>0</v>
      </c>
      <c r="R920" s="11" t="str">
        <f>IF('운영결산'!$C$2, Transactions!$Q$2:$Q$1016, Transactions!$P$2:$P$1016)</f>
        <v/>
      </c>
      <c r="S920" s="11" t="str">
        <f>IF('초기비용'!$C$2, Transactions!$Q$2:$Q$1016, Transactions!$P$2:$P$1016)</f>
        <v/>
      </c>
      <c r="T920" s="11">
        <f>IF('총결산'!$C$2, Transactions!$Q$2:$Q$1016, Transactions!$P$2:$P$1016)</f>
        <v>0</v>
      </c>
      <c r="U920" s="11">
        <f>IF(Transactions!$V$2:$V$1016=FALSE, Transactions!$O$2:$O$1016, 0)</f>
        <v>0</v>
      </c>
      <c r="V920" s="21"/>
      <c r="W920" s="8"/>
      <c r="X920" s="8"/>
      <c r="Y920" s="8"/>
      <c r="Z920" s="8"/>
      <c r="AA920" s="8"/>
      <c r="AB920" s="8"/>
      <c r="AC920" s="12"/>
    </row>
    <row r="921" ht="15.75" hidden="1" customHeight="1">
      <c r="A921" s="13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7" t="b">
        <f>AND(ISNUMBER(MATCH(Transactions!$F$2:$F$1016, '관리용품리스트'!$B$3:$B$48, 0)),
  ISNUMBER(MATCH(Transactions!$G$2:$G$1016, '관리용품리스트'!$C$3:$C$48, 0))
)
</f>
        <v>0</v>
      </c>
      <c r="O921" s="18">
        <f>IF(Transactions!$C$2:$C$1016=TRUE, 0, IF(Transactions!$C$2:$C$1016="지출", -ROUND(Transactions!$H$2:$H$1016/11, 0), ROUND(Transactions!$H$2:$H$1016/11, 0)))</f>
        <v>0</v>
      </c>
      <c r="P921" s="18" t="str">
        <f>IF(Transactions!$C$2:$C$1016="지출", -(Transactions!$H$2:$H$1016), Transactions!$H$2:$H$1016)</f>
        <v/>
      </c>
      <c r="Q921" s="18">
        <f>Transactions!$P$2:$P$1016-Transactions!$O$2:$O$1016</f>
        <v>0</v>
      </c>
      <c r="R921" s="18" t="str">
        <f>IF('운영결산'!$C$2, Transactions!$Q$2:$Q$1016, Transactions!$P$2:$P$1016)</f>
        <v/>
      </c>
      <c r="S921" s="18" t="str">
        <f>IF('초기비용'!$C$2, Transactions!$Q$2:$Q$1016, Transactions!$P$2:$P$1016)</f>
        <v/>
      </c>
      <c r="T921" s="18">
        <f>IF('총결산'!$C$2, Transactions!$Q$2:$Q$1016, Transactions!$P$2:$P$1016)</f>
        <v>0</v>
      </c>
      <c r="U921" s="18">
        <f>IF(Transactions!$V$2:$V$1016=FALSE, Transactions!$O$2:$O$1016, 0)</f>
        <v>0</v>
      </c>
      <c r="V921" s="20"/>
      <c r="W921" s="15"/>
      <c r="X921" s="15"/>
      <c r="Y921" s="15"/>
      <c r="Z921" s="15"/>
      <c r="AA921" s="15"/>
      <c r="AB921" s="15"/>
      <c r="AC921" s="19"/>
    </row>
    <row r="922" ht="15.75" hidden="1" customHeight="1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10" t="b">
        <f>AND(ISNUMBER(MATCH(Transactions!$F$2:$F$1016, '관리용품리스트'!$B$3:$B$48, 0)),
  ISNUMBER(MATCH(Transactions!$G$2:$G$1016, '관리용품리스트'!$C$3:$C$48, 0))
)
</f>
        <v>0</v>
      </c>
      <c r="O922" s="11">
        <f>IF(Transactions!$C$2:$C$1016=TRUE, 0, IF(Transactions!$C$2:$C$1016="지출", -ROUND(Transactions!$H$2:$H$1016/11, 0), ROUND(Transactions!$H$2:$H$1016/11, 0)))</f>
        <v>0</v>
      </c>
      <c r="P922" s="11" t="str">
        <f>IF(Transactions!$C$2:$C$1016="지출", -(Transactions!$H$2:$H$1016), Transactions!$H$2:$H$1016)</f>
        <v/>
      </c>
      <c r="Q922" s="11">
        <f>Transactions!$P$2:$P$1016-Transactions!$O$2:$O$1016</f>
        <v>0</v>
      </c>
      <c r="R922" s="11" t="str">
        <f>IF('운영결산'!$C$2, Transactions!$Q$2:$Q$1016, Transactions!$P$2:$P$1016)</f>
        <v/>
      </c>
      <c r="S922" s="11" t="str">
        <f>IF('초기비용'!$C$2, Transactions!$Q$2:$Q$1016, Transactions!$P$2:$P$1016)</f>
        <v/>
      </c>
      <c r="T922" s="11">
        <f>IF('총결산'!$C$2, Transactions!$Q$2:$Q$1016, Transactions!$P$2:$P$1016)</f>
        <v>0</v>
      </c>
      <c r="U922" s="11">
        <f>IF(Transactions!$V$2:$V$1016=FALSE, Transactions!$O$2:$O$1016, 0)</f>
        <v>0</v>
      </c>
      <c r="V922" s="21"/>
      <c r="W922" s="8"/>
      <c r="X922" s="8"/>
      <c r="Y922" s="8"/>
      <c r="Z922" s="8"/>
      <c r="AA922" s="8"/>
      <c r="AB922" s="8"/>
      <c r="AC922" s="12"/>
    </row>
    <row r="923" ht="15.75" hidden="1" customHeight="1">
      <c r="A923" s="13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7" t="b">
        <f>AND(ISNUMBER(MATCH(Transactions!$F$2:$F$1016, '관리용품리스트'!$B$3:$B$48, 0)),
  ISNUMBER(MATCH(Transactions!$G$2:$G$1016, '관리용품리스트'!$C$3:$C$48, 0))
)
</f>
        <v>0</v>
      </c>
      <c r="O923" s="18">
        <f>IF(Transactions!$C$2:$C$1016=TRUE, 0, IF(Transactions!$C$2:$C$1016="지출", -ROUND(Transactions!$H$2:$H$1016/11, 0), ROUND(Transactions!$H$2:$H$1016/11, 0)))</f>
        <v>0</v>
      </c>
      <c r="P923" s="18" t="str">
        <f>IF(Transactions!$C$2:$C$1016="지출", -(Transactions!$H$2:$H$1016), Transactions!$H$2:$H$1016)</f>
        <v/>
      </c>
      <c r="Q923" s="18">
        <f>Transactions!$P$2:$P$1016-Transactions!$O$2:$O$1016</f>
        <v>0</v>
      </c>
      <c r="R923" s="18" t="str">
        <f>IF('운영결산'!$C$2, Transactions!$Q$2:$Q$1016, Transactions!$P$2:$P$1016)</f>
        <v/>
      </c>
      <c r="S923" s="18" t="str">
        <f>IF('초기비용'!$C$2, Transactions!$Q$2:$Q$1016, Transactions!$P$2:$P$1016)</f>
        <v/>
      </c>
      <c r="T923" s="18">
        <f>IF('총결산'!$C$2, Transactions!$Q$2:$Q$1016, Transactions!$P$2:$P$1016)</f>
        <v>0</v>
      </c>
      <c r="U923" s="18">
        <f>IF(Transactions!$V$2:$V$1016=FALSE, Transactions!$O$2:$O$1016, 0)</f>
        <v>0</v>
      </c>
      <c r="V923" s="20"/>
      <c r="W923" s="15"/>
      <c r="X923" s="15"/>
      <c r="Y923" s="15"/>
      <c r="Z923" s="15"/>
      <c r="AA923" s="15"/>
      <c r="AB923" s="15"/>
      <c r="AC923" s="19"/>
    </row>
    <row r="924" ht="15.75" hidden="1" customHeight="1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10" t="b">
        <f>AND(ISNUMBER(MATCH(Transactions!$F$2:$F$1016, '관리용품리스트'!$B$3:$B$48, 0)),
  ISNUMBER(MATCH(Transactions!$G$2:$G$1016, '관리용품리스트'!$C$3:$C$48, 0))
)
</f>
        <v>0</v>
      </c>
      <c r="O924" s="11">
        <f>IF(Transactions!$C$2:$C$1016=TRUE, 0, IF(Transactions!$C$2:$C$1016="지출", -ROUND(Transactions!$H$2:$H$1016/11, 0), ROUND(Transactions!$H$2:$H$1016/11, 0)))</f>
        <v>0</v>
      </c>
      <c r="P924" s="11" t="str">
        <f>IF(Transactions!$C$2:$C$1016="지출", -(Transactions!$H$2:$H$1016), Transactions!$H$2:$H$1016)</f>
        <v/>
      </c>
      <c r="Q924" s="11">
        <f>Transactions!$P$2:$P$1016-Transactions!$O$2:$O$1016</f>
        <v>0</v>
      </c>
      <c r="R924" s="11" t="str">
        <f>IF('운영결산'!$C$2, Transactions!$Q$2:$Q$1016, Transactions!$P$2:$P$1016)</f>
        <v/>
      </c>
      <c r="S924" s="11" t="str">
        <f>IF('초기비용'!$C$2, Transactions!$Q$2:$Q$1016, Transactions!$P$2:$P$1016)</f>
        <v/>
      </c>
      <c r="T924" s="11">
        <f>IF('총결산'!$C$2, Transactions!$Q$2:$Q$1016, Transactions!$P$2:$P$1016)</f>
        <v>0</v>
      </c>
      <c r="U924" s="11">
        <f>IF(Transactions!$V$2:$V$1016=FALSE, Transactions!$O$2:$O$1016, 0)</f>
        <v>0</v>
      </c>
      <c r="V924" s="21"/>
      <c r="W924" s="8"/>
      <c r="X924" s="8"/>
      <c r="Y924" s="8"/>
      <c r="Z924" s="8"/>
      <c r="AA924" s="8"/>
      <c r="AB924" s="8"/>
      <c r="AC924" s="12"/>
    </row>
    <row r="925" ht="15.75" hidden="1" customHeight="1">
      <c r="A925" s="13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7" t="b">
        <f>AND(ISNUMBER(MATCH(Transactions!$F$2:$F$1016, '관리용품리스트'!$B$3:$B$48, 0)),
  ISNUMBER(MATCH(Transactions!$G$2:$G$1016, '관리용품리스트'!$C$3:$C$48, 0))
)
</f>
        <v>0</v>
      </c>
      <c r="O925" s="18">
        <f>IF(Transactions!$C$2:$C$1016=TRUE, 0, IF(Transactions!$C$2:$C$1016="지출", -ROUND(Transactions!$H$2:$H$1016/11, 0), ROUND(Transactions!$H$2:$H$1016/11, 0)))</f>
        <v>0</v>
      </c>
      <c r="P925" s="18" t="str">
        <f>IF(Transactions!$C$2:$C$1016="지출", -(Transactions!$H$2:$H$1016), Transactions!$H$2:$H$1016)</f>
        <v/>
      </c>
      <c r="Q925" s="18">
        <f>Transactions!$P$2:$P$1016-Transactions!$O$2:$O$1016</f>
        <v>0</v>
      </c>
      <c r="R925" s="18" t="str">
        <f>IF('운영결산'!$C$2, Transactions!$Q$2:$Q$1016, Transactions!$P$2:$P$1016)</f>
        <v/>
      </c>
      <c r="S925" s="18" t="str">
        <f>IF('초기비용'!$C$2, Transactions!$Q$2:$Q$1016, Transactions!$P$2:$P$1016)</f>
        <v/>
      </c>
      <c r="T925" s="18">
        <f>IF('총결산'!$C$2, Transactions!$Q$2:$Q$1016, Transactions!$P$2:$P$1016)</f>
        <v>0</v>
      </c>
      <c r="U925" s="18">
        <f>IF(Transactions!$V$2:$V$1016=FALSE, Transactions!$O$2:$O$1016, 0)</f>
        <v>0</v>
      </c>
      <c r="V925" s="20"/>
      <c r="W925" s="15"/>
      <c r="X925" s="15"/>
      <c r="Y925" s="15"/>
      <c r="Z925" s="15"/>
      <c r="AA925" s="15"/>
      <c r="AB925" s="15"/>
      <c r="AC925" s="19"/>
    </row>
    <row r="926" ht="15.75" hidden="1" customHeight="1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10" t="b">
        <f>AND(ISNUMBER(MATCH(Transactions!$F$2:$F$1016, '관리용품리스트'!$B$3:$B$48, 0)),
  ISNUMBER(MATCH(Transactions!$G$2:$G$1016, '관리용품리스트'!$C$3:$C$48, 0))
)
</f>
        <v>0</v>
      </c>
      <c r="O926" s="11">
        <f>IF(Transactions!$C$2:$C$1016=TRUE, 0, IF(Transactions!$C$2:$C$1016="지출", -ROUND(Transactions!$H$2:$H$1016/11, 0), ROUND(Transactions!$H$2:$H$1016/11, 0)))</f>
        <v>0</v>
      </c>
      <c r="P926" s="11" t="str">
        <f>IF(Transactions!$C$2:$C$1016="지출", -(Transactions!$H$2:$H$1016), Transactions!$H$2:$H$1016)</f>
        <v/>
      </c>
      <c r="Q926" s="11">
        <f>Transactions!$P$2:$P$1016-Transactions!$O$2:$O$1016</f>
        <v>0</v>
      </c>
      <c r="R926" s="11" t="str">
        <f>IF('운영결산'!$C$2, Transactions!$Q$2:$Q$1016, Transactions!$P$2:$P$1016)</f>
        <v/>
      </c>
      <c r="S926" s="11" t="str">
        <f>IF('초기비용'!$C$2, Transactions!$Q$2:$Q$1016, Transactions!$P$2:$P$1016)</f>
        <v/>
      </c>
      <c r="T926" s="11">
        <f>IF('총결산'!$C$2, Transactions!$Q$2:$Q$1016, Transactions!$P$2:$P$1016)</f>
        <v>0</v>
      </c>
      <c r="U926" s="11">
        <f>IF(Transactions!$V$2:$V$1016=FALSE, Transactions!$O$2:$O$1016, 0)</f>
        <v>0</v>
      </c>
      <c r="V926" s="21"/>
      <c r="W926" s="8"/>
      <c r="X926" s="8"/>
      <c r="Y926" s="8"/>
      <c r="Z926" s="8"/>
      <c r="AA926" s="8"/>
      <c r="AB926" s="8"/>
      <c r="AC926" s="12"/>
    </row>
    <row r="927" ht="15.75" hidden="1" customHeight="1">
      <c r="A927" s="13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7" t="b">
        <f>AND(ISNUMBER(MATCH(Transactions!$F$2:$F$1016, '관리용품리스트'!$B$3:$B$48, 0)),
  ISNUMBER(MATCH(Transactions!$G$2:$G$1016, '관리용품리스트'!$C$3:$C$48, 0))
)
</f>
        <v>0</v>
      </c>
      <c r="O927" s="18">
        <f>IF(Transactions!$C$2:$C$1016=TRUE, 0, IF(Transactions!$C$2:$C$1016="지출", -ROUND(Transactions!$H$2:$H$1016/11, 0), ROUND(Transactions!$H$2:$H$1016/11, 0)))</f>
        <v>0</v>
      </c>
      <c r="P927" s="18" t="str">
        <f>IF(Transactions!$C$2:$C$1016="지출", -(Transactions!$H$2:$H$1016), Transactions!$H$2:$H$1016)</f>
        <v/>
      </c>
      <c r="Q927" s="18">
        <f>Transactions!$P$2:$P$1016-Transactions!$O$2:$O$1016</f>
        <v>0</v>
      </c>
      <c r="R927" s="18" t="str">
        <f>IF('운영결산'!$C$2, Transactions!$Q$2:$Q$1016, Transactions!$P$2:$P$1016)</f>
        <v/>
      </c>
      <c r="S927" s="18" t="str">
        <f>IF('초기비용'!$C$2, Transactions!$Q$2:$Q$1016, Transactions!$P$2:$P$1016)</f>
        <v/>
      </c>
      <c r="T927" s="18">
        <f>IF('총결산'!$C$2, Transactions!$Q$2:$Q$1016, Transactions!$P$2:$P$1016)</f>
        <v>0</v>
      </c>
      <c r="U927" s="18">
        <f>IF(Transactions!$V$2:$V$1016=FALSE, Transactions!$O$2:$O$1016, 0)</f>
        <v>0</v>
      </c>
      <c r="V927" s="20"/>
      <c r="W927" s="15"/>
      <c r="X927" s="15"/>
      <c r="Y927" s="15"/>
      <c r="Z927" s="15"/>
      <c r="AA927" s="15"/>
      <c r="AB927" s="15"/>
      <c r="AC927" s="19"/>
    </row>
    <row r="928" ht="15.75" hidden="1" customHeight="1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10" t="b">
        <f>AND(ISNUMBER(MATCH(Transactions!$F$2:$F$1016, '관리용품리스트'!$B$3:$B$48, 0)),
  ISNUMBER(MATCH(Transactions!$G$2:$G$1016, '관리용품리스트'!$C$3:$C$48, 0))
)
</f>
        <v>0</v>
      </c>
      <c r="O928" s="11">
        <f>IF(Transactions!$C$2:$C$1016=TRUE, 0, IF(Transactions!$C$2:$C$1016="지출", -ROUND(Transactions!$H$2:$H$1016/11, 0), ROUND(Transactions!$H$2:$H$1016/11, 0)))</f>
        <v>0</v>
      </c>
      <c r="P928" s="11" t="str">
        <f>IF(Transactions!$C$2:$C$1016="지출", -(Transactions!$H$2:$H$1016), Transactions!$H$2:$H$1016)</f>
        <v/>
      </c>
      <c r="Q928" s="11">
        <f>Transactions!$P$2:$P$1016-Transactions!$O$2:$O$1016</f>
        <v>0</v>
      </c>
      <c r="R928" s="11" t="str">
        <f>IF('운영결산'!$C$2, Transactions!$Q$2:$Q$1016, Transactions!$P$2:$P$1016)</f>
        <v/>
      </c>
      <c r="S928" s="11" t="str">
        <f>IF('초기비용'!$C$2, Transactions!$Q$2:$Q$1016, Transactions!$P$2:$P$1016)</f>
        <v/>
      </c>
      <c r="T928" s="11">
        <f>IF('총결산'!$C$2, Transactions!$Q$2:$Q$1016, Transactions!$P$2:$P$1016)</f>
        <v>0</v>
      </c>
      <c r="U928" s="11">
        <f>IF(Transactions!$V$2:$V$1016=FALSE, Transactions!$O$2:$O$1016, 0)</f>
        <v>0</v>
      </c>
      <c r="V928" s="21"/>
      <c r="W928" s="8"/>
      <c r="X928" s="8"/>
      <c r="Y928" s="8"/>
      <c r="Z928" s="8"/>
      <c r="AA928" s="8"/>
      <c r="AB928" s="8"/>
      <c r="AC928" s="12"/>
    </row>
    <row r="929" ht="15.75" hidden="1" customHeight="1">
      <c r="A929" s="13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7" t="b">
        <f>AND(ISNUMBER(MATCH(Transactions!$F$2:$F$1016, '관리용품리스트'!$B$3:$B$48, 0)),
  ISNUMBER(MATCH(Transactions!$G$2:$G$1016, '관리용품리스트'!$C$3:$C$48, 0))
)
</f>
        <v>0</v>
      </c>
      <c r="O929" s="18">
        <f>IF(Transactions!$C$2:$C$1016=TRUE, 0, IF(Transactions!$C$2:$C$1016="지출", -ROUND(Transactions!$H$2:$H$1016/11, 0), ROUND(Transactions!$H$2:$H$1016/11, 0)))</f>
        <v>0</v>
      </c>
      <c r="P929" s="18" t="str">
        <f>IF(Transactions!$C$2:$C$1016="지출", -(Transactions!$H$2:$H$1016), Transactions!$H$2:$H$1016)</f>
        <v/>
      </c>
      <c r="Q929" s="18">
        <f>Transactions!$P$2:$P$1016-Transactions!$O$2:$O$1016</f>
        <v>0</v>
      </c>
      <c r="R929" s="18" t="str">
        <f>IF('운영결산'!$C$2, Transactions!$Q$2:$Q$1016, Transactions!$P$2:$P$1016)</f>
        <v/>
      </c>
      <c r="S929" s="18" t="str">
        <f>IF('초기비용'!$C$2, Transactions!$Q$2:$Q$1016, Transactions!$P$2:$P$1016)</f>
        <v/>
      </c>
      <c r="T929" s="18">
        <f>IF('총결산'!$C$2, Transactions!$Q$2:$Q$1016, Transactions!$P$2:$P$1016)</f>
        <v>0</v>
      </c>
      <c r="U929" s="18">
        <f>IF(Transactions!$V$2:$V$1016=FALSE, Transactions!$O$2:$O$1016, 0)</f>
        <v>0</v>
      </c>
      <c r="V929" s="20"/>
      <c r="W929" s="15"/>
      <c r="X929" s="15"/>
      <c r="Y929" s="15"/>
      <c r="Z929" s="15"/>
      <c r="AA929" s="15"/>
      <c r="AB929" s="15"/>
      <c r="AC929" s="19"/>
    </row>
    <row r="930" ht="15.75" hidden="1" customHeight="1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10" t="b">
        <f>AND(ISNUMBER(MATCH(Transactions!$F$2:$F$1016, '관리용품리스트'!$B$3:$B$48, 0)),
  ISNUMBER(MATCH(Transactions!$G$2:$G$1016, '관리용품리스트'!$C$3:$C$48, 0))
)
</f>
        <v>0</v>
      </c>
      <c r="O930" s="11">
        <f>IF(Transactions!$C$2:$C$1016=TRUE, 0, IF(Transactions!$C$2:$C$1016="지출", -ROUND(Transactions!$H$2:$H$1016/11, 0), ROUND(Transactions!$H$2:$H$1016/11, 0)))</f>
        <v>0</v>
      </c>
      <c r="P930" s="11" t="str">
        <f>IF(Transactions!$C$2:$C$1016="지출", -(Transactions!$H$2:$H$1016), Transactions!$H$2:$H$1016)</f>
        <v/>
      </c>
      <c r="Q930" s="11">
        <f>Transactions!$P$2:$P$1016-Transactions!$O$2:$O$1016</f>
        <v>0</v>
      </c>
      <c r="R930" s="11" t="str">
        <f>IF('운영결산'!$C$2, Transactions!$Q$2:$Q$1016, Transactions!$P$2:$P$1016)</f>
        <v/>
      </c>
      <c r="S930" s="11" t="str">
        <f>IF('초기비용'!$C$2, Transactions!$Q$2:$Q$1016, Transactions!$P$2:$P$1016)</f>
        <v/>
      </c>
      <c r="T930" s="11">
        <f>IF('총결산'!$C$2, Transactions!$Q$2:$Q$1016, Transactions!$P$2:$P$1016)</f>
        <v>0</v>
      </c>
      <c r="U930" s="11">
        <f>IF(Transactions!$V$2:$V$1016=FALSE, Transactions!$O$2:$O$1016, 0)</f>
        <v>0</v>
      </c>
      <c r="V930" s="21"/>
      <c r="W930" s="8"/>
      <c r="X930" s="8"/>
      <c r="Y930" s="8"/>
      <c r="Z930" s="8"/>
      <c r="AA930" s="8"/>
      <c r="AB930" s="8"/>
      <c r="AC930" s="12"/>
    </row>
    <row r="931" ht="15.75" hidden="1" customHeight="1">
      <c r="A931" s="13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7" t="b">
        <f>AND(ISNUMBER(MATCH(Transactions!$F$2:$F$1016, '관리용품리스트'!$B$3:$B$48, 0)),
  ISNUMBER(MATCH(Transactions!$G$2:$G$1016, '관리용품리스트'!$C$3:$C$48, 0))
)
</f>
        <v>0</v>
      </c>
      <c r="O931" s="18">
        <f>IF(Transactions!$C$2:$C$1016=TRUE, 0, IF(Transactions!$C$2:$C$1016="지출", -ROUND(Transactions!$H$2:$H$1016/11, 0), ROUND(Transactions!$H$2:$H$1016/11, 0)))</f>
        <v>0</v>
      </c>
      <c r="P931" s="18" t="str">
        <f>IF(Transactions!$C$2:$C$1016="지출", -(Transactions!$H$2:$H$1016), Transactions!$H$2:$H$1016)</f>
        <v/>
      </c>
      <c r="Q931" s="18">
        <f>Transactions!$P$2:$P$1016-Transactions!$O$2:$O$1016</f>
        <v>0</v>
      </c>
      <c r="R931" s="18" t="str">
        <f>IF('운영결산'!$C$2, Transactions!$Q$2:$Q$1016, Transactions!$P$2:$P$1016)</f>
        <v/>
      </c>
      <c r="S931" s="18" t="str">
        <f>IF('초기비용'!$C$2, Transactions!$Q$2:$Q$1016, Transactions!$P$2:$P$1016)</f>
        <v/>
      </c>
      <c r="T931" s="18">
        <f>IF('총결산'!$C$2, Transactions!$Q$2:$Q$1016, Transactions!$P$2:$P$1016)</f>
        <v>0</v>
      </c>
      <c r="U931" s="18">
        <f>IF(Transactions!$V$2:$V$1016=FALSE, Transactions!$O$2:$O$1016, 0)</f>
        <v>0</v>
      </c>
      <c r="V931" s="20"/>
      <c r="W931" s="15"/>
      <c r="X931" s="15"/>
      <c r="Y931" s="15"/>
      <c r="Z931" s="15"/>
      <c r="AA931" s="15"/>
      <c r="AB931" s="15"/>
      <c r="AC931" s="19"/>
    </row>
    <row r="932" ht="15.75" hidden="1" customHeight="1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10" t="b">
        <f>AND(ISNUMBER(MATCH(Transactions!$F$2:$F$1016, '관리용품리스트'!$B$3:$B$48, 0)),
  ISNUMBER(MATCH(Transactions!$G$2:$G$1016, '관리용품리스트'!$C$3:$C$48, 0))
)
</f>
        <v>0</v>
      </c>
      <c r="O932" s="11">
        <f>IF(Transactions!$C$2:$C$1016=TRUE, 0, IF(Transactions!$C$2:$C$1016="지출", -ROUND(Transactions!$H$2:$H$1016/11, 0), ROUND(Transactions!$H$2:$H$1016/11, 0)))</f>
        <v>0</v>
      </c>
      <c r="P932" s="11" t="str">
        <f>IF(Transactions!$C$2:$C$1016="지출", -(Transactions!$H$2:$H$1016), Transactions!$H$2:$H$1016)</f>
        <v/>
      </c>
      <c r="Q932" s="11">
        <f>Transactions!$P$2:$P$1016-Transactions!$O$2:$O$1016</f>
        <v>0</v>
      </c>
      <c r="R932" s="11" t="str">
        <f>IF('운영결산'!$C$2, Transactions!$Q$2:$Q$1016, Transactions!$P$2:$P$1016)</f>
        <v/>
      </c>
      <c r="S932" s="11" t="str">
        <f>IF('초기비용'!$C$2, Transactions!$Q$2:$Q$1016, Transactions!$P$2:$P$1016)</f>
        <v/>
      </c>
      <c r="T932" s="11">
        <f>IF('총결산'!$C$2, Transactions!$Q$2:$Q$1016, Transactions!$P$2:$P$1016)</f>
        <v>0</v>
      </c>
      <c r="U932" s="11">
        <f>IF(Transactions!$V$2:$V$1016=FALSE, Transactions!$O$2:$O$1016, 0)</f>
        <v>0</v>
      </c>
      <c r="V932" s="21"/>
      <c r="W932" s="8"/>
      <c r="X932" s="8"/>
      <c r="Y932" s="8"/>
      <c r="Z932" s="8"/>
      <c r="AA932" s="8"/>
      <c r="AB932" s="8"/>
      <c r="AC932" s="12"/>
    </row>
    <row r="933" ht="15.75" hidden="1" customHeight="1">
      <c r="A933" s="13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7" t="b">
        <f>AND(ISNUMBER(MATCH(Transactions!$F$2:$F$1016, '관리용품리스트'!$B$3:$B$48, 0)),
  ISNUMBER(MATCH(Transactions!$G$2:$G$1016, '관리용품리스트'!$C$3:$C$48, 0))
)
</f>
        <v>0</v>
      </c>
      <c r="O933" s="18">
        <f>IF(Transactions!$C$2:$C$1016=TRUE, 0, IF(Transactions!$C$2:$C$1016="지출", -ROUND(Transactions!$H$2:$H$1016/11, 0), ROUND(Transactions!$H$2:$H$1016/11, 0)))</f>
        <v>0</v>
      </c>
      <c r="P933" s="18" t="str">
        <f>IF(Transactions!$C$2:$C$1016="지출", -(Transactions!$H$2:$H$1016), Transactions!$H$2:$H$1016)</f>
        <v/>
      </c>
      <c r="Q933" s="18">
        <f>Transactions!$P$2:$P$1016-Transactions!$O$2:$O$1016</f>
        <v>0</v>
      </c>
      <c r="R933" s="18" t="str">
        <f>IF('운영결산'!$C$2, Transactions!$Q$2:$Q$1016, Transactions!$P$2:$P$1016)</f>
        <v/>
      </c>
      <c r="S933" s="18" t="str">
        <f>IF('초기비용'!$C$2, Transactions!$Q$2:$Q$1016, Transactions!$P$2:$P$1016)</f>
        <v/>
      </c>
      <c r="T933" s="18">
        <f>IF('총결산'!$C$2, Transactions!$Q$2:$Q$1016, Transactions!$P$2:$P$1016)</f>
        <v>0</v>
      </c>
      <c r="U933" s="18">
        <f>IF(Transactions!$V$2:$V$1016=FALSE, Transactions!$O$2:$O$1016, 0)</f>
        <v>0</v>
      </c>
      <c r="V933" s="20"/>
      <c r="W933" s="15"/>
      <c r="X933" s="15"/>
      <c r="Y933" s="15"/>
      <c r="Z933" s="15"/>
      <c r="AA933" s="15"/>
      <c r="AB933" s="15"/>
      <c r="AC933" s="19"/>
    </row>
    <row r="934" ht="15.75" hidden="1" customHeight="1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10" t="b">
        <f>AND(ISNUMBER(MATCH(Transactions!$F$2:$F$1016, '관리용품리스트'!$B$3:$B$48, 0)),
  ISNUMBER(MATCH(Transactions!$G$2:$G$1016, '관리용품리스트'!$C$3:$C$48, 0))
)
</f>
        <v>0</v>
      </c>
      <c r="O934" s="11">
        <f>IF(Transactions!$C$2:$C$1016=TRUE, 0, IF(Transactions!$C$2:$C$1016="지출", -ROUND(Transactions!$H$2:$H$1016/11, 0), ROUND(Transactions!$H$2:$H$1016/11, 0)))</f>
        <v>0</v>
      </c>
      <c r="P934" s="11" t="str">
        <f>IF(Transactions!$C$2:$C$1016="지출", -(Transactions!$H$2:$H$1016), Transactions!$H$2:$H$1016)</f>
        <v/>
      </c>
      <c r="Q934" s="11">
        <f>Transactions!$P$2:$P$1016-Transactions!$O$2:$O$1016</f>
        <v>0</v>
      </c>
      <c r="R934" s="11" t="str">
        <f>IF('운영결산'!$C$2, Transactions!$Q$2:$Q$1016, Transactions!$P$2:$P$1016)</f>
        <v/>
      </c>
      <c r="S934" s="11" t="str">
        <f>IF('초기비용'!$C$2, Transactions!$Q$2:$Q$1016, Transactions!$P$2:$P$1016)</f>
        <v/>
      </c>
      <c r="T934" s="11">
        <f>IF('총결산'!$C$2, Transactions!$Q$2:$Q$1016, Transactions!$P$2:$P$1016)</f>
        <v>0</v>
      </c>
      <c r="U934" s="11">
        <f>IF(Transactions!$V$2:$V$1016=FALSE, Transactions!$O$2:$O$1016, 0)</f>
        <v>0</v>
      </c>
      <c r="V934" s="21"/>
      <c r="W934" s="8"/>
      <c r="X934" s="8"/>
      <c r="Y934" s="8"/>
      <c r="Z934" s="8"/>
      <c r="AA934" s="8"/>
      <c r="AB934" s="8"/>
      <c r="AC934" s="12"/>
    </row>
    <row r="935" ht="15.75" hidden="1" customHeight="1">
      <c r="A935" s="13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7" t="b">
        <f>AND(ISNUMBER(MATCH(Transactions!$F$2:$F$1016, '관리용품리스트'!$B$3:$B$48, 0)),
  ISNUMBER(MATCH(Transactions!$G$2:$G$1016, '관리용품리스트'!$C$3:$C$48, 0))
)
</f>
        <v>0</v>
      </c>
      <c r="O935" s="18">
        <f>IF(Transactions!$C$2:$C$1016=TRUE, 0, IF(Transactions!$C$2:$C$1016="지출", -ROUND(Transactions!$H$2:$H$1016/11, 0), ROUND(Transactions!$H$2:$H$1016/11, 0)))</f>
        <v>0</v>
      </c>
      <c r="P935" s="18" t="str">
        <f>IF(Transactions!$C$2:$C$1016="지출", -(Transactions!$H$2:$H$1016), Transactions!$H$2:$H$1016)</f>
        <v/>
      </c>
      <c r="Q935" s="18">
        <f>Transactions!$P$2:$P$1016-Transactions!$O$2:$O$1016</f>
        <v>0</v>
      </c>
      <c r="R935" s="18" t="str">
        <f>IF('운영결산'!$C$2, Transactions!$Q$2:$Q$1016, Transactions!$P$2:$P$1016)</f>
        <v/>
      </c>
      <c r="S935" s="18" t="str">
        <f>IF('초기비용'!$C$2, Transactions!$Q$2:$Q$1016, Transactions!$P$2:$P$1016)</f>
        <v/>
      </c>
      <c r="T935" s="18">
        <f>IF('총결산'!$C$2, Transactions!$Q$2:$Q$1016, Transactions!$P$2:$P$1016)</f>
        <v>0</v>
      </c>
      <c r="U935" s="18">
        <f>IF(Transactions!$V$2:$V$1016=FALSE, Transactions!$O$2:$O$1016, 0)</f>
        <v>0</v>
      </c>
      <c r="V935" s="20"/>
      <c r="W935" s="15"/>
      <c r="X935" s="15"/>
      <c r="Y935" s="15"/>
      <c r="Z935" s="15"/>
      <c r="AA935" s="15"/>
      <c r="AB935" s="15"/>
      <c r="AC935" s="19"/>
    </row>
    <row r="936" ht="15.75" hidden="1" customHeight="1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10" t="b">
        <f>AND(ISNUMBER(MATCH(Transactions!$F$2:$F$1016, '관리용품리스트'!$B$3:$B$48, 0)),
  ISNUMBER(MATCH(Transactions!$G$2:$G$1016, '관리용품리스트'!$C$3:$C$48, 0))
)
</f>
        <v>0</v>
      </c>
      <c r="O936" s="11">
        <f>IF(Transactions!$C$2:$C$1016=TRUE, 0, IF(Transactions!$C$2:$C$1016="지출", -ROUND(Transactions!$H$2:$H$1016/11, 0), ROUND(Transactions!$H$2:$H$1016/11, 0)))</f>
        <v>0</v>
      </c>
      <c r="P936" s="11" t="str">
        <f>IF(Transactions!$C$2:$C$1016="지출", -(Transactions!$H$2:$H$1016), Transactions!$H$2:$H$1016)</f>
        <v/>
      </c>
      <c r="Q936" s="11">
        <f>Transactions!$P$2:$P$1016-Transactions!$O$2:$O$1016</f>
        <v>0</v>
      </c>
      <c r="R936" s="11" t="str">
        <f>IF('운영결산'!$C$2, Transactions!$Q$2:$Q$1016, Transactions!$P$2:$P$1016)</f>
        <v/>
      </c>
      <c r="S936" s="11" t="str">
        <f>IF('초기비용'!$C$2, Transactions!$Q$2:$Q$1016, Transactions!$P$2:$P$1016)</f>
        <v/>
      </c>
      <c r="T936" s="11">
        <f>IF('총결산'!$C$2, Transactions!$Q$2:$Q$1016, Transactions!$P$2:$P$1016)</f>
        <v>0</v>
      </c>
      <c r="U936" s="11">
        <f>IF(Transactions!$V$2:$V$1016=FALSE, Transactions!$O$2:$O$1016, 0)</f>
        <v>0</v>
      </c>
      <c r="V936" s="21"/>
      <c r="W936" s="8"/>
      <c r="X936" s="8"/>
      <c r="Y936" s="8"/>
      <c r="Z936" s="8"/>
      <c r="AA936" s="8"/>
      <c r="AB936" s="8"/>
      <c r="AC936" s="12"/>
    </row>
    <row r="937" ht="15.75" hidden="1" customHeight="1">
      <c r="A937" s="13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7" t="b">
        <f>AND(ISNUMBER(MATCH(Transactions!$F$2:$F$1016, '관리용품리스트'!$B$3:$B$48, 0)),
  ISNUMBER(MATCH(Transactions!$G$2:$G$1016, '관리용품리스트'!$C$3:$C$48, 0))
)
</f>
        <v>0</v>
      </c>
      <c r="O937" s="18">
        <f>IF(Transactions!$C$2:$C$1016=TRUE, 0, IF(Transactions!$C$2:$C$1016="지출", -ROUND(Transactions!$H$2:$H$1016/11, 0), ROUND(Transactions!$H$2:$H$1016/11, 0)))</f>
        <v>0</v>
      </c>
      <c r="P937" s="18" t="str">
        <f>IF(Transactions!$C$2:$C$1016="지출", -(Transactions!$H$2:$H$1016), Transactions!$H$2:$H$1016)</f>
        <v/>
      </c>
      <c r="Q937" s="18">
        <f>Transactions!$P$2:$P$1016-Transactions!$O$2:$O$1016</f>
        <v>0</v>
      </c>
      <c r="R937" s="18" t="str">
        <f>IF('운영결산'!$C$2, Transactions!$Q$2:$Q$1016, Transactions!$P$2:$P$1016)</f>
        <v/>
      </c>
      <c r="S937" s="18" t="str">
        <f>IF('초기비용'!$C$2, Transactions!$Q$2:$Q$1016, Transactions!$P$2:$P$1016)</f>
        <v/>
      </c>
      <c r="T937" s="18">
        <f>IF('총결산'!$C$2, Transactions!$Q$2:$Q$1016, Transactions!$P$2:$P$1016)</f>
        <v>0</v>
      </c>
      <c r="U937" s="18">
        <f>IF(Transactions!$V$2:$V$1016=FALSE, Transactions!$O$2:$O$1016, 0)</f>
        <v>0</v>
      </c>
      <c r="V937" s="20"/>
      <c r="W937" s="15"/>
      <c r="X937" s="15"/>
      <c r="Y937" s="15"/>
      <c r="Z937" s="15"/>
      <c r="AA937" s="15"/>
      <c r="AB937" s="15"/>
      <c r="AC937" s="19"/>
    </row>
    <row r="938" ht="15.75" hidden="1" customHeight="1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10" t="b">
        <f>AND(ISNUMBER(MATCH(Transactions!$F$2:$F$1016, '관리용품리스트'!$B$3:$B$48, 0)),
  ISNUMBER(MATCH(Transactions!$G$2:$G$1016, '관리용품리스트'!$C$3:$C$48, 0))
)
</f>
        <v>0</v>
      </c>
      <c r="O938" s="11">
        <f>IF(Transactions!$C$2:$C$1016=TRUE, 0, IF(Transactions!$C$2:$C$1016="지출", -ROUND(Transactions!$H$2:$H$1016/11, 0), ROUND(Transactions!$H$2:$H$1016/11, 0)))</f>
        <v>0</v>
      </c>
      <c r="P938" s="11" t="str">
        <f>IF(Transactions!$C$2:$C$1016="지출", -(Transactions!$H$2:$H$1016), Transactions!$H$2:$H$1016)</f>
        <v/>
      </c>
      <c r="Q938" s="11">
        <f>Transactions!$P$2:$P$1016-Transactions!$O$2:$O$1016</f>
        <v>0</v>
      </c>
      <c r="R938" s="11" t="str">
        <f>IF('운영결산'!$C$2, Transactions!$Q$2:$Q$1016, Transactions!$P$2:$P$1016)</f>
        <v/>
      </c>
      <c r="S938" s="11" t="str">
        <f>IF('초기비용'!$C$2, Transactions!$Q$2:$Q$1016, Transactions!$P$2:$P$1016)</f>
        <v/>
      </c>
      <c r="T938" s="11">
        <f>IF('총결산'!$C$2, Transactions!$Q$2:$Q$1016, Transactions!$P$2:$P$1016)</f>
        <v>0</v>
      </c>
      <c r="U938" s="11">
        <f>IF(Transactions!$V$2:$V$1016=FALSE, Transactions!$O$2:$O$1016, 0)</f>
        <v>0</v>
      </c>
      <c r="V938" s="21"/>
      <c r="W938" s="8"/>
      <c r="X938" s="8"/>
      <c r="Y938" s="8"/>
      <c r="Z938" s="8"/>
      <c r="AA938" s="8"/>
      <c r="AB938" s="8"/>
      <c r="AC938" s="12"/>
    </row>
    <row r="939" ht="15.75" hidden="1" customHeight="1">
      <c r="A939" s="13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7" t="b">
        <f>AND(ISNUMBER(MATCH(Transactions!$F$2:$F$1016, '관리용품리스트'!$B$3:$B$48, 0)),
  ISNUMBER(MATCH(Transactions!$G$2:$G$1016, '관리용품리스트'!$C$3:$C$48, 0))
)
</f>
        <v>0</v>
      </c>
      <c r="O939" s="18">
        <f>IF(Transactions!$C$2:$C$1016=TRUE, 0, IF(Transactions!$C$2:$C$1016="지출", -ROUND(Transactions!$H$2:$H$1016/11, 0), ROUND(Transactions!$H$2:$H$1016/11, 0)))</f>
        <v>0</v>
      </c>
      <c r="P939" s="18" t="str">
        <f>IF(Transactions!$C$2:$C$1016="지출", -(Transactions!$H$2:$H$1016), Transactions!$H$2:$H$1016)</f>
        <v/>
      </c>
      <c r="Q939" s="18">
        <f>Transactions!$P$2:$P$1016-Transactions!$O$2:$O$1016</f>
        <v>0</v>
      </c>
      <c r="R939" s="18" t="str">
        <f>IF('운영결산'!$C$2, Transactions!$Q$2:$Q$1016, Transactions!$P$2:$P$1016)</f>
        <v/>
      </c>
      <c r="S939" s="18" t="str">
        <f>IF('초기비용'!$C$2, Transactions!$Q$2:$Q$1016, Transactions!$P$2:$P$1016)</f>
        <v/>
      </c>
      <c r="T939" s="18">
        <f>IF('총결산'!$C$2, Transactions!$Q$2:$Q$1016, Transactions!$P$2:$P$1016)</f>
        <v>0</v>
      </c>
      <c r="U939" s="18">
        <f>IF(Transactions!$V$2:$V$1016=FALSE, Transactions!$O$2:$O$1016, 0)</f>
        <v>0</v>
      </c>
      <c r="V939" s="20"/>
      <c r="W939" s="15"/>
      <c r="X939" s="15"/>
      <c r="Y939" s="15"/>
      <c r="Z939" s="15"/>
      <c r="AA939" s="15"/>
      <c r="AB939" s="15"/>
      <c r="AC939" s="19"/>
    </row>
    <row r="940" ht="15.75" hidden="1" customHeight="1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10" t="b">
        <f>AND(ISNUMBER(MATCH(Transactions!$F$2:$F$1016, '관리용품리스트'!$B$3:$B$48, 0)),
  ISNUMBER(MATCH(Transactions!$G$2:$G$1016, '관리용품리스트'!$C$3:$C$48, 0))
)
</f>
        <v>0</v>
      </c>
      <c r="O940" s="11">
        <f>IF(Transactions!$C$2:$C$1016=TRUE, 0, IF(Transactions!$C$2:$C$1016="지출", -ROUND(Transactions!$H$2:$H$1016/11, 0), ROUND(Transactions!$H$2:$H$1016/11, 0)))</f>
        <v>0</v>
      </c>
      <c r="P940" s="11" t="str">
        <f>IF(Transactions!$C$2:$C$1016="지출", -(Transactions!$H$2:$H$1016), Transactions!$H$2:$H$1016)</f>
        <v/>
      </c>
      <c r="Q940" s="11">
        <f>Transactions!$P$2:$P$1016-Transactions!$O$2:$O$1016</f>
        <v>0</v>
      </c>
      <c r="R940" s="11" t="str">
        <f>IF('운영결산'!$C$2, Transactions!$Q$2:$Q$1016, Transactions!$P$2:$P$1016)</f>
        <v/>
      </c>
      <c r="S940" s="11" t="str">
        <f>IF('초기비용'!$C$2, Transactions!$Q$2:$Q$1016, Transactions!$P$2:$P$1016)</f>
        <v/>
      </c>
      <c r="T940" s="11">
        <f>IF('총결산'!$C$2, Transactions!$Q$2:$Q$1016, Transactions!$P$2:$P$1016)</f>
        <v>0</v>
      </c>
      <c r="U940" s="11">
        <f>IF(Transactions!$V$2:$V$1016=FALSE, Transactions!$O$2:$O$1016, 0)</f>
        <v>0</v>
      </c>
      <c r="V940" s="21"/>
      <c r="W940" s="8"/>
      <c r="X940" s="8"/>
      <c r="Y940" s="8"/>
      <c r="Z940" s="8"/>
      <c r="AA940" s="8"/>
      <c r="AB940" s="8"/>
      <c r="AC940" s="12"/>
    </row>
    <row r="941" ht="15.75" hidden="1" customHeight="1">
      <c r="A941" s="13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7" t="b">
        <f>AND(ISNUMBER(MATCH(Transactions!$F$2:$F$1016, '관리용품리스트'!$B$3:$B$48, 0)),
  ISNUMBER(MATCH(Transactions!$G$2:$G$1016, '관리용품리스트'!$C$3:$C$48, 0))
)
</f>
        <v>0</v>
      </c>
      <c r="O941" s="18">
        <f>IF(Transactions!$C$2:$C$1016=TRUE, 0, IF(Transactions!$C$2:$C$1016="지출", -ROUND(Transactions!$H$2:$H$1016/11, 0), ROUND(Transactions!$H$2:$H$1016/11, 0)))</f>
        <v>0</v>
      </c>
      <c r="P941" s="18" t="str">
        <f>IF(Transactions!$C$2:$C$1016="지출", -(Transactions!$H$2:$H$1016), Transactions!$H$2:$H$1016)</f>
        <v/>
      </c>
      <c r="Q941" s="18">
        <f>Transactions!$P$2:$P$1016-Transactions!$O$2:$O$1016</f>
        <v>0</v>
      </c>
      <c r="R941" s="18" t="str">
        <f>IF('운영결산'!$C$2, Transactions!$Q$2:$Q$1016, Transactions!$P$2:$P$1016)</f>
        <v/>
      </c>
      <c r="S941" s="18" t="str">
        <f>IF('초기비용'!$C$2, Transactions!$Q$2:$Q$1016, Transactions!$P$2:$P$1016)</f>
        <v/>
      </c>
      <c r="T941" s="18">
        <f>IF('총결산'!$C$2, Transactions!$Q$2:$Q$1016, Transactions!$P$2:$P$1016)</f>
        <v>0</v>
      </c>
      <c r="U941" s="18">
        <f>IF(Transactions!$V$2:$V$1016=FALSE, Transactions!$O$2:$O$1016, 0)</f>
        <v>0</v>
      </c>
      <c r="V941" s="20"/>
      <c r="W941" s="15"/>
      <c r="X941" s="15"/>
      <c r="Y941" s="15"/>
      <c r="Z941" s="15"/>
      <c r="AA941" s="15"/>
      <c r="AB941" s="15"/>
      <c r="AC941" s="19"/>
    </row>
    <row r="942" ht="15.75" hidden="1" customHeight="1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10" t="b">
        <f>AND(ISNUMBER(MATCH(Transactions!$F$2:$F$1016, '관리용품리스트'!$B$3:$B$48, 0)),
  ISNUMBER(MATCH(Transactions!$G$2:$G$1016, '관리용품리스트'!$C$3:$C$48, 0))
)
</f>
        <v>0</v>
      </c>
      <c r="O942" s="11">
        <f>IF(Transactions!$C$2:$C$1016=TRUE, 0, IF(Transactions!$C$2:$C$1016="지출", -ROUND(Transactions!$H$2:$H$1016/11, 0), ROUND(Transactions!$H$2:$H$1016/11, 0)))</f>
        <v>0</v>
      </c>
      <c r="P942" s="11" t="str">
        <f>IF(Transactions!$C$2:$C$1016="지출", -(Transactions!$H$2:$H$1016), Transactions!$H$2:$H$1016)</f>
        <v/>
      </c>
      <c r="Q942" s="11">
        <f>Transactions!$P$2:$P$1016-Transactions!$O$2:$O$1016</f>
        <v>0</v>
      </c>
      <c r="R942" s="11" t="str">
        <f>IF('운영결산'!$C$2, Transactions!$Q$2:$Q$1016, Transactions!$P$2:$P$1016)</f>
        <v/>
      </c>
      <c r="S942" s="11" t="str">
        <f>IF('초기비용'!$C$2, Transactions!$Q$2:$Q$1016, Transactions!$P$2:$P$1016)</f>
        <v/>
      </c>
      <c r="T942" s="11">
        <f>IF('총결산'!$C$2, Transactions!$Q$2:$Q$1016, Transactions!$P$2:$P$1016)</f>
        <v>0</v>
      </c>
      <c r="U942" s="11">
        <f>IF(Transactions!$V$2:$V$1016=FALSE, Transactions!$O$2:$O$1016, 0)</f>
        <v>0</v>
      </c>
      <c r="V942" s="21"/>
      <c r="W942" s="8"/>
      <c r="X942" s="8"/>
      <c r="Y942" s="8"/>
      <c r="Z942" s="8"/>
      <c r="AA942" s="8"/>
      <c r="AB942" s="8"/>
      <c r="AC942" s="12"/>
    </row>
    <row r="943" ht="15.75" hidden="1" customHeight="1">
      <c r="A943" s="13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7" t="b">
        <f>AND(ISNUMBER(MATCH(Transactions!$F$2:$F$1016, '관리용품리스트'!$B$3:$B$48, 0)),
  ISNUMBER(MATCH(Transactions!$G$2:$G$1016, '관리용품리스트'!$C$3:$C$48, 0))
)
</f>
        <v>0</v>
      </c>
      <c r="O943" s="18">
        <f>IF(Transactions!$C$2:$C$1016=TRUE, 0, IF(Transactions!$C$2:$C$1016="지출", -ROUND(Transactions!$H$2:$H$1016/11, 0), ROUND(Transactions!$H$2:$H$1016/11, 0)))</f>
        <v>0</v>
      </c>
      <c r="P943" s="18" t="str">
        <f>IF(Transactions!$C$2:$C$1016="지출", -(Transactions!$H$2:$H$1016), Transactions!$H$2:$H$1016)</f>
        <v/>
      </c>
      <c r="Q943" s="18">
        <f>Transactions!$P$2:$P$1016-Transactions!$O$2:$O$1016</f>
        <v>0</v>
      </c>
      <c r="R943" s="18" t="str">
        <f>IF('운영결산'!$C$2, Transactions!$Q$2:$Q$1016, Transactions!$P$2:$P$1016)</f>
        <v/>
      </c>
      <c r="S943" s="18" t="str">
        <f>IF('초기비용'!$C$2, Transactions!$Q$2:$Q$1016, Transactions!$P$2:$P$1016)</f>
        <v/>
      </c>
      <c r="T943" s="18">
        <f>IF('총결산'!$C$2, Transactions!$Q$2:$Q$1016, Transactions!$P$2:$P$1016)</f>
        <v>0</v>
      </c>
      <c r="U943" s="18">
        <f>IF(Transactions!$V$2:$V$1016=FALSE, Transactions!$O$2:$O$1016, 0)</f>
        <v>0</v>
      </c>
      <c r="V943" s="20"/>
      <c r="W943" s="15"/>
      <c r="X943" s="15"/>
      <c r="Y943" s="15"/>
      <c r="Z943" s="15"/>
      <c r="AA943" s="15"/>
      <c r="AB943" s="15"/>
      <c r="AC943" s="19"/>
    </row>
    <row r="944" ht="15.75" hidden="1" customHeight="1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10" t="b">
        <f>AND(ISNUMBER(MATCH(Transactions!$F$2:$F$1016, '관리용품리스트'!$B$3:$B$48, 0)),
  ISNUMBER(MATCH(Transactions!$G$2:$G$1016, '관리용품리스트'!$C$3:$C$48, 0))
)
</f>
        <v>0</v>
      </c>
      <c r="O944" s="11">
        <f>IF(Transactions!$C$2:$C$1016=TRUE, 0, IF(Transactions!$C$2:$C$1016="지출", -ROUND(Transactions!$H$2:$H$1016/11, 0), ROUND(Transactions!$H$2:$H$1016/11, 0)))</f>
        <v>0</v>
      </c>
      <c r="P944" s="11" t="str">
        <f>IF(Transactions!$C$2:$C$1016="지출", -(Transactions!$H$2:$H$1016), Transactions!$H$2:$H$1016)</f>
        <v/>
      </c>
      <c r="Q944" s="11">
        <f>Transactions!$P$2:$P$1016-Transactions!$O$2:$O$1016</f>
        <v>0</v>
      </c>
      <c r="R944" s="11" t="str">
        <f>IF('운영결산'!$C$2, Transactions!$Q$2:$Q$1016, Transactions!$P$2:$P$1016)</f>
        <v/>
      </c>
      <c r="S944" s="11" t="str">
        <f>IF('초기비용'!$C$2, Transactions!$Q$2:$Q$1016, Transactions!$P$2:$P$1016)</f>
        <v/>
      </c>
      <c r="T944" s="11">
        <f>IF('총결산'!$C$2, Transactions!$Q$2:$Q$1016, Transactions!$P$2:$P$1016)</f>
        <v>0</v>
      </c>
      <c r="U944" s="11">
        <f>IF(Transactions!$V$2:$V$1016=FALSE, Transactions!$O$2:$O$1016, 0)</f>
        <v>0</v>
      </c>
      <c r="V944" s="21"/>
      <c r="W944" s="8"/>
      <c r="X944" s="8"/>
      <c r="Y944" s="8"/>
      <c r="Z944" s="8"/>
      <c r="AA944" s="8"/>
      <c r="AB944" s="8"/>
      <c r="AC944" s="12"/>
    </row>
    <row r="945" ht="15.75" hidden="1" customHeight="1">
      <c r="A945" s="13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7" t="b">
        <f>AND(ISNUMBER(MATCH(Transactions!$F$2:$F$1016, '관리용품리스트'!$B$3:$B$48, 0)),
  ISNUMBER(MATCH(Transactions!$G$2:$G$1016, '관리용품리스트'!$C$3:$C$48, 0))
)
</f>
        <v>0</v>
      </c>
      <c r="O945" s="18">
        <f>IF(Transactions!$C$2:$C$1016=TRUE, 0, IF(Transactions!$C$2:$C$1016="지출", -ROUND(Transactions!$H$2:$H$1016/11, 0), ROUND(Transactions!$H$2:$H$1016/11, 0)))</f>
        <v>0</v>
      </c>
      <c r="P945" s="18" t="str">
        <f>IF(Transactions!$C$2:$C$1016="지출", -(Transactions!$H$2:$H$1016), Transactions!$H$2:$H$1016)</f>
        <v/>
      </c>
      <c r="Q945" s="18">
        <f>Transactions!$P$2:$P$1016-Transactions!$O$2:$O$1016</f>
        <v>0</v>
      </c>
      <c r="R945" s="18" t="str">
        <f>IF('운영결산'!$C$2, Transactions!$Q$2:$Q$1016, Transactions!$P$2:$P$1016)</f>
        <v/>
      </c>
      <c r="S945" s="18" t="str">
        <f>IF('초기비용'!$C$2, Transactions!$Q$2:$Q$1016, Transactions!$P$2:$P$1016)</f>
        <v/>
      </c>
      <c r="T945" s="18">
        <f>IF('총결산'!$C$2, Transactions!$Q$2:$Q$1016, Transactions!$P$2:$P$1016)</f>
        <v>0</v>
      </c>
      <c r="U945" s="18">
        <f>IF(Transactions!$V$2:$V$1016=FALSE, Transactions!$O$2:$O$1016, 0)</f>
        <v>0</v>
      </c>
      <c r="V945" s="20"/>
      <c r="W945" s="15"/>
      <c r="X945" s="15"/>
      <c r="Y945" s="15"/>
      <c r="Z945" s="15"/>
      <c r="AA945" s="15"/>
      <c r="AB945" s="15"/>
      <c r="AC945" s="19"/>
    </row>
    <row r="946" ht="15.75" hidden="1" customHeight="1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10" t="b">
        <f>AND(ISNUMBER(MATCH(Transactions!$F$2:$F$1016, '관리용품리스트'!$B$3:$B$48, 0)),
  ISNUMBER(MATCH(Transactions!$G$2:$G$1016, '관리용품리스트'!$C$3:$C$48, 0))
)
</f>
        <v>0</v>
      </c>
      <c r="O946" s="11">
        <f>IF(Transactions!$C$2:$C$1016=TRUE, 0, IF(Transactions!$C$2:$C$1016="지출", -ROUND(Transactions!$H$2:$H$1016/11, 0), ROUND(Transactions!$H$2:$H$1016/11, 0)))</f>
        <v>0</v>
      </c>
      <c r="P946" s="11" t="str">
        <f>IF(Transactions!$C$2:$C$1016="지출", -(Transactions!$H$2:$H$1016), Transactions!$H$2:$H$1016)</f>
        <v/>
      </c>
      <c r="Q946" s="11">
        <f>Transactions!$P$2:$P$1016-Transactions!$O$2:$O$1016</f>
        <v>0</v>
      </c>
      <c r="R946" s="11" t="str">
        <f>IF('운영결산'!$C$2, Transactions!$Q$2:$Q$1016, Transactions!$P$2:$P$1016)</f>
        <v/>
      </c>
      <c r="S946" s="11" t="str">
        <f>IF('초기비용'!$C$2, Transactions!$Q$2:$Q$1016, Transactions!$P$2:$P$1016)</f>
        <v/>
      </c>
      <c r="T946" s="11">
        <f>IF('총결산'!$C$2, Transactions!$Q$2:$Q$1016, Transactions!$P$2:$P$1016)</f>
        <v>0</v>
      </c>
      <c r="U946" s="11">
        <f>IF(Transactions!$V$2:$V$1016=FALSE, Transactions!$O$2:$O$1016, 0)</f>
        <v>0</v>
      </c>
      <c r="V946" s="21"/>
      <c r="W946" s="8"/>
      <c r="X946" s="8"/>
      <c r="Y946" s="8"/>
      <c r="Z946" s="8"/>
      <c r="AA946" s="8"/>
      <c r="AB946" s="8"/>
      <c r="AC946" s="12"/>
    </row>
    <row r="947" ht="15.75" hidden="1" customHeight="1">
      <c r="A947" s="13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7" t="b">
        <f>AND(ISNUMBER(MATCH(Transactions!$F$2:$F$1016, '관리용품리스트'!$B$3:$B$48, 0)),
  ISNUMBER(MATCH(Transactions!$G$2:$G$1016, '관리용품리스트'!$C$3:$C$48, 0))
)
</f>
        <v>0</v>
      </c>
      <c r="O947" s="18">
        <f>IF(Transactions!$C$2:$C$1016=TRUE, 0, IF(Transactions!$C$2:$C$1016="지출", -ROUND(Transactions!$H$2:$H$1016/11, 0), ROUND(Transactions!$H$2:$H$1016/11, 0)))</f>
        <v>0</v>
      </c>
      <c r="P947" s="18" t="str">
        <f>IF(Transactions!$C$2:$C$1016="지출", -(Transactions!$H$2:$H$1016), Transactions!$H$2:$H$1016)</f>
        <v/>
      </c>
      <c r="Q947" s="18">
        <f>Transactions!$P$2:$P$1016-Transactions!$O$2:$O$1016</f>
        <v>0</v>
      </c>
      <c r="R947" s="18" t="str">
        <f>IF('운영결산'!$C$2, Transactions!$Q$2:$Q$1016, Transactions!$P$2:$P$1016)</f>
        <v/>
      </c>
      <c r="S947" s="18" t="str">
        <f>IF('초기비용'!$C$2, Transactions!$Q$2:$Q$1016, Transactions!$P$2:$P$1016)</f>
        <v/>
      </c>
      <c r="T947" s="18">
        <f>IF('총결산'!$C$2, Transactions!$Q$2:$Q$1016, Transactions!$P$2:$P$1016)</f>
        <v>0</v>
      </c>
      <c r="U947" s="18">
        <f>IF(Transactions!$V$2:$V$1016=FALSE, Transactions!$O$2:$O$1016, 0)</f>
        <v>0</v>
      </c>
      <c r="V947" s="20"/>
      <c r="W947" s="15"/>
      <c r="X947" s="15"/>
      <c r="Y947" s="15"/>
      <c r="Z947" s="15"/>
      <c r="AA947" s="15"/>
      <c r="AB947" s="15"/>
      <c r="AC947" s="19"/>
    </row>
    <row r="948" ht="15.75" hidden="1" customHeight="1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10" t="b">
        <f>AND(ISNUMBER(MATCH(Transactions!$F$2:$F$1016, '관리용품리스트'!$B$3:$B$48, 0)),
  ISNUMBER(MATCH(Transactions!$G$2:$G$1016, '관리용품리스트'!$C$3:$C$48, 0))
)
</f>
        <v>0</v>
      </c>
      <c r="O948" s="11">
        <f>IF(Transactions!$C$2:$C$1016=TRUE, 0, IF(Transactions!$C$2:$C$1016="지출", -ROUND(Transactions!$H$2:$H$1016/11, 0), ROUND(Transactions!$H$2:$H$1016/11, 0)))</f>
        <v>0</v>
      </c>
      <c r="P948" s="11" t="str">
        <f>IF(Transactions!$C$2:$C$1016="지출", -(Transactions!$H$2:$H$1016), Transactions!$H$2:$H$1016)</f>
        <v/>
      </c>
      <c r="Q948" s="11">
        <f>Transactions!$P$2:$P$1016-Transactions!$O$2:$O$1016</f>
        <v>0</v>
      </c>
      <c r="R948" s="11" t="str">
        <f>IF('운영결산'!$C$2, Transactions!$Q$2:$Q$1016, Transactions!$P$2:$P$1016)</f>
        <v/>
      </c>
      <c r="S948" s="11" t="str">
        <f>IF('초기비용'!$C$2, Transactions!$Q$2:$Q$1016, Transactions!$P$2:$P$1016)</f>
        <v/>
      </c>
      <c r="T948" s="11">
        <f>IF('총결산'!$C$2, Transactions!$Q$2:$Q$1016, Transactions!$P$2:$P$1016)</f>
        <v>0</v>
      </c>
      <c r="U948" s="11">
        <f>IF(Transactions!$V$2:$V$1016=FALSE, Transactions!$O$2:$O$1016, 0)</f>
        <v>0</v>
      </c>
      <c r="V948" s="21"/>
      <c r="W948" s="8"/>
      <c r="X948" s="8"/>
      <c r="Y948" s="8"/>
      <c r="Z948" s="8"/>
      <c r="AA948" s="8"/>
      <c r="AB948" s="8"/>
      <c r="AC948" s="12"/>
    </row>
    <row r="949" ht="15.75" hidden="1" customHeight="1">
      <c r="A949" s="13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7" t="b">
        <f>AND(ISNUMBER(MATCH(Transactions!$F$2:$F$1016, '관리용품리스트'!$B$3:$B$48, 0)),
  ISNUMBER(MATCH(Transactions!$G$2:$G$1016, '관리용품리스트'!$C$3:$C$48, 0))
)
</f>
        <v>0</v>
      </c>
      <c r="O949" s="18">
        <f>IF(Transactions!$C$2:$C$1016=TRUE, 0, IF(Transactions!$C$2:$C$1016="지출", -ROUND(Transactions!$H$2:$H$1016/11, 0), ROUND(Transactions!$H$2:$H$1016/11, 0)))</f>
        <v>0</v>
      </c>
      <c r="P949" s="18" t="str">
        <f>IF(Transactions!$C$2:$C$1016="지출", -(Transactions!$H$2:$H$1016), Transactions!$H$2:$H$1016)</f>
        <v/>
      </c>
      <c r="Q949" s="18">
        <f>Transactions!$P$2:$P$1016-Transactions!$O$2:$O$1016</f>
        <v>0</v>
      </c>
      <c r="R949" s="18" t="str">
        <f>IF('운영결산'!$C$2, Transactions!$Q$2:$Q$1016, Transactions!$P$2:$P$1016)</f>
        <v/>
      </c>
      <c r="S949" s="18" t="str">
        <f>IF('초기비용'!$C$2, Transactions!$Q$2:$Q$1016, Transactions!$P$2:$P$1016)</f>
        <v/>
      </c>
      <c r="T949" s="18">
        <f>IF('총결산'!$C$2, Transactions!$Q$2:$Q$1016, Transactions!$P$2:$P$1016)</f>
        <v>0</v>
      </c>
      <c r="U949" s="18">
        <f>IF(Transactions!$V$2:$V$1016=FALSE, Transactions!$O$2:$O$1016, 0)</f>
        <v>0</v>
      </c>
      <c r="V949" s="20"/>
      <c r="W949" s="15"/>
      <c r="X949" s="15"/>
      <c r="Y949" s="15"/>
      <c r="Z949" s="15"/>
      <c r="AA949" s="15"/>
      <c r="AB949" s="15"/>
      <c r="AC949" s="19"/>
    </row>
    <row r="950" ht="15.75" hidden="1" customHeight="1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10" t="b">
        <f>AND(ISNUMBER(MATCH(Transactions!$F$2:$F$1016, '관리용품리스트'!$B$3:$B$48, 0)),
  ISNUMBER(MATCH(Transactions!$G$2:$G$1016, '관리용품리스트'!$C$3:$C$48, 0))
)
</f>
        <v>0</v>
      </c>
      <c r="O950" s="11">
        <f>IF(Transactions!$C$2:$C$1016=TRUE, 0, IF(Transactions!$C$2:$C$1016="지출", -ROUND(Transactions!$H$2:$H$1016/11, 0), ROUND(Transactions!$H$2:$H$1016/11, 0)))</f>
        <v>0</v>
      </c>
      <c r="P950" s="11" t="str">
        <f>IF(Transactions!$C$2:$C$1016="지출", -(Transactions!$H$2:$H$1016), Transactions!$H$2:$H$1016)</f>
        <v/>
      </c>
      <c r="Q950" s="11">
        <f>Transactions!$P$2:$P$1016-Transactions!$O$2:$O$1016</f>
        <v>0</v>
      </c>
      <c r="R950" s="11" t="str">
        <f>IF('운영결산'!$C$2, Transactions!$Q$2:$Q$1016, Transactions!$P$2:$P$1016)</f>
        <v/>
      </c>
      <c r="S950" s="11" t="str">
        <f>IF('초기비용'!$C$2, Transactions!$Q$2:$Q$1016, Transactions!$P$2:$P$1016)</f>
        <v/>
      </c>
      <c r="T950" s="11">
        <f>IF('총결산'!$C$2, Transactions!$Q$2:$Q$1016, Transactions!$P$2:$P$1016)</f>
        <v>0</v>
      </c>
      <c r="U950" s="11">
        <f>IF(Transactions!$V$2:$V$1016=FALSE, Transactions!$O$2:$O$1016, 0)</f>
        <v>0</v>
      </c>
      <c r="V950" s="21"/>
      <c r="W950" s="8"/>
      <c r="X950" s="8"/>
      <c r="Y950" s="8"/>
      <c r="Z950" s="8"/>
      <c r="AA950" s="8"/>
      <c r="AB950" s="8"/>
      <c r="AC950" s="12"/>
    </row>
    <row r="951" ht="15.75" hidden="1" customHeight="1">
      <c r="A951" s="13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7" t="b">
        <f>AND(ISNUMBER(MATCH(Transactions!$F$2:$F$1016, '관리용품리스트'!$B$3:$B$48, 0)),
  ISNUMBER(MATCH(Transactions!$G$2:$G$1016, '관리용품리스트'!$C$3:$C$48, 0))
)
</f>
        <v>0</v>
      </c>
      <c r="O951" s="18">
        <f>IF(Transactions!$C$2:$C$1016=TRUE, 0, IF(Transactions!$C$2:$C$1016="지출", -ROUND(Transactions!$H$2:$H$1016/11, 0), ROUND(Transactions!$H$2:$H$1016/11, 0)))</f>
        <v>0</v>
      </c>
      <c r="P951" s="18" t="str">
        <f>IF(Transactions!$C$2:$C$1016="지출", -(Transactions!$H$2:$H$1016), Transactions!$H$2:$H$1016)</f>
        <v/>
      </c>
      <c r="Q951" s="18">
        <f>Transactions!$P$2:$P$1016-Transactions!$O$2:$O$1016</f>
        <v>0</v>
      </c>
      <c r="R951" s="18" t="str">
        <f>IF('운영결산'!$C$2, Transactions!$Q$2:$Q$1016, Transactions!$P$2:$P$1016)</f>
        <v/>
      </c>
      <c r="S951" s="18" t="str">
        <f>IF('초기비용'!$C$2, Transactions!$Q$2:$Q$1016, Transactions!$P$2:$P$1016)</f>
        <v/>
      </c>
      <c r="T951" s="18">
        <f>IF('총결산'!$C$2, Transactions!$Q$2:$Q$1016, Transactions!$P$2:$P$1016)</f>
        <v>0</v>
      </c>
      <c r="U951" s="18">
        <f>IF(Transactions!$V$2:$V$1016=FALSE, Transactions!$O$2:$O$1016, 0)</f>
        <v>0</v>
      </c>
      <c r="V951" s="20"/>
      <c r="W951" s="15"/>
      <c r="X951" s="15"/>
      <c r="Y951" s="15"/>
      <c r="Z951" s="15"/>
      <c r="AA951" s="15"/>
      <c r="AB951" s="15"/>
      <c r="AC951" s="19"/>
    </row>
    <row r="952" ht="15.75" hidden="1" customHeight="1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10" t="b">
        <f>AND(ISNUMBER(MATCH(Transactions!$F$2:$F$1016, '관리용품리스트'!$B$3:$B$48, 0)),
  ISNUMBER(MATCH(Transactions!$G$2:$G$1016, '관리용품리스트'!$C$3:$C$48, 0))
)
</f>
        <v>0</v>
      </c>
      <c r="O952" s="11">
        <f>IF(Transactions!$C$2:$C$1016=TRUE, 0, IF(Transactions!$C$2:$C$1016="지출", -ROUND(Transactions!$H$2:$H$1016/11, 0), ROUND(Transactions!$H$2:$H$1016/11, 0)))</f>
        <v>0</v>
      </c>
      <c r="P952" s="11" t="str">
        <f>IF(Transactions!$C$2:$C$1016="지출", -(Transactions!$H$2:$H$1016), Transactions!$H$2:$H$1016)</f>
        <v/>
      </c>
      <c r="Q952" s="11">
        <f>Transactions!$P$2:$P$1016-Transactions!$O$2:$O$1016</f>
        <v>0</v>
      </c>
      <c r="R952" s="11" t="str">
        <f>IF('운영결산'!$C$2, Transactions!$Q$2:$Q$1016, Transactions!$P$2:$P$1016)</f>
        <v/>
      </c>
      <c r="S952" s="11" t="str">
        <f>IF('초기비용'!$C$2, Transactions!$Q$2:$Q$1016, Transactions!$P$2:$P$1016)</f>
        <v/>
      </c>
      <c r="T952" s="11">
        <f>IF('총결산'!$C$2, Transactions!$Q$2:$Q$1016, Transactions!$P$2:$P$1016)</f>
        <v>0</v>
      </c>
      <c r="U952" s="11">
        <f>IF(Transactions!$V$2:$V$1016=FALSE, Transactions!$O$2:$O$1016, 0)</f>
        <v>0</v>
      </c>
      <c r="V952" s="21"/>
      <c r="W952" s="8"/>
      <c r="X952" s="8"/>
      <c r="Y952" s="8"/>
      <c r="Z952" s="8"/>
      <c r="AA952" s="8"/>
      <c r="AB952" s="8"/>
      <c r="AC952" s="12"/>
    </row>
    <row r="953" ht="15.75" hidden="1" customHeight="1">
      <c r="A953" s="13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7" t="b">
        <f>AND(ISNUMBER(MATCH(Transactions!$F$2:$F$1016, '관리용품리스트'!$B$3:$B$48, 0)),
  ISNUMBER(MATCH(Transactions!$G$2:$G$1016, '관리용품리스트'!$C$3:$C$48, 0))
)
</f>
        <v>0</v>
      </c>
      <c r="O953" s="18">
        <f>IF(Transactions!$C$2:$C$1016=TRUE, 0, IF(Transactions!$C$2:$C$1016="지출", -ROUND(Transactions!$H$2:$H$1016/11, 0), ROUND(Transactions!$H$2:$H$1016/11, 0)))</f>
        <v>0</v>
      </c>
      <c r="P953" s="18" t="str">
        <f>IF(Transactions!$C$2:$C$1016="지출", -(Transactions!$H$2:$H$1016), Transactions!$H$2:$H$1016)</f>
        <v/>
      </c>
      <c r="Q953" s="18">
        <f>Transactions!$P$2:$P$1016-Transactions!$O$2:$O$1016</f>
        <v>0</v>
      </c>
      <c r="R953" s="18" t="str">
        <f>IF('운영결산'!$C$2, Transactions!$Q$2:$Q$1016, Transactions!$P$2:$P$1016)</f>
        <v/>
      </c>
      <c r="S953" s="18" t="str">
        <f>IF('초기비용'!$C$2, Transactions!$Q$2:$Q$1016, Transactions!$P$2:$P$1016)</f>
        <v/>
      </c>
      <c r="T953" s="18">
        <f>IF('총결산'!$C$2, Transactions!$Q$2:$Q$1016, Transactions!$P$2:$P$1016)</f>
        <v>0</v>
      </c>
      <c r="U953" s="18">
        <f>IF(Transactions!$V$2:$V$1016=FALSE, Transactions!$O$2:$O$1016, 0)</f>
        <v>0</v>
      </c>
      <c r="V953" s="20"/>
      <c r="W953" s="15"/>
      <c r="X953" s="15"/>
      <c r="Y953" s="15"/>
      <c r="Z953" s="15"/>
      <c r="AA953" s="15"/>
      <c r="AB953" s="15"/>
      <c r="AC953" s="19"/>
    </row>
    <row r="954" ht="15.75" hidden="1" customHeight="1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10" t="b">
        <f>AND(ISNUMBER(MATCH(Transactions!$F$2:$F$1016, '관리용품리스트'!$B$3:$B$48, 0)),
  ISNUMBER(MATCH(Transactions!$G$2:$G$1016, '관리용품리스트'!$C$3:$C$48, 0))
)
</f>
        <v>0</v>
      </c>
      <c r="O954" s="11">
        <f>IF(Transactions!$C$2:$C$1016=TRUE, 0, IF(Transactions!$C$2:$C$1016="지출", -ROUND(Transactions!$H$2:$H$1016/11, 0), ROUND(Transactions!$H$2:$H$1016/11, 0)))</f>
        <v>0</v>
      </c>
      <c r="P954" s="11" t="str">
        <f>IF(Transactions!$C$2:$C$1016="지출", -(Transactions!$H$2:$H$1016), Transactions!$H$2:$H$1016)</f>
        <v/>
      </c>
      <c r="Q954" s="11">
        <f>Transactions!$P$2:$P$1016-Transactions!$O$2:$O$1016</f>
        <v>0</v>
      </c>
      <c r="R954" s="11" t="str">
        <f>IF('운영결산'!$C$2, Transactions!$Q$2:$Q$1016, Transactions!$P$2:$P$1016)</f>
        <v/>
      </c>
      <c r="S954" s="11" t="str">
        <f>IF('초기비용'!$C$2, Transactions!$Q$2:$Q$1016, Transactions!$P$2:$P$1016)</f>
        <v/>
      </c>
      <c r="T954" s="11">
        <f>IF('총결산'!$C$2, Transactions!$Q$2:$Q$1016, Transactions!$P$2:$P$1016)</f>
        <v>0</v>
      </c>
      <c r="U954" s="11">
        <f>IF(Transactions!$V$2:$V$1016=FALSE, Transactions!$O$2:$O$1016, 0)</f>
        <v>0</v>
      </c>
      <c r="V954" s="21"/>
      <c r="W954" s="8"/>
      <c r="X954" s="8"/>
      <c r="Y954" s="8"/>
      <c r="Z954" s="8"/>
      <c r="AA954" s="8"/>
      <c r="AB954" s="8"/>
      <c r="AC954" s="12"/>
    </row>
    <row r="955" ht="15.75" hidden="1" customHeight="1">
      <c r="A955" s="13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7" t="b">
        <f>AND(ISNUMBER(MATCH(Transactions!$F$2:$F$1016, '관리용품리스트'!$B$3:$B$48, 0)),
  ISNUMBER(MATCH(Transactions!$G$2:$G$1016, '관리용품리스트'!$C$3:$C$48, 0))
)
</f>
        <v>0</v>
      </c>
      <c r="O955" s="18">
        <f>IF(Transactions!$C$2:$C$1016=TRUE, 0, IF(Transactions!$C$2:$C$1016="지출", -ROUND(Transactions!$H$2:$H$1016/11, 0), ROUND(Transactions!$H$2:$H$1016/11, 0)))</f>
        <v>0</v>
      </c>
      <c r="P955" s="18" t="str">
        <f>IF(Transactions!$C$2:$C$1016="지출", -(Transactions!$H$2:$H$1016), Transactions!$H$2:$H$1016)</f>
        <v/>
      </c>
      <c r="Q955" s="18">
        <f>Transactions!$P$2:$P$1016-Transactions!$O$2:$O$1016</f>
        <v>0</v>
      </c>
      <c r="R955" s="18" t="str">
        <f>IF('운영결산'!$C$2, Transactions!$Q$2:$Q$1016, Transactions!$P$2:$P$1016)</f>
        <v/>
      </c>
      <c r="S955" s="18" t="str">
        <f>IF('초기비용'!$C$2, Transactions!$Q$2:$Q$1016, Transactions!$P$2:$P$1016)</f>
        <v/>
      </c>
      <c r="T955" s="18">
        <f>IF('총결산'!$C$2, Transactions!$Q$2:$Q$1016, Transactions!$P$2:$P$1016)</f>
        <v>0</v>
      </c>
      <c r="U955" s="18">
        <f>IF(Transactions!$V$2:$V$1016=FALSE, Transactions!$O$2:$O$1016, 0)</f>
        <v>0</v>
      </c>
      <c r="V955" s="20"/>
      <c r="W955" s="15"/>
      <c r="X955" s="15"/>
      <c r="Y955" s="15"/>
      <c r="Z955" s="15"/>
      <c r="AA955" s="15"/>
      <c r="AB955" s="15"/>
      <c r="AC955" s="19"/>
    </row>
    <row r="956" ht="15.75" hidden="1" customHeight="1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10" t="b">
        <f>AND(ISNUMBER(MATCH(Transactions!$F$2:$F$1016, '관리용품리스트'!$B$3:$B$48, 0)),
  ISNUMBER(MATCH(Transactions!$G$2:$G$1016, '관리용품리스트'!$C$3:$C$48, 0))
)
</f>
        <v>0</v>
      </c>
      <c r="O956" s="11">
        <f>IF(Transactions!$C$2:$C$1016=TRUE, 0, IF(Transactions!$C$2:$C$1016="지출", -ROUND(Transactions!$H$2:$H$1016/11, 0), ROUND(Transactions!$H$2:$H$1016/11, 0)))</f>
        <v>0</v>
      </c>
      <c r="P956" s="11" t="str">
        <f>IF(Transactions!$C$2:$C$1016="지출", -(Transactions!$H$2:$H$1016), Transactions!$H$2:$H$1016)</f>
        <v/>
      </c>
      <c r="Q956" s="11">
        <f>Transactions!$P$2:$P$1016-Transactions!$O$2:$O$1016</f>
        <v>0</v>
      </c>
      <c r="R956" s="11" t="str">
        <f>IF('운영결산'!$C$2, Transactions!$Q$2:$Q$1016, Transactions!$P$2:$P$1016)</f>
        <v/>
      </c>
      <c r="S956" s="11" t="str">
        <f>IF('초기비용'!$C$2, Transactions!$Q$2:$Q$1016, Transactions!$P$2:$P$1016)</f>
        <v/>
      </c>
      <c r="T956" s="11">
        <f>IF('총결산'!$C$2, Transactions!$Q$2:$Q$1016, Transactions!$P$2:$P$1016)</f>
        <v>0</v>
      </c>
      <c r="U956" s="11">
        <f>IF(Transactions!$V$2:$V$1016=FALSE, Transactions!$O$2:$O$1016, 0)</f>
        <v>0</v>
      </c>
      <c r="V956" s="21"/>
      <c r="W956" s="8"/>
      <c r="X956" s="8"/>
      <c r="Y956" s="8"/>
      <c r="Z956" s="8"/>
      <c r="AA956" s="8"/>
      <c r="AB956" s="8"/>
      <c r="AC956" s="12"/>
    </row>
    <row r="957" ht="15.75" hidden="1" customHeight="1">
      <c r="A957" s="13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7" t="b">
        <f>AND(ISNUMBER(MATCH(Transactions!$F$2:$F$1016, '관리용품리스트'!$B$3:$B$48, 0)),
  ISNUMBER(MATCH(Transactions!$G$2:$G$1016, '관리용품리스트'!$C$3:$C$48, 0))
)
</f>
        <v>0</v>
      </c>
      <c r="O957" s="18">
        <f>IF(Transactions!$C$2:$C$1016=TRUE, 0, IF(Transactions!$C$2:$C$1016="지출", -ROUND(Transactions!$H$2:$H$1016/11, 0), ROUND(Transactions!$H$2:$H$1016/11, 0)))</f>
        <v>0</v>
      </c>
      <c r="P957" s="18" t="str">
        <f>IF(Transactions!$C$2:$C$1016="지출", -(Transactions!$H$2:$H$1016), Transactions!$H$2:$H$1016)</f>
        <v/>
      </c>
      <c r="Q957" s="18">
        <f>Transactions!$P$2:$P$1016-Transactions!$O$2:$O$1016</f>
        <v>0</v>
      </c>
      <c r="R957" s="18" t="str">
        <f>IF('운영결산'!$C$2, Transactions!$Q$2:$Q$1016, Transactions!$P$2:$P$1016)</f>
        <v/>
      </c>
      <c r="S957" s="18" t="str">
        <f>IF('초기비용'!$C$2, Transactions!$Q$2:$Q$1016, Transactions!$P$2:$P$1016)</f>
        <v/>
      </c>
      <c r="T957" s="18">
        <f>IF('총결산'!$C$2, Transactions!$Q$2:$Q$1016, Transactions!$P$2:$P$1016)</f>
        <v>0</v>
      </c>
      <c r="U957" s="18">
        <f>IF(Transactions!$V$2:$V$1016=FALSE, Transactions!$O$2:$O$1016, 0)</f>
        <v>0</v>
      </c>
      <c r="V957" s="20"/>
      <c r="W957" s="15"/>
      <c r="X957" s="15"/>
      <c r="Y957" s="15"/>
      <c r="Z957" s="15"/>
      <c r="AA957" s="15"/>
      <c r="AB957" s="15"/>
      <c r="AC957" s="19"/>
    </row>
    <row r="958" ht="15.75" hidden="1" customHeight="1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10" t="b">
        <f>AND(ISNUMBER(MATCH(Transactions!$F$2:$F$1016, '관리용품리스트'!$B$3:$B$48, 0)),
  ISNUMBER(MATCH(Transactions!$G$2:$G$1016, '관리용품리스트'!$C$3:$C$48, 0))
)
</f>
        <v>0</v>
      </c>
      <c r="O958" s="11">
        <f>IF(Transactions!$C$2:$C$1016=TRUE, 0, IF(Transactions!$C$2:$C$1016="지출", -ROUND(Transactions!$H$2:$H$1016/11, 0), ROUND(Transactions!$H$2:$H$1016/11, 0)))</f>
        <v>0</v>
      </c>
      <c r="P958" s="11" t="str">
        <f>IF(Transactions!$C$2:$C$1016="지출", -(Transactions!$H$2:$H$1016), Transactions!$H$2:$H$1016)</f>
        <v/>
      </c>
      <c r="Q958" s="11">
        <f>Transactions!$P$2:$P$1016-Transactions!$O$2:$O$1016</f>
        <v>0</v>
      </c>
      <c r="R958" s="11" t="str">
        <f>IF('운영결산'!$C$2, Transactions!$Q$2:$Q$1016, Transactions!$P$2:$P$1016)</f>
        <v/>
      </c>
      <c r="S958" s="11" t="str">
        <f>IF('초기비용'!$C$2, Transactions!$Q$2:$Q$1016, Transactions!$P$2:$P$1016)</f>
        <v/>
      </c>
      <c r="T958" s="11">
        <f>IF('총결산'!$C$2, Transactions!$Q$2:$Q$1016, Transactions!$P$2:$P$1016)</f>
        <v>0</v>
      </c>
      <c r="U958" s="11">
        <f>IF(Transactions!$V$2:$V$1016=FALSE, Transactions!$O$2:$O$1016, 0)</f>
        <v>0</v>
      </c>
      <c r="V958" s="21"/>
      <c r="W958" s="8"/>
      <c r="X958" s="8"/>
      <c r="Y958" s="8"/>
      <c r="Z958" s="8"/>
      <c r="AA958" s="8"/>
      <c r="AB958" s="8"/>
      <c r="AC958" s="12"/>
    </row>
    <row r="959" ht="15.75" hidden="1" customHeight="1">
      <c r="A959" s="13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7" t="b">
        <f>AND(ISNUMBER(MATCH(Transactions!$F$2:$F$1016, '관리용품리스트'!$B$3:$B$48, 0)),
  ISNUMBER(MATCH(Transactions!$G$2:$G$1016, '관리용품리스트'!$C$3:$C$48, 0))
)
</f>
        <v>0</v>
      </c>
      <c r="O959" s="18">
        <f>IF(Transactions!$C$2:$C$1016=TRUE, 0, IF(Transactions!$C$2:$C$1016="지출", -ROUND(Transactions!$H$2:$H$1016/11, 0), ROUND(Transactions!$H$2:$H$1016/11, 0)))</f>
        <v>0</v>
      </c>
      <c r="P959" s="18" t="str">
        <f>IF(Transactions!$C$2:$C$1016="지출", -(Transactions!$H$2:$H$1016), Transactions!$H$2:$H$1016)</f>
        <v/>
      </c>
      <c r="Q959" s="18">
        <f>Transactions!$P$2:$P$1016-Transactions!$O$2:$O$1016</f>
        <v>0</v>
      </c>
      <c r="R959" s="18" t="str">
        <f>IF('운영결산'!$C$2, Transactions!$Q$2:$Q$1016, Transactions!$P$2:$P$1016)</f>
        <v/>
      </c>
      <c r="S959" s="18" t="str">
        <f>IF('초기비용'!$C$2, Transactions!$Q$2:$Q$1016, Transactions!$P$2:$P$1016)</f>
        <v/>
      </c>
      <c r="T959" s="18">
        <f>IF('총결산'!$C$2, Transactions!$Q$2:$Q$1016, Transactions!$P$2:$P$1016)</f>
        <v>0</v>
      </c>
      <c r="U959" s="18">
        <f>IF(Transactions!$V$2:$V$1016=FALSE, Transactions!$O$2:$O$1016, 0)</f>
        <v>0</v>
      </c>
      <c r="V959" s="20"/>
      <c r="W959" s="15"/>
      <c r="X959" s="15"/>
      <c r="Y959" s="15"/>
      <c r="Z959" s="15"/>
      <c r="AA959" s="15"/>
      <c r="AB959" s="15"/>
      <c r="AC959" s="19"/>
    </row>
    <row r="960" ht="15.75" hidden="1" customHeight="1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10" t="b">
        <f>AND(ISNUMBER(MATCH(Transactions!$F$2:$F$1016, '관리용품리스트'!$B$3:$B$48, 0)),
  ISNUMBER(MATCH(Transactions!$G$2:$G$1016, '관리용품리스트'!$C$3:$C$48, 0))
)
</f>
        <v>0</v>
      </c>
      <c r="O960" s="11">
        <f>IF(Transactions!$C$2:$C$1016=TRUE, 0, IF(Transactions!$C$2:$C$1016="지출", -ROUND(Transactions!$H$2:$H$1016/11, 0), ROUND(Transactions!$H$2:$H$1016/11, 0)))</f>
        <v>0</v>
      </c>
      <c r="P960" s="11" t="str">
        <f>IF(Transactions!$C$2:$C$1016="지출", -(Transactions!$H$2:$H$1016), Transactions!$H$2:$H$1016)</f>
        <v/>
      </c>
      <c r="Q960" s="11">
        <f>Transactions!$P$2:$P$1016-Transactions!$O$2:$O$1016</f>
        <v>0</v>
      </c>
      <c r="R960" s="11" t="str">
        <f>IF('운영결산'!$C$2, Transactions!$Q$2:$Q$1016, Transactions!$P$2:$P$1016)</f>
        <v/>
      </c>
      <c r="S960" s="11" t="str">
        <f>IF('초기비용'!$C$2, Transactions!$Q$2:$Q$1016, Transactions!$P$2:$P$1016)</f>
        <v/>
      </c>
      <c r="T960" s="11">
        <f>IF('총결산'!$C$2, Transactions!$Q$2:$Q$1016, Transactions!$P$2:$P$1016)</f>
        <v>0</v>
      </c>
      <c r="U960" s="11">
        <f>IF(Transactions!$V$2:$V$1016=FALSE, Transactions!$O$2:$O$1016, 0)</f>
        <v>0</v>
      </c>
      <c r="V960" s="21"/>
      <c r="W960" s="8"/>
      <c r="X960" s="8"/>
      <c r="Y960" s="8"/>
      <c r="Z960" s="8"/>
      <c r="AA960" s="8"/>
      <c r="AB960" s="8"/>
      <c r="AC960" s="12"/>
    </row>
    <row r="961" ht="15.75" hidden="1" customHeight="1">
      <c r="A961" s="13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7" t="b">
        <f>AND(ISNUMBER(MATCH(Transactions!$F$2:$F$1016, '관리용품리스트'!$B$3:$B$48, 0)),
  ISNUMBER(MATCH(Transactions!$G$2:$G$1016, '관리용품리스트'!$C$3:$C$48, 0))
)
</f>
        <v>0</v>
      </c>
      <c r="O961" s="18">
        <f>IF(Transactions!$C$2:$C$1016=TRUE, 0, IF(Transactions!$C$2:$C$1016="지출", -ROUND(Transactions!$H$2:$H$1016/11, 0), ROUND(Transactions!$H$2:$H$1016/11, 0)))</f>
        <v>0</v>
      </c>
      <c r="P961" s="18" t="str">
        <f>IF(Transactions!$C$2:$C$1016="지출", -(Transactions!$H$2:$H$1016), Transactions!$H$2:$H$1016)</f>
        <v/>
      </c>
      <c r="Q961" s="18">
        <f>Transactions!$P$2:$P$1016-Transactions!$O$2:$O$1016</f>
        <v>0</v>
      </c>
      <c r="R961" s="18" t="str">
        <f>IF('운영결산'!$C$2, Transactions!$Q$2:$Q$1016, Transactions!$P$2:$P$1016)</f>
        <v/>
      </c>
      <c r="S961" s="18" t="str">
        <f>IF('초기비용'!$C$2, Transactions!$Q$2:$Q$1016, Transactions!$P$2:$P$1016)</f>
        <v/>
      </c>
      <c r="T961" s="18">
        <f>IF('총결산'!$C$2, Transactions!$Q$2:$Q$1016, Transactions!$P$2:$P$1016)</f>
        <v>0</v>
      </c>
      <c r="U961" s="18">
        <f>IF(Transactions!$V$2:$V$1016=FALSE, Transactions!$O$2:$O$1016, 0)</f>
        <v>0</v>
      </c>
      <c r="V961" s="20"/>
      <c r="W961" s="15"/>
      <c r="X961" s="15"/>
      <c r="Y961" s="15"/>
      <c r="Z961" s="15"/>
      <c r="AA961" s="15"/>
      <c r="AB961" s="15"/>
      <c r="AC961" s="19"/>
    </row>
    <row r="962" ht="15.75" hidden="1" customHeight="1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10" t="b">
        <f>AND(ISNUMBER(MATCH(Transactions!$F$2:$F$1016, '관리용품리스트'!$B$3:$B$48, 0)),
  ISNUMBER(MATCH(Transactions!$G$2:$G$1016, '관리용품리스트'!$C$3:$C$48, 0))
)
</f>
        <v>0</v>
      </c>
      <c r="O962" s="11">
        <f>IF(Transactions!$C$2:$C$1016=TRUE, 0, IF(Transactions!$C$2:$C$1016="지출", -ROUND(Transactions!$H$2:$H$1016/11, 0), ROUND(Transactions!$H$2:$H$1016/11, 0)))</f>
        <v>0</v>
      </c>
      <c r="P962" s="11" t="str">
        <f>IF(Transactions!$C$2:$C$1016="지출", -(Transactions!$H$2:$H$1016), Transactions!$H$2:$H$1016)</f>
        <v/>
      </c>
      <c r="Q962" s="11">
        <f>Transactions!$P$2:$P$1016-Transactions!$O$2:$O$1016</f>
        <v>0</v>
      </c>
      <c r="R962" s="11" t="str">
        <f>IF('운영결산'!$C$2, Transactions!$Q$2:$Q$1016, Transactions!$P$2:$P$1016)</f>
        <v/>
      </c>
      <c r="S962" s="11" t="str">
        <f>IF('초기비용'!$C$2, Transactions!$Q$2:$Q$1016, Transactions!$P$2:$P$1016)</f>
        <v/>
      </c>
      <c r="T962" s="11">
        <f>IF('총결산'!$C$2, Transactions!$Q$2:$Q$1016, Transactions!$P$2:$P$1016)</f>
        <v>0</v>
      </c>
      <c r="U962" s="11">
        <f>IF(Transactions!$V$2:$V$1016=FALSE, Transactions!$O$2:$O$1016, 0)</f>
        <v>0</v>
      </c>
      <c r="V962" s="21"/>
      <c r="W962" s="8"/>
      <c r="X962" s="8"/>
      <c r="Y962" s="8"/>
      <c r="Z962" s="8"/>
      <c r="AA962" s="8"/>
      <c r="AB962" s="8"/>
      <c r="AC962" s="12"/>
    </row>
    <row r="963" ht="15.75" hidden="1" customHeight="1">
      <c r="A963" s="13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7" t="b">
        <f>AND(ISNUMBER(MATCH(Transactions!$F$2:$F$1016, '관리용품리스트'!$B$3:$B$48, 0)),
  ISNUMBER(MATCH(Transactions!$G$2:$G$1016, '관리용품리스트'!$C$3:$C$48, 0))
)
</f>
        <v>0</v>
      </c>
      <c r="O963" s="18">
        <f>IF(Transactions!$C$2:$C$1016=TRUE, 0, IF(Transactions!$C$2:$C$1016="지출", -ROUND(Transactions!$H$2:$H$1016/11, 0), ROUND(Transactions!$H$2:$H$1016/11, 0)))</f>
        <v>0</v>
      </c>
      <c r="P963" s="18" t="str">
        <f>IF(Transactions!$C$2:$C$1016="지출", -(Transactions!$H$2:$H$1016), Transactions!$H$2:$H$1016)</f>
        <v/>
      </c>
      <c r="Q963" s="18">
        <f>Transactions!$P$2:$P$1016-Transactions!$O$2:$O$1016</f>
        <v>0</v>
      </c>
      <c r="R963" s="18" t="str">
        <f>IF('운영결산'!$C$2, Transactions!$Q$2:$Q$1016, Transactions!$P$2:$P$1016)</f>
        <v/>
      </c>
      <c r="S963" s="18" t="str">
        <f>IF('초기비용'!$C$2, Transactions!$Q$2:$Q$1016, Transactions!$P$2:$P$1016)</f>
        <v/>
      </c>
      <c r="T963" s="18">
        <f>IF('총결산'!$C$2, Transactions!$Q$2:$Q$1016, Transactions!$P$2:$P$1016)</f>
        <v>0</v>
      </c>
      <c r="U963" s="18">
        <f>IF(Transactions!$V$2:$V$1016=FALSE, Transactions!$O$2:$O$1016, 0)</f>
        <v>0</v>
      </c>
      <c r="V963" s="20"/>
      <c r="W963" s="15"/>
      <c r="X963" s="15"/>
      <c r="Y963" s="15"/>
      <c r="Z963" s="15"/>
      <c r="AA963" s="15"/>
      <c r="AB963" s="15"/>
      <c r="AC963" s="19"/>
    </row>
    <row r="964" ht="15.75" hidden="1" customHeight="1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10" t="b">
        <f>AND(ISNUMBER(MATCH(Transactions!$F$2:$F$1016, '관리용품리스트'!$B$3:$B$48, 0)),
  ISNUMBER(MATCH(Transactions!$G$2:$G$1016, '관리용품리스트'!$C$3:$C$48, 0))
)
</f>
        <v>0</v>
      </c>
      <c r="O964" s="11">
        <f>IF(Transactions!$C$2:$C$1016=TRUE, 0, IF(Transactions!$C$2:$C$1016="지출", -ROUND(Transactions!$H$2:$H$1016/11, 0), ROUND(Transactions!$H$2:$H$1016/11, 0)))</f>
        <v>0</v>
      </c>
      <c r="P964" s="11" t="str">
        <f>IF(Transactions!$C$2:$C$1016="지출", -(Transactions!$H$2:$H$1016), Transactions!$H$2:$H$1016)</f>
        <v/>
      </c>
      <c r="Q964" s="11">
        <f>Transactions!$P$2:$P$1016-Transactions!$O$2:$O$1016</f>
        <v>0</v>
      </c>
      <c r="R964" s="11" t="str">
        <f>IF('운영결산'!$C$2, Transactions!$Q$2:$Q$1016, Transactions!$P$2:$P$1016)</f>
        <v/>
      </c>
      <c r="S964" s="11" t="str">
        <f>IF('초기비용'!$C$2, Transactions!$Q$2:$Q$1016, Transactions!$P$2:$P$1016)</f>
        <v/>
      </c>
      <c r="T964" s="11">
        <f>IF('총결산'!$C$2, Transactions!$Q$2:$Q$1016, Transactions!$P$2:$P$1016)</f>
        <v>0</v>
      </c>
      <c r="U964" s="11">
        <f>IF(Transactions!$V$2:$V$1016=FALSE, Transactions!$O$2:$O$1016, 0)</f>
        <v>0</v>
      </c>
      <c r="V964" s="21"/>
      <c r="W964" s="8"/>
      <c r="X964" s="8"/>
      <c r="Y964" s="8"/>
      <c r="Z964" s="8"/>
      <c r="AA964" s="8"/>
      <c r="AB964" s="8"/>
      <c r="AC964" s="12"/>
    </row>
    <row r="965" ht="15.75" hidden="1" customHeight="1">
      <c r="A965" s="13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7" t="b">
        <f>AND(ISNUMBER(MATCH(Transactions!$F$2:$F$1016, '관리용품리스트'!$B$3:$B$48, 0)),
  ISNUMBER(MATCH(Transactions!$G$2:$G$1016, '관리용품리스트'!$C$3:$C$48, 0))
)
</f>
        <v>0</v>
      </c>
      <c r="O965" s="18">
        <f>IF(Transactions!$C$2:$C$1016=TRUE, 0, IF(Transactions!$C$2:$C$1016="지출", -ROUND(Transactions!$H$2:$H$1016/11, 0), ROUND(Transactions!$H$2:$H$1016/11, 0)))</f>
        <v>0</v>
      </c>
      <c r="P965" s="18" t="str">
        <f>IF(Transactions!$C$2:$C$1016="지출", -(Transactions!$H$2:$H$1016), Transactions!$H$2:$H$1016)</f>
        <v/>
      </c>
      <c r="Q965" s="18">
        <f>Transactions!$P$2:$P$1016-Transactions!$O$2:$O$1016</f>
        <v>0</v>
      </c>
      <c r="R965" s="18" t="str">
        <f>IF('운영결산'!$C$2, Transactions!$Q$2:$Q$1016, Transactions!$P$2:$P$1016)</f>
        <v/>
      </c>
      <c r="S965" s="18" t="str">
        <f>IF('초기비용'!$C$2, Transactions!$Q$2:$Q$1016, Transactions!$P$2:$P$1016)</f>
        <v/>
      </c>
      <c r="T965" s="18">
        <f>IF('총결산'!$C$2, Transactions!$Q$2:$Q$1016, Transactions!$P$2:$P$1016)</f>
        <v>0</v>
      </c>
      <c r="U965" s="18">
        <f>IF(Transactions!$V$2:$V$1016=FALSE, Transactions!$O$2:$O$1016, 0)</f>
        <v>0</v>
      </c>
      <c r="V965" s="20"/>
      <c r="W965" s="15"/>
      <c r="X965" s="15"/>
      <c r="Y965" s="15"/>
      <c r="Z965" s="15"/>
      <c r="AA965" s="15"/>
      <c r="AB965" s="15"/>
      <c r="AC965" s="19"/>
    </row>
    <row r="966" ht="15.75" hidden="1" customHeight="1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10" t="b">
        <f>AND(ISNUMBER(MATCH(Transactions!$F$2:$F$1016, '관리용품리스트'!$B$3:$B$48, 0)),
  ISNUMBER(MATCH(Transactions!$G$2:$G$1016, '관리용품리스트'!$C$3:$C$48, 0))
)
</f>
        <v>0</v>
      </c>
      <c r="O966" s="11">
        <f>IF(Transactions!$C$2:$C$1016=TRUE, 0, IF(Transactions!$C$2:$C$1016="지출", -ROUND(Transactions!$H$2:$H$1016/11, 0), ROUND(Transactions!$H$2:$H$1016/11, 0)))</f>
        <v>0</v>
      </c>
      <c r="P966" s="11" t="str">
        <f>IF(Transactions!$C$2:$C$1016="지출", -(Transactions!$H$2:$H$1016), Transactions!$H$2:$H$1016)</f>
        <v/>
      </c>
      <c r="Q966" s="11">
        <f>Transactions!$P$2:$P$1016-Transactions!$O$2:$O$1016</f>
        <v>0</v>
      </c>
      <c r="R966" s="11" t="str">
        <f>IF('운영결산'!$C$2, Transactions!$Q$2:$Q$1016, Transactions!$P$2:$P$1016)</f>
        <v/>
      </c>
      <c r="S966" s="11" t="str">
        <f>IF('초기비용'!$C$2, Transactions!$Q$2:$Q$1016, Transactions!$P$2:$P$1016)</f>
        <v/>
      </c>
      <c r="T966" s="11">
        <f>IF('총결산'!$C$2, Transactions!$Q$2:$Q$1016, Transactions!$P$2:$P$1016)</f>
        <v>0</v>
      </c>
      <c r="U966" s="11">
        <f>IF(Transactions!$V$2:$V$1016=FALSE, Transactions!$O$2:$O$1016, 0)</f>
        <v>0</v>
      </c>
      <c r="V966" s="21"/>
      <c r="W966" s="8"/>
      <c r="X966" s="8"/>
      <c r="Y966" s="8"/>
      <c r="Z966" s="8"/>
      <c r="AA966" s="8"/>
      <c r="AB966" s="8"/>
      <c r="AC966" s="12"/>
    </row>
    <row r="967" ht="15.75" hidden="1" customHeight="1">
      <c r="A967" s="13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7" t="b">
        <f>AND(ISNUMBER(MATCH(Transactions!$F$2:$F$1016, '관리용품리스트'!$B$3:$B$48, 0)),
  ISNUMBER(MATCH(Transactions!$G$2:$G$1016, '관리용품리스트'!$C$3:$C$48, 0))
)
</f>
        <v>0</v>
      </c>
      <c r="O967" s="18">
        <f>IF(Transactions!$C$2:$C$1016=TRUE, 0, IF(Transactions!$C$2:$C$1016="지출", -ROUND(Transactions!$H$2:$H$1016/11, 0), ROUND(Transactions!$H$2:$H$1016/11, 0)))</f>
        <v>0</v>
      </c>
      <c r="P967" s="18" t="str">
        <f>IF(Transactions!$C$2:$C$1016="지출", -(Transactions!$H$2:$H$1016), Transactions!$H$2:$H$1016)</f>
        <v/>
      </c>
      <c r="Q967" s="18">
        <f>Transactions!$P$2:$P$1016-Transactions!$O$2:$O$1016</f>
        <v>0</v>
      </c>
      <c r="R967" s="18" t="str">
        <f>IF('운영결산'!$C$2, Transactions!$Q$2:$Q$1016, Transactions!$P$2:$P$1016)</f>
        <v/>
      </c>
      <c r="S967" s="18" t="str">
        <f>IF('초기비용'!$C$2, Transactions!$Q$2:$Q$1016, Transactions!$P$2:$P$1016)</f>
        <v/>
      </c>
      <c r="T967" s="18">
        <f>IF('총결산'!$C$2, Transactions!$Q$2:$Q$1016, Transactions!$P$2:$P$1016)</f>
        <v>0</v>
      </c>
      <c r="U967" s="18">
        <f>IF(Transactions!$V$2:$V$1016=FALSE, Transactions!$O$2:$O$1016, 0)</f>
        <v>0</v>
      </c>
      <c r="V967" s="20"/>
      <c r="W967" s="15"/>
      <c r="X967" s="15"/>
      <c r="Y967" s="15"/>
      <c r="Z967" s="15"/>
      <c r="AA967" s="15"/>
      <c r="AB967" s="15"/>
      <c r="AC967" s="19"/>
    </row>
    <row r="968" ht="15.75" hidden="1" customHeight="1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10" t="b">
        <f>AND(ISNUMBER(MATCH(Transactions!$F$2:$F$1016, '관리용품리스트'!$B$3:$B$48, 0)),
  ISNUMBER(MATCH(Transactions!$G$2:$G$1016, '관리용품리스트'!$C$3:$C$48, 0))
)
</f>
        <v>0</v>
      </c>
      <c r="O968" s="11">
        <f>IF(Transactions!$C$2:$C$1016=TRUE, 0, IF(Transactions!$C$2:$C$1016="지출", -ROUND(Transactions!$H$2:$H$1016/11, 0), ROUND(Transactions!$H$2:$H$1016/11, 0)))</f>
        <v>0</v>
      </c>
      <c r="P968" s="11" t="str">
        <f>IF(Transactions!$C$2:$C$1016="지출", -(Transactions!$H$2:$H$1016), Transactions!$H$2:$H$1016)</f>
        <v/>
      </c>
      <c r="Q968" s="11">
        <f>Transactions!$P$2:$P$1016-Transactions!$O$2:$O$1016</f>
        <v>0</v>
      </c>
      <c r="R968" s="11" t="str">
        <f>IF('운영결산'!$C$2, Transactions!$Q$2:$Q$1016, Transactions!$P$2:$P$1016)</f>
        <v/>
      </c>
      <c r="S968" s="11" t="str">
        <f>IF('초기비용'!$C$2, Transactions!$Q$2:$Q$1016, Transactions!$P$2:$P$1016)</f>
        <v/>
      </c>
      <c r="T968" s="11">
        <f>IF('총결산'!$C$2, Transactions!$Q$2:$Q$1016, Transactions!$P$2:$P$1016)</f>
        <v>0</v>
      </c>
      <c r="U968" s="11">
        <f>IF(Transactions!$V$2:$V$1016=FALSE, Transactions!$O$2:$O$1016, 0)</f>
        <v>0</v>
      </c>
      <c r="V968" s="21"/>
      <c r="W968" s="8"/>
      <c r="X968" s="8"/>
      <c r="Y968" s="8"/>
      <c r="Z968" s="8"/>
      <c r="AA968" s="8"/>
      <c r="AB968" s="8"/>
      <c r="AC968" s="12"/>
    </row>
    <row r="969" ht="15.75" hidden="1" customHeight="1">
      <c r="A969" s="13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7" t="b">
        <f>AND(ISNUMBER(MATCH(Transactions!$F$2:$F$1016, '관리용품리스트'!$B$3:$B$48, 0)),
  ISNUMBER(MATCH(Transactions!$G$2:$G$1016, '관리용품리스트'!$C$3:$C$48, 0))
)
</f>
        <v>0</v>
      </c>
      <c r="O969" s="18">
        <f>IF(Transactions!$C$2:$C$1016=TRUE, 0, IF(Transactions!$C$2:$C$1016="지출", -ROUND(Transactions!$H$2:$H$1016/11, 0), ROUND(Transactions!$H$2:$H$1016/11, 0)))</f>
        <v>0</v>
      </c>
      <c r="P969" s="18" t="str">
        <f>IF(Transactions!$C$2:$C$1016="지출", -(Transactions!$H$2:$H$1016), Transactions!$H$2:$H$1016)</f>
        <v/>
      </c>
      <c r="Q969" s="18">
        <f>Transactions!$P$2:$P$1016-Transactions!$O$2:$O$1016</f>
        <v>0</v>
      </c>
      <c r="R969" s="18" t="str">
        <f>IF('운영결산'!$C$2, Transactions!$Q$2:$Q$1016, Transactions!$P$2:$P$1016)</f>
        <v/>
      </c>
      <c r="S969" s="18" t="str">
        <f>IF('초기비용'!$C$2, Transactions!$Q$2:$Q$1016, Transactions!$P$2:$P$1016)</f>
        <v/>
      </c>
      <c r="T969" s="18">
        <f>IF('총결산'!$C$2, Transactions!$Q$2:$Q$1016, Transactions!$P$2:$P$1016)</f>
        <v>0</v>
      </c>
      <c r="U969" s="18">
        <f>IF(Transactions!$V$2:$V$1016=FALSE, Transactions!$O$2:$O$1016, 0)</f>
        <v>0</v>
      </c>
      <c r="V969" s="20"/>
      <c r="W969" s="15"/>
      <c r="X969" s="15"/>
      <c r="Y969" s="15"/>
      <c r="Z969" s="15"/>
      <c r="AA969" s="15"/>
      <c r="AB969" s="15"/>
      <c r="AC969" s="19"/>
    </row>
    <row r="970" ht="15.75" hidden="1" customHeight="1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10" t="b">
        <f>AND(ISNUMBER(MATCH(Transactions!$F$2:$F$1016, '관리용품리스트'!$B$3:$B$48, 0)),
  ISNUMBER(MATCH(Transactions!$G$2:$G$1016, '관리용품리스트'!$C$3:$C$48, 0))
)
</f>
        <v>0</v>
      </c>
      <c r="O970" s="11">
        <f>IF(Transactions!$C$2:$C$1016=TRUE, 0, IF(Transactions!$C$2:$C$1016="지출", -ROUND(Transactions!$H$2:$H$1016/11, 0), ROUND(Transactions!$H$2:$H$1016/11, 0)))</f>
        <v>0</v>
      </c>
      <c r="P970" s="11" t="str">
        <f>IF(Transactions!$C$2:$C$1016="지출", -(Transactions!$H$2:$H$1016), Transactions!$H$2:$H$1016)</f>
        <v/>
      </c>
      <c r="Q970" s="11">
        <f>Transactions!$P$2:$P$1016-Transactions!$O$2:$O$1016</f>
        <v>0</v>
      </c>
      <c r="R970" s="11" t="str">
        <f>IF('운영결산'!$C$2, Transactions!$Q$2:$Q$1016, Transactions!$P$2:$P$1016)</f>
        <v/>
      </c>
      <c r="S970" s="11" t="str">
        <f>IF('초기비용'!$C$2, Transactions!$Q$2:$Q$1016, Transactions!$P$2:$P$1016)</f>
        <v/>
      </c>
      <c r="T970" s="11">
        <f>IF('총결산'!$C$2, Transactions!$Q$2:$Q$1016, Transactions!$P$2:$P$1016)</f>
        <v>0</v>
      </c>
      <c r="U970" s="11">
        <f>IF(Transactions!$V$2:$V$1016=FALSE, Transactions!$O$2:$O$1016, 0)</f>
        <v>0</v>
      </c>
      <c r="V970" s="21"/>
      <c r="W970" s="8"/>
      <c r="X970" s="8"/>
      <c r="Y970" s="8"/>
      <c r="Z970" s="8"/>
      <c r="AA970" s="8"/>
      <c r="AB970" s="8"/>
      <c r="AC970" s="12"/>
    </row>
    <row r="971" ht="15.75" hidden="1" customHeight="1">
      <c r="A971" s="13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7" t="b">
        <f>AND(ISNUMBER(MATCH(Transactions!$F$2:$F$1016, '관리용품리스트'!$B$3:$B$48, 0)),
  ISNUMBER(MATCH(Transactions!$G$2:$G$1016, '관리용품리스트'!$C$3:$C$48, 0))
)
</f>
        <v>0</v>
      </c>
      <c r="O971" s="18">
        <f>IF(Transactions!$C$2:$C$1016=TRUE, 0, IF(Transactions!$C$2:$C$1016="지출", -ROUND(Transactions!$H$2:$H$1016/11, 0), ROUND(Transactions!$H$2:$H$1016/11, 0)))</f>
        <v>0</v>
      </c>
      <c r="P971" s="18" t="str">
        <f>IF(Transactions!$C$2:$C$1016="지출", -(Transactions!$H$2:$H$1016), Transactions!$H$2:$H$1016)</f>
        <v/>
      </c>
      <c r="Q971" s="18">
        <f>Transactions!$P$2:$P$1016-Transactions!$O$2:$O$1016</f>
        <v>0</v>
      </c>
      <c r="R971" s="18" t="str">
        <f>IF('운영결산'!$C$2, Transactions!$Q$2:$Q$1016, Transactions!$P$2:$P$1016)</f>
        <v/>
      </c>
      <c r="S971" s="18" t="str">
        <f>IF('초기비용'!$C$2, Transactions!$Q$2:$Q$1016, Transactions!$P$2:$P$1016)</f>
        <v/>
      </c>
      <c r="T971" s="18">
        <f>IF('총결산'!$C$2, Transactions!$Q$2:$Q$1016, Transactions!$P$2:$P$1016)</f>
        <v>0</v>
      </c>
      <c r="U971" s="18">
        <f>IF(Transactions!$V$2:$V$1016=FALSE, Transactions!$O$2:$O$1016, 0)</f>
        <v>0</v>
      </c>
      <c r="V971" s="20"/>
      <c r="W971" s="15"/>
      <c r="X971" s="15"/>
      <c r="Y971" s="15"/>
      <c r="Z971" s="15"/>
      <c r="AA971" s="15"/>
      <c r="AB971" s="15"/>
      <c r="AC971" s="19"/>
    </row>
    <row r="972" ht="15.75" hidden="1" customHeight="1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10" t="b">
        <f>AND(ISNUMBER(MATCH(Transactions!$F$2:$F$1016, '관리용품리스트'!$B$3:$B$48, 0)),
  ISNUMBER(MATCH(Transactions!$G$2:$G$1016, '관리용품리스트'!$C$3:$C$48, 0))
)
</f>
        <v>0</v>
      </c>
      <c r="O972" s="11">
        <f>IF(Transactions!$C$2:$C$1016=TRUE, 0, IF(Transactions!$C$2:$C$1016="지출", -ROUND(Transactions!$H$2:$H$1016/11, 0), ROUND(Transactions!$H$2:$H$1016/11, 0)))</f>
        <v>0</v>
      </c>
      <c r="P972" s="11" t="str">
        <f>IF(Transactions!$C$2:$C$1016="지출", -(Transactions!$H$2:$H$1016), Transactions!$H$2:$H$1016)</f>
        <v/>
      </c>
      <c r="Q972" s="11">
        <f>Transactions!$P$2:$P$1016-Transactions!$O$2:$O$1016</f>
        <v>0</v>
      </c>
      <c r="R972" s="11" t="str">
        <f>IF('운영결산'!$C$2, Transactions!$Q$2:$Q$1016, Transactions!$P$2:$P$1016)</f>
        <v/>
      </c>
      <c r="S972" s="11" t="str">
        <f>IF('초기비용'!$C$2, Transactions!$Q$2:$Q$1016, Transactions!$P$2:$P$1016)</f>
        <v/>
      </c>
      <c r="T972" s="11">
        <f>IF('총결산'!$C$2, Transactions!$Q$2:$Q$1016, Transactions!$P$2:$P$1016)</f>
        <v>0</v>
      </c>
      <c r="U972" s="11">
        <f>IF(Transactions!$V$2:$V$1016=FALSE, Transactions!$O$2:$O$1016, 0)</f>
        <v>0</v>
      </c>
      <c r="V972" s="21"/>
      <c r="W972" s="8"/>
      <c r="X972" s="8"/>
      <c r="Y972" s="8"/>
      <c r="Z972" s="8"/>
      <c r="AA972" s="8"/>
      <c r="AB972" s="8"/>
      <c r="AC972" s="12"/>
    </row>
    <row r="973" ht="15.75" hidden="1" customHeight="1">
      <c r="A973" s="13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7" t="b">
        <f>AND(ISNUMBER(MATCH(Transactions!$F$2:$F$1016, '관리용품리스트'!$B$3:$B$48, 0)),
  ISNUMBER(MATCH(Transactions!$G$2:$G$1016, '관리용품리스트'!$C$3:$C$48, 0))
)
</f>
        <v>0</v>
      </c>
      <c r="O973" s="18">
        <f>IF(Transactions!$C$2:$C$1016=TRUE, 0, IF(Transactions!$C$2:$C$1016="지출", -ROUND(Transactions!$H$2:$H$1016/11, 0), ROUND(Transactions!$H$2:$H$1016/11, 0)))</f>
        <v>0</v>
      </c>
      <c r="P973" s="18" t="str">
        <f>IF(Transactions!$C$2:$C$1016="지출", -(Transactions!$H$2:$H$1016), Transactions!$H$2:$H$1016)</f>
        <v/>
      </c>
      <c r="Q973" s="18">
        <f>Transactions!$P$2:$P$1016-Transactions!$O$2:$O$1016</f>
        <v>0</v>
      </c>
      <c r="R973" s="18" t="str">
        <f>IF('운영결산'!$C$2, Transactions!$Q$2:$Q$1016, Transactions!$P$2:$P$1016)</f>
        <v/>
      </c>
      <c r="S973" s="18" t="str">
        <f>IF('초기비용'!$C$2, Transactions!$Q$2:$Q$1016, Transactions!$P$2:$P$1016)</f>
        <v/>
      </c>
      <c r="T973" s="18">
        <f>IF('총결산'!$C$2, Transactions!$Q$2:$Q$1016, Transactions!$P$2:$P$1016)</f>
        <v>0</v>
      </c>
      <c r="U973" s="18">
        <f>IF(Transactions!$V$2:$V$1016=FALSE, Transactions!$O$2:$O$1016, 0)</f>
        <v>0</v>
      </c>
      <c r="V973" s="20"/>
      <c r="W973" s="15"/>
      <c r="X973" s="15"/>
      <c r="Y973" s="15"/>
      <c r="Z973" s="15"/>
      <c r="AA973" s="15"/>
      <c r="AB973" s="15"/>
      <c r="AC973" s="19"/>
    </row>
    <row r="974" ht="15.75" hidden="1" customHeight="1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10" t="b">
        <f>AND(ISNUMBER(MATCH(Transactions!$F$2:$F$1016, '관리용품리스트'!$B$3:$B$48, 0)),
  ISNUMBER(MATCH(Transactions!$G$2:$G$1016, '관리용품리스트'!$C$3:$C$48, 0))
)
</f>
        <v>0</v>
      </c>
      <c r="O974" s="11">
        <f>IF(Transactions!$C$2:$C$1016=TRUE, 0, IF(Transactions!$C$2:$C$1016="지출", -ROUND(Transactions!$H$2:$H$1016/11, 0), ROUND(Transactions!$H$2:$H$1016/11, 0)))</f>
        <v>0</v>
      </c>
      <c r="P974" s="11" t="str">
        <f>IF(Transactions!$C$2:$C$1016="지출", -(Transactions!$H$2:$H$1016), Transactions!$H$2:$H$1016)</f>
        <v/>
      </c>
      <c r="Q974" s="11">
        <f>Transactions!$P$2:$P$1016-Transactions!$O$2:$O$1016</f>
        <v>0</v>
      </c>
      <c r="R974" s="11" t="str">
        <f>IF('운영결산'!$C$2, Transactions!$Q$2:$Q$1016, Transactions!$P$2:$P$1016)</f>
        <v/>
      </c>
      <c r="S974" s="11" t="str">
        <f>IF('초기비용'!$C$2, Transactions!$Q$2:$Q$1016, Transactions!$P$2:$P$1016)</f>
        <v/>
      </c>
      <c r="T974" s="11">
        <f>IF('총결산'!$C$2, Transactions!$Q$2:$Q$1016, Transactions!$P$2:$P$1016)</f>
        <v>0</v>
      </c>
      <c r="U974" s="11">
        <f>IF(Transactions!$V$2:$V$1016=FALSE, Transactions!$O$2:$O$1016, 0)</f>
        <v>0</v>
      </c>
      <c r="V974" s="21"/>
      <c r="W974" s="8"/>
      <c r="X974" s="8"/>
      <c r="Y974" s="8"/>
      <c r="Z974" s="8"/>
      <c r="AA974" s="8"/>
      <c r="AB974" s="8"/>
      <c r="AC974" s="12"/>
    </row>
    <row r="975" ht="15.75" hidden="1" customHeight="1">
      <c r="A975" s="13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7" t="b">
        <f>AND(ISNUMBER(MATCH(Transactions!$F$2:$F$1016, '관리용품리스트'!$B$3:$B$48, 0)),
  ISNUMBER(MATCH(Transactions!$G$2:$G$1016, '관리용품리스트'!$C$3:$C$48, 0))
)
</f>
        <v>0</v>
      </c>
      <c r="O975" s="18">
        <f>IF(Transactions!$C$2:$C$1016=TRUE, 0, IF(Transactions!$C$2:$C$1016="지출", -ROUND(Transactions!$H$2:$H$1016/11, 0), ROUND(Transactions!$H$2:$H$1016/11, 0)))</f>
        <v>0</v>
      </c>
      <c r="P975" s="18" t="str">
        <f>IF(Transactions!$C$2:$C$1016="지출", -(Transactions!$H$2:$H$1016), Transactions!$H$2:$H$1016)</f>
        <v/>
      </c>
      <c r="Q975" s="18">
        <f>Transactions!$P$2:$P$1016-Transactions!$O$2:$O$1016</f>
        <v>0</v>
      </c>
      <c r="R975" s="18" t="str">
        <f>IF('운영결산'!$C$2, Transactions!$Q$2:$Q$1016, Transactions!$P$2:$P$1016)</f>
        <v/>
      </c>
      <c r="S975" s="18" t="str">
        <f>IF('초기비용'!$C$2, Transactions!$Q$2:$Q$1016, Transactions!$P$2:$P$1016)</f>
        <v/>
      </c>
      <c r="T975" s="18">
        <f>IF('총결산'!$C$2, Transactions!$Q$2:$Q$1016, Transactions!$P$2:$P$1016)</f>
        <v>0</v>
      </c>
      <c r="U975" s="18">
        <f>IF(Transactions!$V$2:$V$1016=FALSE, Transactions!$O$2:$O$1016, 0)</f>
        <v>0</v>
      </c>
      <c r="V975" s="20"/>
      <c r="W975" s="15"/>
      <c r="X975" s="15"/>
      <c r="Y975" s="15"/>
      <c r="Z975" s="15"/>
      <c r="AA975" s="15"/>
      <c r="AB975" s="15"/>
      <c r="AC975" s="19"/>
    </row>
    <row r="976" ht="15.75" hidden="1" customHeight="1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10" t="b">
        <f>AND(ISNUMBER(MATCH(Transactions!$F$2:$F$1016, '관리용품리스트'!$B$3:$B$48, 0)),
  ISNUMBER(MATCH(Transactions!$G$2:$G$1016, '관리용품리스트'!$C$3:$C$48, 0))
)
</f>
        <v>0</v>
      </c>
      <c r="O976" s="11">
        <f>IF(Transactions!$C$2:$C$1016=TRUE, 0, IF(Transactions!$C$2:$C$1016="지출", -ROUND(Transactions!$H$2:$H$1016/11, 0), ROUND(Transactions!$H$2:$H$1016/11, 0)))</f>
        <v>0</v>
      </c>
      <c r="P976" s="11" t="str">
        <f>IF(Transactions!$C$2:$C$1016="지출", -(Transactions!$H$2:$H$1016), Transactions!$H$2:$H$1016)</f>
        <v/>
      </c>
      <c r="Q976" s="11">
        <f>Transactions!$P$2:$P$1016-Transactions!$O$2:$O$1016</f>
        <v>0</v>
      </c>
      <c r="R976" s="11" t="str">
        <f>IF('운영결산'!$C$2, Transactions!$Q$2:$Q$1016, Transactions!$P$2:$P$1016)</f>
        <v/>
      </c>
      <c r="S976" s="11" t="str">
        <f>IF('초기비용'!$C$2, Transactions!$Q$2:$Q$1016, Transactions!$P$2:$P$1016)</f>
        <v/>
      </c>
      <c r="T976" s="11">
        <f>IF('총결산'!$C$2, Transactions!$Q$2:$Q$1016, Transactions!$P$2:$P$1016)</f>
        <v>0</v>
      </c>
      <c r="U976" s="11">
        <f>IF(Transactions!$V$2:$V$1016=FALSE, Transactions!$O$2:$O$1016, 0)</f>
        <v>0</v>
      </c>
      <c r="V976" s="21"/>
      <c r="W976" s="8"/>
      <c r="X976" s="8"/>
      <c r="Y976" s="8"/>
      <c r="Z976" s="8"/>
      <c r="AA976" s="8"/>
      <c r="AB976" s="8"/>
      <c r="AC976" s="12"/>
    </row>
    <row r="977" ht="15.75" hidden="1" customHeight="1">
      <c r="A977" s="13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7" t="b">
        <f>AND(ISNUMBER(MATCH(Transactions!$F$2:$F$1016, '관리용품리스트'!$B$3:$B$48, 0)),
  ISNUMBER(MATCH(Transactions!$G$2:$G$1016, '관리용품리스트'!$C$3:$C$48, 0))
)
</f>
        <v>0</v>
      </c>
      <c r="O977" s="18">
        <f>IF(Transactions!$C$2:$C$1016=TRUE, 0, IF(Transactions!$C$2:$C$1016="지출", -ROUND(Transactions!$H$2:$H$1016/11, 0), ROUND(Transactions!$H$2:$H$1016/11, 0)))</f>
        <v>0</v>
      </c>
      <c r="P977" s="18" t="str">
        <f>IF(Transactions!$C$2:$C$1016="지출", -(Transactions!$H$2:$H$1016), Transactions!$H$2:$H$1016)</f>
        <v/>
      </c>
      <c r="Q977" s="18">
        <f>Transactions!$P$2:$P$1016-Transactions!$O$2:$O$1016</f>
        <v>0</v>
      </c>
      <c r="R977" s="18" t="str">
        <f>IF('운영결산'!$C$2, Transactions!$Q$2:$Q$1016, Transactions!$P$2:$P$1016)</f>
        <v/>
      </c>
      <c r="S977" s="18" t="str">
        <f>IF('초기비용'!$C$2, Transactions!$Q$2:$Q$1016, Transactions!$P$2:$P$1016)</f>
        <v/>
      </c>
      <c r="T977" s="18">
        <f>IF('총결산'!$C$2, Transactions!$Q$2:$Q$1016, Transactions!$P$2:$P$1016)</f>
        <v>0</v>
      </c>
      <c r="U977" s="18">
        <f>IF(Transactions!$V$2:$V$1016=FALSE, Transactions!$O$2:$O$1016, 0)</f>
        <v>0</v>
      </c>
      <c r="V977" s="20"/>
      <c r="W977" s="15"/>
      <c r="X977" s="15"/>
      <c r="Y977" s="15"/>
      <c r="Z977" s="15"/>
      <c r="AA977" s="15"/>
      <c r="AB977" s="15"/>
      <c r="AC977" s="19"/>
    </row>
    <row r="978" ht="15.75" hidden="1" customHeight="1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10" t="b">
        <f>AND(ISNUMBER(MATCH(Transactions!$F$2:$F$1016, '관리용품리스트'!$B$3:$B$48, 0)),
  ISNUMBER(MATCH(Transactions!$G$2:$G$1016, '관리용품리스트'!$C$3:$C$48, 0))
)
</f>
        <v>0</v>
      </c>
      <c r="O978" s="11">
        <f>IF(Transactions!$C$2:$C$1016=TRUE, 0, IF(Transactions!$C$2:$C$1016="지출", -ROUND(Transactions!$H$2:$H$1016/11, 0), ROUND(Transactions!$H$2:$H$1016/11, 0)))</f>
        <v>0</v>
      </c>
      <c r="P978" s="11" t="str">
        <f>IF(Transactions!$C$2:$C$1016="지출", -(Transactions!$H$2:$H$1016), Transactions!$H$2:$H$1016)</f>
        <v/>
      </c>
      <c r="Q978" s="11">
        <f>Transactions!$P$2:$P$1016-Transactions!$O$2:$O$1016</f>
        <v>0</v>
      </c>
      <c r="R978" s="11" t="str">
        <f>IF('운영결산'!$C$2, Transactions!$Q$2:$Q$1016, Transactions!$P$2:$P$1016)</f>
        <v/>
      </c>
      <c r="S978" s="11" t="str">
        <f>IF('초기비용'!$C$2, Transactions!$Q$2:$Q$1016, Transactions!$P$2:$P$1016)</f>
        <v/>
      </c>
      <c r="T978" s="11">
        <f>IF('총결산'!$C$2, Transactions!$Q$2:$Q$1016, Transactions!$P$2:$P$1016)</f>
        <v>0</v>
      </c>
      <c r="U978" s="11">
        <f>IF(Transactions!$V$2:$V$1016=FALSE, Transactions!$O$2:$O$1016, 0)</f>
        <v>0</v>
      </c>
      <c r="V978" s="21"/>
      <c r="W978" s="8"/>
      <c r="X978" s="8"/>
      <c r="Y978" s="8"/>
      <c r="Z978" s="8"/>
      <c r="AA978" s="8"/>
      <c r="AB978" s="8"/>
      <c r="AC978" s="12"/>
    </row>
    <row r="979" ht="15.75" hidden="1" customHeight="1">
      <c r="A979" s="13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7" t="b">
        <f>AND(ISNUMBER(MATCH(Transactions!$F$2:$F$1016, '관리용품리스트'!$B$3:$B$48, 0)),
  ISNUMBER(MATCH(Transactions!$G$2:$G$1016, '관리용품리스트'!$C$3:$C$48, 0))
)
</f>
        <v>0</v>
      </c>
      <c r="O979" s="18">
        <f>IF(Transactions!$C$2:$C$1016=TRUE, 0, IF(Transactions!$C$2:$C$1016="지출", -ROUND(Transactions!$H$2:$H$1016/11, 0), ROUND(Transactions!$H$2:$H$1016/11, 0)))</f>
        <v>0</v>
      </c>
      <c r="P979" s="18" t="str">
        <f>IF(Transactions!$C$2:$C$1016="지출", -(Transactions!$H$2:$H$1016), Transactions!$H$2:$H$1016)</f>
        <v/>
      </c>
      <c r="Q979" s="18">
        <f>Transactions!$P$2:$P$1016-Transactions!$O$2:$O$1016</f>
        <v>0</v>
      </c>
      <c r="R979" s="18" t="str">
        <f>IF('운영결산'!$C$2, Transactions!$Q$2:$Q$1016, Transactions!$P$2:$P$1016)</f>
        <v/>
      </c>
      <c r="S979" s="18" t="str">
        <f>IF('초기비용'!$C$2, Transactions!$Q$2:$Q$1016, Transactions!$P$2:$P$1016)</f>
        <v/>
      </c>
      <c r="T979" s="18">
        <f>IF('총결산'!$C$2, Transactions!$Q$2:$Q$1016, Transactions!$P$2:$P$1016)</f>
        <v>0</v>
      </c>
      <c r="U979" s="18">
        <f>IF(Transactions!$V$2:$V$1016=FALSE, Transactions!$O$2:$O$1016, 0)</f>
        <v>0</v>
      </c>
      <c r="V979" s="20"/>
      <c r="W979" s="15"/>
      <c r="X979" s="15"/>
      <c r="Y979" s="15"/>
      <c r="Z979" s="15"/>
      <c r="AA979" s="15"/>
      <c r="AB979" s="15"/>
      <c r="AC979" s="19"/>
    </row>
    <row r="980" ht="15.75" hidden="1" customHeight="1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10" t="b">
        <f>AND(ISNUMBER(MATCH(Transactions!$F$2:$F$1016, '관리용품리스트'!$B$3:$B$48, 0)),
  ISNUMBER(MATCH(Transactions!$G$2:$G$1016, '관리용품리스트'!$C$3:$C$48, 0))
)
</f>
        <v>0</v>
      </c>
      <c r="O980" s="11">
        <f>IF(Transactions!$C$2:$C$1016=TRUE, 0, IF(Transactions!$C$2:$C$1016="지출", -ROUND(Transactions!$H$2:$H$1016/11, 0), ROUND(Transactions!$H$2:$H$1016/11, 0)))</f>
        <v>0</v>
      </c>
      <c r="P980" s="11" t="str">
        <f>IF(Transactions!$C$2:$C$1016="지출", -(Transactions!$H$2:$H$1016), Transactions!$H$2:$H$1016)</f>
        <v/>
      </c>
      <c r="Q980" s="11">
        <f>Transactions!$P$2:$P$1016-Transactions!$O$2:$O$1016</f>
        <v>0</v>
      </c>
      <c r="R980" s="11" t="str">
        <f>IF('운영결산'!$C$2, Transactions!$Q$2:$Q$1016, Transactions!$P$2:$P$1016)</f>
        <v/>
      </c>
      <c r="S980" s="11" t="str">
        <f>IF('초기비용'!$C$2, Transactions!$Q$2:$Q$1016, Transactions!$P$2:$P$1016)</f>
        <v/>
      </c>
      <c r="T980" s="11">
        <f>IF('총결산'!$C$2, Transactions!$Q$2:$Q$1016, Transactions!$P$2:$P$1016)</f>
        <v>0</v>
      </c>
      <c r="U980" s="11">
        <f>IF(Transactions!$V$2:$V$1016=FALSE, Transactions!$O$2:$O$1016, 0)</f>
        <v>0</v>
      </c>
      <c r="V980" s="21"/>
      <c r="W980" s="8"/>
      <c r="X980" s="8"/>
      <c r="Y980" s="8"/>
      <c r="Z980" s="8"/>
      <c r="AA980" s="8"/>
      <c r="AB980" s="8"/>
      <c r="AC980" s="12"/>
    </row>
    <row r="981" ht="15.75" hidden="1" customHeight="1">
      <c r="A981" s="13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7" t="b">
        <f>AND(ISNUMBER(MATCH(Transactions!$F$2:$F$1016, '관리용품리스트'!$B$3:$B$48, 0)),
  ISNUMBER(MATCH(Transactions!$G$2:$G$1016, '관리용품리스트'!$C$3:$C$48, 0))
)
</f>
        <v>0</v>
      </c>
      <c r="O981" s="18">
        <f>IF(Transactions!$C$2:$C$1016=TRUE, 0, IF(Transactions!$C$2:$C$1016="지출", -ROUND(Transactions!$H$2:$H$1016/11, 0), ROUND(Transactions!$H$2:$H$1016/11, 0)))</f>
        <v>0</v>
      </c>
      <c r="P981" s="18" t="str">
        <f>IF(Transactions!$C$2:$C$1016="지출", -(Transactions!$H$2:$H$1016), Transactions!$H$2:$H$1016)</f>
        <v/>
      </c>
      <c r="Q981" s="18">
        <f>Transactions!$P$2:$P$1016-Transactions!$O$2:$O$1016</f>
        <v>0</v>
      </c>
      <c r="R981" s="18" t="str">
        <f>IF('운영결산'!$C$2, Transactions!$Q$2:$Q$1016, Transactions!$P$2:$P$1016)</f>
        <v/>
      </c>
      <c r="S981" s="18" t="str">
        <f>IF('초기비용'!$C$2, Transactions!$Q$2:$Q$1016, Transactions!$P$2:$P$1016)</f>
        <v/>
      </c>
      <c r="T981" s="18">
        <f>IF('총결산'!$C$2, Transactions!$Q$2:$Q$1016, Transactions!$P$2:$P$1016)</f>
        <v>0</v>
      </c>
      <c r="U981" s="18">
        <f>IF(Transactions!$V$2:$V$1016=FALSE, Transactions!$O$2:$O$1016, 0)</f>
        <v>0</v>
      </c>
      <c r="V981" s="20"/>
      <c r="W981" s="15"/>
      <c r="X981" s="15"/>
      <c r="Y981" s="15"/>
      <c r="Z981" s="15"/>
      <c r="AA981" s="15"/>
      <c r="AB981" s="15"/>
      <c r="AC981" s="19"/>
    </row>
    <row r="982" ht="15.75" hidden="1" customHeight="1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10" t="b">
        <f>AND(ISNUMBER(MATCH(Transactions!$F$2:$F$1016, '관리용품리스트'!$B$3:$B$48, 0)),
  ISNUMBER(MATCH(Transactions!$G$2:$G$1016, '관리용품리스트'!$C$3:$C$48, 0))
)
</f>
        <v>0</v>
      </c>
      <c r="O982" s="11">
        <f>IF(Transactions!$C$2:$C$1016=TRUE, 0, IF(Transactions!$C$2:$C$1016="지출", -ROUND(Transactions!$H$2:$H$1016/11, 0), ROUND(Transactions!$H$2:$H$1016/11, 0)))</f>
        <v>0</v>
      </c>
      <c r="P982" s="11" t="str">
        <f>IF(Transactions!$C$2:$C$1016="지출", -(Transactions!$H$2:$H$1016), Transactions!$H$2:$H$1016)</f>
        <v/>
      </c>
      <c r="Q982" s="11">
        <f>Transactions!$P$2:$P$1016-Transactions!$O$2:$O$1016</f>
        <v>0</v>
      </c>
      <c r="R982" s="11" t="str">
        <f>IF('운영결산'!$C$2, Transactions!$Q$2:$Q$1016, Transactions!$P$2:$P$1016)</f>
        <v/>
      </c>
      <c r="S982" s="11" t="str">
        <f>IF('초기비용'!$C$2, Transactions!$Q$2:$Q$1016, Transactions!$P$2:$P$1016)</f>
        <v/>
      </c>
      <c r="T982" s="11">
        <f>IF('총결산'!$C$2, Transactions!$Q$2:$Q$1016, Transactions!$P$2:$P$1016)</f>
        <v>0</v>
      </c>
      <c r="U982" s="11">
        <f>IF(Transactions!$V$2:$V$1016=FALSE, Transactions!$O$2:$O$1016, 0)</f>
        <v>0</v>
      </c>
      <c r="V982" s="21"/>
      <c r="W982" s="8"/>
      <c r="X982" s="8"/>
      <c r="Y982" s="8"/>
      <c r="Z982" s="8"/>
      <c r="AA982" s="8"/>
      <c r="AB982" s="8"/>
      <c r="AC982" s="12"/>
    </row>
    <row r="983" ht="15.75" hidden="1" customHeight="1">
      <c r="A983" s="13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7" t="b">
        <f>AND(ISNUMBER(MATCH(Transactions!$F$2:$F$1016, '관리용품리스트'!$B$3:$B$48, 0)),
  ISNUMBER(MATCH(Transactions!$G$2:$G$1016, '관리용품리스트'!$C$3:$C$48, 0))
)
</f>
        <v>0</v>
      </c>
      <c r="O983" s="18">
        <f>IF(Transactions!$C$2:$C$1016=TRUE, 0, IF(Transactions!$C$2:$C$1016="지출", -ROUND(Transactions!$H$2:$H$1016/11, 0), ROUND(Transactions!$H$2:$H$1016/11, 0)))</f>
        <v>0</v>
      </c>
      <c r="P983" s="18" t="str">
        <f>IF(Transactions!$C$2:$C$1016="지출", -(Transactions!$H$2:$H$1016), Transactions!$H$2:$H$1016)</f>
        <v/>
      </c>
      <c r="Q983" s="18">
        <f>Transactions!$P$2:$P$1016-Transactions!$O$2:$O$1016</f>
        <v>0</v>
      </c>
      <c r="R983" s="18" t="str">
        <f>IF('운영결산'!$C$2, Transactions!$Q$2:$Q$1016, Transactions!$P$2:$P$1016)</f>
        <v/>
      </c>
      <c r="S983" s="18" t="str">
        <f>IF('초기비용'!$C$2, Transactions!$Q$2:$Q$1016, Transactions!$P$2:$P$1016)</f>
        <v/>
      </c>
      <c r="T983" s="18">
        <f>IF('총결산'!$C$2, Transactions!$Q$2:$Q$1016, Transactions!$P$2:$P$1016)</f>
        <v>0</v>
      </c>
      <c r="U983" s="18">
        <f>IF(Transactions!$V$2:$V$1016=FALSE, Transactions!$O$2:$O$1016, 0)</f>
        <v>0</v>
      </c>
      <c r="V983" s="20"/>
      <c r="W983" s="15"/>
      <c r="X983" s="15"/>
      <c r="Y983" s="15"/>
      <c r="Z983" s="15"/>
      <c r="AA983" s="15"/>
      <c r="AB983" s="15"/>
      <c r="AC983" s="19"/>
    </row>
    <row r="984" ht="15.75" hidden="1" customHeight="1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10" t="b">
        <f>AND(ISNUMBER(MATCH(Transactions!$F$2:$F$1016, '관리용품리스트'!$B$3:$B$48, 0)),
  ISNUMBER(MATCH(Transactions!$G$2:$G$1016, '관리용품리스트'!$C$3:$C$48, 0))
)
</f>
        <v>0</v>
      </c>
      <c r="O984" s="11">
        <f>IF(Transactions!$C$2:$C$1016=TRUE, 0, IF(Transactions!$C$2:$C$1016="지출", -ROUND(Transactions!$H$2:$H$1016/11, 0), ROUND(Transactions!$H$2:$H$1016/11, 0)))</f>
        <v>0</v>
      </c>
      <c r="P984" s="11" t="str">
        <f>IF(Transactions!$C$2:$C$1016="지출", -(Transactions!$H$2:$H$1016), Transactions!$H$2:$H$1016)</f>
        <v/>
      </c>
      <c r="Q984" s="11">
        <f>Transactions!$P$2:$P$1016-Transactions!$O$2:$O$1016</f>
        <v>0</v>
      </c>
      <c r="R984" s="11" t="str">
        <f>IF('운영결산'!$C$2, Transactions!$Q$2:$Q$1016, Transactions!$P$2:$P$1016)</f>
        <v/>
      </c>
      <c r="S984" s="11" t="str">
        <f>IF('초기비용'!$C$2, Transactions!$Q$2:$Q$1016, Transactions!$P$2:$P$1016)</f>
        <v/>
      </c>
      <c r="T984" s="11">
        <f>IF('총결산'!$C$2, Transactions!$Q$2:$Q$1016, Transactions!$P$2:$P$1016)</f>
        <v>0</v>
      </c>
      <c r="U984" s="11">
        <f>IF(Transactions!$V$2:$V$1016=FALSE, Transactions!$O$2:$O$1016, 0)</f>
        <v>0</v>
      </c>
      <c r="V984" s="21"/>
      <c r="W984" s="8"/>
      <c r="X984" s="8"/>
      <c r="Y984" s="8"/>
      <c r="Z984" s="8"/>
      <c r="AA984" s="8"/>
      <c r="AB984" s="8"/>
      <c r="AC984" s="12"/>
    </row>
    <row r="985" ht="15.75" hidden="1" customHeight="1">
      <c r="A985" s="13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7" t="b">
        <f>AND(ISNUMBER(MATCH(Transactions!$F$2:$F$1016, '관리용품리스트'!$B$3:$B$48, 0)),
  ISNUMBER(MATCH(Transactions!$G$2:$G$1016, '관리용품리스트'!$C$3:$C$48, 0))
)
</f>
        <v>0</v>
      </c>
      <c r="O985" s="18">
        <f>IF(Transactions!$C$2:$C$1016=TRUE, 0, IF(Transactions!$C$2:$C$1016="지출", -ROUND(Transactions!$H$2:$H$1016/11, 0), ROUND(Transactions!$H$2:$H$1016/11, 0)))</f>
        <v>0</v>
      </c>
      <c r="P985" s="18" t="str">
        <f>IF(Transactions!$C$2:$C$1016="지출", -(Transactions!$H$2:$H$1016), Transactions!$H$2:$H$1016)</f>
        <v/>
      </c>
      <c r="Q985" s="18">
        <f>Transactions!$P$2:$P$1016-Transactions!$O$2:$O$1016</f>
        <v>0</v>
      </c>
      <c r="R985" s="18" t="str">
        <f>IF('운영결산'!$C$2, Transactions!$Q$2:$Q$1016, Transactions!$P$2:$P$1016)</f>
        <v/>
      </c>
      <c r="S985" s="18" t="str">
        <f>IF('초기비용'!$C$2, Transactions!$Q$2:$Q$1016, Transactions!$P$2:$P$1016)</f>
        <v/>
      </c>
      <c r="T985" s="18">
        <f>IF('총결산'!$C$2, Transactions!$Q$2:$Q$1016, Transactions!$P$2:$P$1016)</f>
        <v>0</v>
      </c>
      <c r="U985" s="18">
        <f>IF(Transactions!$V$2:$V$1016=FALSE, Transactions!$O$2:$O$1016, 0)</f>
        <v>0</v>
      </c>
      <c r="V985" s="20"/>
      <c r="W985" s="15"/>
      <c r="X985" s="15"/>
      <c r="Y985" s="15"/>
      <c r="Z985" s="15"/>
      <c r="AA985" s="15"/>
      <c r="AB985" s="15"/>
      <c r="AC985" s="19"/>
    </row>
    <row r="986" ht="15.75" hidden="1" customHeight="1">
      <c r="A986" s="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10" t="b">
        <f>AND(ISNUMBER(MATCH(Transactions!$F$2:$F$1016, '관리용품리스트'!$B$3:$B$48, 0)),
  ISNUMBER(MATCH(Transactions!$G$2:$G$1016, '관리용품리스트'!$C$3:$C$48, 0))
)
</f>
        <v>0</v>
      </c>
      <c r="O986" s="11">
        <f>IF(Transactions!$C$2:$C$1016=TRUE, 0, IF(Transactions!$C$2:$C$1016="지출", -ROUND(Transactions!$H$2:$H$1016/11, 0), ROUND(Transactions!$H$2:$H$1016/11, 0)))</f>
        <v>0</v>
      </c>
      <c r="P986" s="11" t="str">
        <f>IF(Transactions!$C$2:$C$1016="지출", -(Transactions!$H$2:$H$1016), Transactions!$H$2:$H$1016)</f>
        <v/>
      </c>
      <c r="Q986" s="11">
        <f>Transactions!$P$2:$P$1016-Transactions!$O$2:$O$1016</f>
        <v>0</v>
      </c>
      <c r="R986" s="11" t="str">
        <f>IF('운영결산'!$C$2, Transactions!$Q$2:$Q$1016, Transactions!$P$2:$P$1016)</f>
        <v/>
      </c>
      <c r="S986" s="11" t="str">
        <f>IF('초기비용'!$C$2, Transactions!$Q$2:$Q$1016, Transactions!$P$2:$P$1016)</f>
        <v/>
      </c>
      <c r="T986" s="11">
        <f>IF('총결산'!$C$2, Transactions!$Q$2:$Q$1016, Transactions!$P$2:$P$1016)</f>
        <v>0</v>
      </c>
      <c r="U986" s="11">
        <f>IF(Transactions!$V$2:$V$1016=FALSE, Transactions!$O$2:$O$1016, 0)</f>
        <v>0</v>
      </c>
      <c r="V986" s="21"/>
      <c r="W986" s="8"/>
      <c r="X986" s="8"/>
      <c r="Y986" s="8"/>
      <c r="Z986" s="8"/>
      <c r="AA986" s="8"/>
      <c r="AB986" s="8"/>
      <c r="AC986" s="12"/>
    </row>
    <row r="987" ht="15.75" hidden="1" customHeight="1">
      <c r="A987" s="13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7" t="b">
        <f>AND(ISNUMBER(MATCH(Transactions!$F$2:$F$1016, '관리용품리스트'!$B$3:$B$48, 0)),
  ISNUMBER(MATCH(Transactions!$G$2:$G$1016, '관리용품리스트'!$C$3:$C$48, 0))
)
</f>
        <v>0</v>
      </c>
      <c r="O987" s="18">
        <f>IF(Transactions!$C$2:$C$1016=TRUE, 0, IF(Transactions!$C$2:$C$1016="지출", -ROUND(Transactions!$H$2:$H$1016/11, 0), ROUND(Transactions!$H$2:$H$1016/11, 0)))</f>
        <v>0</v>
      </c>
      <c r="P987" s="18" t="str">
        <f>IF(Transactions!$C$2:$C$1016="지출", -(Transactions!$H$2:$H$1016), Transactions!$H$2:$H$1016)</f>
        <v/>
      </c>
      <c r="Q987" s="18">
        <f>Transactions!$P$2:$P$1016-Transactions!$O$2:$O$1016</f>
        <v>0</v>
      </c>
      <c r="R987" s="18" t="str">
        <f>IF('운영결산'!$C$2, Transactions!$Q$2:$Q$1016, Transactions!$P$2:$P$1016)</f>
        <v/>
      </c>
      <c r="S987" s="18" t="str">
        <f>IF('초기비용'!$C$2, Transactions!$Q$2:$Q$1016, Transactions!$P$2:$P$1016)</f>
        <v/>
      </c>
      <c r="T987" s="18">
        <f>IF('총결산'!$C$2, Transactions!$Q$2:$Q$1016, Transactions!$P$2:$P$1016)</f>
        <v>0</v>
      </c>
      <c r="U987" s="18">
        <f>IF(Transactions!$V$2:$V$1016=FALSE, Transactions!$O$2:$O$1016, 0)</f>
        <v>0</v>
      </c>
      <c r="V987" s="20"/>
      <c r="W987" s="15"/>
      <c r="X987" s="15"/>
      <c r="Y987" s="15"/>
      <c r="Z987" s="15"/>
      <c r="AA987" s="15"/>
      <c r="AB987" s="15"/>
      <c r="AC987" s="19"/>
    </row>
    <row r="988" ht="15.75" hidden="1" customHeight="1">
      <c r="A988" s="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10" t="b">
        <f>AND(ISNUMBER(MATCH(Transactions!$F$2:$F$1016, '관리용품리스트'!$B$3:$B$48, 0)),
  ISNUMBER(MATCH(Transactions!$G$2:$G$1016, '관리용품리스트'!$C$3:$C$48, 0))
)
</f>
        <v>0</v>
      </c>
      <c r="O988" s="11">
        <f>IF(Transactions!$C$2:$C$1016=TRUE, 0, IF(Transactions!$C$2:$C$1016="지출", -ROUND(Transactions!$H$2:$H$1016/11, 0), ROUND(Transactions!$H$2:$H$1016/11, 0)))</f>
        <v>0</v>
      </c>
      <c r="P988" s="11" t="str">
        <f>IF(Transactions!$C$2:$C$1016="지출", -(Transactions!$H$2:$H$1016), Transactions!$H$2:$H$1016)</f>
        <v/>
      </c>
      <c r="Q988" s="11">
        <f>Transactions!$P$2:$P$1016-Transactions!$O$2:$O$1016</f>
        <v>0</v>
      </c>
      <c r="R988" s="11" t="str">
        <f>IF('운영결산'!$C$2, Transactions!$Q$2:$Q$1016, Transactions!$P$2:$P$1016)</f>
        <v/>
      </c>
      <c r="S988" s="11" t="str">
        <f>IF('초기비용'!$C$2, Transactions!$Q$2:$Q$1016, Transactions!$P$2:$P$1016)</f>
        <v/>
      </c>
      <c r="T988" s="11">
        <f>IF('총결산'!$C$2, Transactions!$Q$2:$Q$1016, Transactions!$P$2:$P$1016)</f>
        <v>0</v>
      </c>
      <c r="U988" s="11">
        <f>IF(Transactions!$V$2:$V$1016=FALSE, Transactions!$O$2:$O$1016, 0)</f>
        <v>0</v>
      </c>
      <c r="V988" s="21"/>
      <c r="W988" s="8"/>
      <c r="X988" s="8"/>
      <c r="Y988" s="8"/>
      <c r="Z988" s="8"/>
      <c r="AA988" s="8"/>
      <c r="AB988" s="8"/>
      <c r="AC988" s="12"/>
    </row>
    <row r="989" ht="15.75" hidden="1" customHeight="1">
      <c r="A989" s="13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7" t="b">
        <f>AND(ISNUMBER(MATCH(Transactions!$F$2:$F$1016, '관리용품리스트'!$B$3:$B$48, 0)),
  ISNUMBER(MATCH(Transactions!$G$2:$G$1016, '관리용품리스트'!$C$3:$C$48, 0))
)
</f>
        <v>0</v>
      </c>
      <c r="O989" s="18">
        <f>IF(Transactions!$C$2:$C$1016=TRUE, 0, IF(Transactions!$C$2:$C$1016="지출", -ROUND(Transactions!$H$2:$H$1016/11, 0), ROUND(Transactions!$H$2:$H$1016/11, 0)))</f>
        <v>0</v>
      </c>
      <c r="P989" s="18" t="str">
        <f>IF(Transactions!$C$2:$C$1016="지출", -(Transactions!$H$2:$H$1016), Transactions!$H$2:$H$1016)</f>
        <v/>
      </c>
      <c r="Q989" s="18">
        <f>Transactions!$P$2:$P$1016-Transactions!$O$2:$O$1016</f>
        <v>0</v>
      </c>
      <c r="R989" s="18" t="str">
        <f>IF('운영결산'!$C$2, Transactions!$Q$2:$Q$1016, Transactions!$P$2:$P$1016)</f>
        <v/>
      </c>
      <c r="S989" s="18" t="str">
        <f>IF('초기비용'!$C$2, Transactions!$Q$2:$Q$1016, Transactions!$P$2:$P$1016)</f>
        <v/>
      </c>
      <c r="T989" s="18">
        <f>IF('총결산'!$C$2, Transactions!$Q$2:$Q$1016, Transactions!$P$2:$P$1016)</f>
        <v>0</v>
      </c>
      <c r="U989" s="18">
        <f>IF(Transactions!$V$2:$V$1016=FALSE, Transactions!$O$2:$O$1016, 0)</f>
        <v>0</v>
      </c>
      <c r="V989" s="20"/>
      <c r="W989" s="15"/>
      <c r="X989" s="15"/>
      <c r="Y989" s="15"/>
      <c r="Z989" s="15"/>
      <c r="AA989" s="15"/>
      <c r="AB989" s="15"/>
      <c r="AC989" s="19"/>
    </row>
    <row r="990" ht="15.75" hidden="1" customHeight="1">
      <c r="A990" s="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10" t="b">
        <f>AND(ISNUMBER(MATCH(Transactions!$F$2:$F$1016, '관리용품리스트'!$B$3:$B$48, 0)),
  ISNUMBER(MATCH(Transactions!$G$2:$G$1016, '관리용품리스트'!$C$3:$C$48, 0))
)
</f>
        <v>0</v>
      </c>
      <c r="O990" s="11">
        <f>IF(Transactions!$C$2:$C$1016=TRUE, 0, IF(Transactions!$C$2:$C$1016="지출", -ROUND(Transactions!$H$2:$H$1016/11, 0), ROUND(Transactions!$H$2:$H$1016/11, 0)))</f>
        <v>0</v>
      </c>
      <c r="P990" s="11" t="str">
        <f>IF(Transactions!$C$2:$C$1016="지출", -(Transactions!$H$2:$H$1016), Transactions!$H$2:$H$1016)</f>
        <v/>
      </c>
      <c r="Q990" s="11">
        <f>Transactions!$P$2:$P$1016-Transactions!$O$2:$O$1016</f>
        <v>0</v>
      </c>
      <c r="R990" s="11" t="str">
        <f>IF('운영결산'!$C$2, Transactions!$Q$2:$Q$1016, Transactions!$P$2:$P$1016)</f>
        <v/>
      </c>
      <c r="S990" s="11" t="str">
        <f>IF('초기비용'!$C$2, Transactions!$Q$2:$Q$1016, Transactions!$P$2:$P$1016)</f>
        <v/>
      </c>
      <c r="T990" s="11">
        <f>IF('총결산'!$C$2, Transactions!$Q$2:$Q$1016, Transactions!$P$2:$P$1016)</f>
        <v>0</v>
      </c>
      <c r="U990" s="11">
        <f>IF(Transactions!$V$2:$V$1016=FALSE, Transactions!$O$2:$O$1016, 0)</f>
        <v>0</v>
      </c>
      <c r="V990" s="21"/>
      <c r="W990" s="8"/>
      <c r="X990" s="8"/>
      <c r="Y990" s="8"/>
      <c r="Z990" s="8"/>
      <c r="AA990" s="8"/>
      <c r="AB990" s="8"/>
      <c r="AC990" s="12"/>
    </row>
    <row r="991" ht="15.75" hidden="1" customHeight="1">
      <c r="A991" s="13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7" t="b">
        <f>AND(ISNUMBER(MATCH(Transactions!$F$2:$F$1016, '관리용품리스트'!$B$3:$B$48, 0)),
  ISNUMBER(MATCH(Transactions!$G$2:$G$1016, '관리용품리스트'!$C$3:$C$48, 0))
)
</f>
        <v>0</v>
      </c>
      <c r="O991" s="18">
        <f>IF(Transactions!$C$2:$C$1016=TRUE, 0, IF(Transactions!$C$2:$C$1016="지출", -ROUND(Transactions!$H$2:$H$1016/11, 0), ROUND(Transactions!$H$2:$H$1016/11, 0)))</f>
        <v>0</v>
      </c>
      <c r="P991" s="18" t="str">
        <f>IF(Transactions!$C$2:$C$1016="지출", -(Transactions!$H$2:$H$1016), Transactions!$H$2:$H$1016)</f>
        <v/>
      </c>
      <c r="Q991" s="18">
        <f>Transactions!$P$2:$P$1016-Transactions!$O$2:$O$1016</f>
        <v>0</v>
      </c>
      <c r="R991" s="18" t="str">
        <f>IF('운영결산'!$C$2, Transactions!$Q$2:$Q$1016, Transactions!$P$2:$P$1016)</f>
        <v/>
      </c>
      <c r="S991" s="18" t="str">
        <f>IF('초기비용'!$C$2, Transactions!$Q$2:$Q$1016, Transactions!$P$2:$P$1016)</f>
        <v/>
      </c>
      <c r="T991" s="18">
        <f>IF('총결산'!$C$2, Transactions!$Q$2:$Q$1016, Transactions!$P$2:$P$1016)</f>
        <v>0</v>
      </c>
      <c r="U991" s="18">
        <f>IF(Transactions!$V$2:$V$1016=FALSE, Transactions!$O$2:$O$1016, 0)</f>
        <v>0</v>
      </c>
      <c r="V991" s="20"/>
      <c r="W991" s="15"/>
      <c r="X991" s="15"/>
      <c r="Y991" s="15"/>
      <c r="Z991" s="15"/>
      <c r="AA991" s="15"/>
      <c r="AB991" s="15"/>
      <c r="AC991" s="19"/>
    </row>
    <row r="992" ht="15.75" hidden="1" customHeight="1">
      <c r="A992" s="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10" t="b">
        <f>AND(ISNUMBER(MATCH(Transactions!$F$2:$F$1016, '관리용품리스트'!$B$3:$B$48, 0)),
  ISNUMBER(MATCH(Transactions!$G$2:$G$1016, '관리용품리스트'!$C$3:$C$48, 0))
)
</f>
        <v>0</v>
      </c>
      <c r="O992" s="11">
        <f>IF(Transactions!$C$2:$C$1016=TRUE, 0, IF(Transactions!$C$2:$C$1016="지출", -ROUND(Transactions!$H$2:$H$1016/11, 0), ROUND(Transactions!$H$2:$H$1016/11, 0)))</f>
        <v>0</v>
      </c>
      <c r="P992" s="11" t="str">
        <f>IF(Transactions!$C$2:$C$1016="지출", -(Transactions!$H$2:$H$1016), Transactions!$H$2:$H$1016)</f>
        <v/>
      </c>
      <c r="Q992" s="11">
        <f>Transactions!$P$2:$P$1016-Transactions!$O$2:$O$1016</f>
        <v>0</v>
      </c>
      <c r="R992" s="11" t="str">
        <f>IF('운영결산'!$C$2, Transactions!$Q$2:$Q$1016, Transactions!$P$2:$P$1016)</f>
        <v/>
      </c>
      <c r="S992" s="11" t="str">
        <f>IF('초기비용'!$C$2, Transactions!$Q$2:$Q$1016, Transactions!$P$2:$P$1016)</f>
        <v/>
      </c>
      <c r="T992" s="11">
        <f>IF('총결산'!$C$2, Transactions!$Q$2:$Q$1016, Transactions!$P$2:$P$1016)</f>
        <v>0</v>
      </c>
      <c r="U992" s="11">
        <f>IF(Transactions!$V$2:$V$1016=FALSE, Transactions!$O$2:$O$1016, 0)</f>
        <v>0</v>
      </c>
      <c r="V992" s="21"/>
      <c r="W992" s="8"/>
      <c r="X992" s="8"/>
      <c r="Y992" s="8"/>
      <c r="Z992" s="8"/>
      <c r="AA992" s="8"/>
      <c r="AB992" s="8"/>
      <c r="AC992" s="12"/>
    </row>
    <row r="993" ht="15.75" hidden="1" customHeight="1">
      <c r="A993" s="13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7" t="b">
        <f>AND(ISNUMBER(MATCH(Transactions!$F$2:$F$1016, '관리용품리스트'!$B$3:$B$48, 0)),
  ISNUMBER(MATCH(Transactions!$G$2:$G$1016, '관리용품리스트'!$C$3:$C$48, 0))
)
</f>
        <v>0</v>
      </c>
      <c r="O993" s="18">
        <f>IF(Transactions!$C$2:$C$1016=TRUE, 0, IF(Transactions!$C$2:$C$1016="지출", -ROUND(Transactions!$H$2:$H$1016/11, 0), ROUND(Transactions!$H$2:$H$1016/11, 0)))</f>
        <v>0</v>
      </c>
      <c r="P993" s="18" t="str">
        <f>IF(Transactions!$C$2:$C$1016="지출", -(Transactions!$H$2:$H$1016), Transactions!$H$2:$H$1016)</f>
        <v/>
      </c>
      <c r="Q993" s="18">
        <f>Transactions!$P$2:$P$1016-Transactions!$O$2:$O$1016</f>
        <v>0</v>
      </c>
      <c r="R993" s="18" t="str">
        <f>IF('운영결산'!$C$2, Transactions!$Q$2:$Q$1016, Transactions!$P$2:$P$1016)</f>
        <v/>
      </c>
      <c r="S993" s="18" t="str">
        <f>IF('초기비용'!$C$2, Transactions!$Q$2:$Q$1016, Transactions!$P$2:$P$1016)</f>
        <v/>
      </c>
      <c r="T993" s="18">
        <f>IF('총결산'!$C$2, Transactions!$Q$2:$Q$1016, Transactions!$P$2:$P$1016)</f>
        <v>0</v>
      </c>
      <c r="U993" s="18">
        <f>IF(Transactions!$V$2:$V$1016=FALSE, Transactions!$O$2:$O$1016, 0)</f>
        <v>0</v>
      </c>
      <c r="V993" s="20"/>
      <c r="W993" s="15"/>
      <c r="X993" s="15"/>
      <c r="Y993" s="15"/>
      <c r="Z993" s="15"/>
      <c r="AA993" s="15"/>
      <c r="AB993" s="15"/>
      <c r="AC993" s="19"/>
    </row>
    <row r="994" ht="15.75" hidden="1" customHeight="1">
      <c r="A994" s="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10" t="b">
        <f>AND(ISNUMBER(MATCH(Transactions!$F$2:$F$1016, '관리용품리스트'!$B$3:$B$48, 0)),
  ISNUMBER(MATCH(Transactions!$G$2:$G$1016, '관리용품리스트'!$C$3:$C$48, 0))
)
</f>
        <v>0</v>
      </c>
      <c r="O994" s="11">
        <f>IF(Transactions!$C$2:$C$1016=TRUE, 0, IF(Transactions!$C$2:$C$1016="지출", -ROUND(Transactions!$H$2:$H$1016/11, 0), ROUND(Transactions!$H$2:$H$1016/11, 0)))</f>
        <v>0</v>
      </c>
      <c r="P994" s="11" t="str">
        <f>IF(Transactions!$C$2:$C$1016="지출", -(Transactions!$H$2:$H$1016), Transactions!$H$2:$H$1016)</f>
        <v/>
      </c>
      <c r="Q994" s="11">
        <f>Transactions!$P$2:$P$1016-Transactions!$O$2:$O$1016</f>
        <v>0</v>
      </c>
      <c r="R994" s="11" t="str">
        <f>IF('운영결산'!$C$2, Transactions!$Q$2:$Q$1016, Transactions!$P$2:$P$1016)</f>
        <v/>
      </c>
      <c r="S994" s="11" t="str">
        <f>IF('초기비용'!$C$2, Transactions!$Q$2:$Q$1016, Transactions!$P$2:$P$1016)</f>
        <v/>
      </c>
      <c r="T994" s="11">
        <f>IF('총결산'!$C$2, Transactions!$Q$2:$Q$1016, Transactions!$P$2:$P$1016)</f>
        <v>0</v>
      </c>
      <c r="U994" s="11">
        <f>IF(Transactions!$V$2:$V$1016=FALSE, Transactions!$O$2:$O$1016, 0)</f>
        <v>0</v>
      </c>
      <c r="V994" s="21"/>
      <c r="W994" s="8"/>
      <c r="X994" s="8"/>
      <c r="Y994" s="8"/>
      <c r="Z994" s="8"/>
      <c r="AA994" s="8"/>
      <c r="AB994" s="8"/>
      <c r="AC994" s="12"/>
    </row>
    <row r="995" ht="15.75" hidden="1" customHeight="1">
      <c r="A995" s="13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7" t="b">
        <f>AND(ISNUMBER(MATCH(Transactions!$F$2:$F$1016, '관리용품리스트'!$B$3:$B$48, 0)),
  ISNUMBER(MATCH(Transactions!$G$2:$G$1016, '관리용품리스트'!$C$3:$C$48, 0))
)
</f>
        <v>0</v>
      </c>
      <c r="O995" s="18">
        <f>IF(Transactions!$C$2:$C$1016=TRUE, 0, IF(Transactions!$C$2:$C$1016="지출", -ROUND(Transactions!$H$2:$H$1016/11, 0), ROUND(Transactions!$H$2:$H$1016/11, 0)))</f>
        <v>0</v>
      </c>
      <c r="P995" s="18" t="str">
        <f>IF(Transactions!$C$2:$C$1016="지출", -(Transactions!$H$2:$H$1016), Transactions!$H$2:$H$1016)</f>
        <v/>
      </c>
      <c r="Q995" s="18">
        <f>Transactions!$P$2:$P$1016-Transactions!$O$2:$O$1016</f>
        <v>0</v>
      </c>
      <c r="R995" s="18" t="str">
        <f>IF('운영결산'!$C$2, Transactions!$Q$2:$Q$1016, Transactions!$P$2:$P$1016)</f>
        <v/>
      </c>
      <c r="S995" s="18" t="str">
        <f>IF('초기비용'!$C$2, Transactions!$Q$2:$Q$1016, Transactions!$P$2:$P$1016)</f>
        <v/>
      </c>
      <c r="T995" s="18">
        <f>IF('총결산'!$C$2, Transactions!$Q$2:$Q$1016, Transactions!$P$2:$P$1016)</f>
        <v>0</v>
      </c>
      <c r="U995" s="18">
        <f>IF(Transactions!$V$2:$V$1016=FALSE, Transactions!$O$2:$O$1016, 0)</f>
        <v>0</v>
      </c>
      <c r="V995" s="20"/>
      <c r="W995" s="15"/>
      <c r="X995" s="15"/>
      <c r="Y995" s="15"/>
      <c r="Z995" s="15"/>
      <c r="AA995" s="15"/>
      <c r="AB995" s="15"/>
      <c r="AC995" s="19"/>
    </row>
    <row r="996" ht="15.75" hidden="1" customHeight="1">
      <c r="A996" s="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10" t="b">
        <f>AND(ISNUMBER(MATCH(Transactions!$F$2:$F$1016, '관리용품리스트'!$B$3:$B$48, 0)),
  ISNUMBER(MATCH(Transactions!$G$2:$G$1016, '관리용품리스트'!$C$3:$C$48, 0))
)
</f>
        <v>0</v>
      </c>
      <c r="O996" s="11">
        <f>IF(Transactions!$C$2:$C$1016=TRUE, 0, IF(Transactions!$C$2:$C$1016="지출", -ROUND(Transactions!$H$2:$H$1016/11, 0), ROUND(Transactions!$H$2:$H$1016/11, 0)))</f>
        <v>0</v>
      </c>
      <c r="P996" s="11" t="str">
        <f>IF(Transactions!$C$2:$C$1016="지출", -(Transactions!$H$2:$H$1016), Transactions!$H$2:$H$1016)</f>
        <v/>
      </c>
      <c r="Q996" s="11">
        <f>Transactions!$P$2:$P$1016-Transactions!$O$2:$O$1016</f>
        <v>0</v>
      </c>
      <c r="R996" s="11" t="str">
        <f>IF('운영결산'!$C$2, Transactions!$Q$2:$Q$1016, Transactions!$P$2:$P$1016)</f>
        <v/>
      </c>
      <c r="S996" s="11" t="str">
        <f>IF('초기비용'!$C$2, Transactions!$Q$2:$Q$1016, Transactions!$P$2:$P$1016)</f>
        <v/>
      </c>
      <c r="T996" s="11">
        <f>IF('총결산'!$C$2, Transactions!$Q$2:$Q$1016, Transactions!$P$2:$P$1016)</f>
        <v>0</v>
      </c>
      <c r="U996" s="11">
        <f>IF(Transactions!$V$2:$V$1016=FALSE, Transactions!$O$2:$O$1016, 0)</f>
        <v>0</v>
      </c>
      <c r="V996" s="21"/>
      <c r="W996" s="8"/>
      <c r="X996" s="8"/>
      <c r="Y996" s="8"/>
      <c r="Z996" s="8"/>
      <c r="AA996" s="8"/>
      <c r="AB996" s="8"/>
      <c r="AC996" s="12"/>
    </row>
    <row r="997" ht="15.75" hidden="1" customHeight="1">
      <c r="A997" s="13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7" t="b">
        <f>AND(ISNUMBER(MATCH(Transactions!$F$2:$F$1016, '관리용품리스트'!$B$3:$B$48, 0)),
  ISNUMBER(MATCH(Transactions!$G$2:$G$1016, '관리용품리스트'!$C$3:$C$48, 0))
)
</f>
        <v>0</v>
      </c>
      <c r="O997" s="18">
        <f>IF(Transactions!$C$2:$C$1016=TRUE, 0, IF(Transactions!$C$2:$C$1016="지출", -ROUND(Transactions!$H$2:$H$1016/11, 0), ROUND(Transactions!$H$2:$H$1016/11, 0)))</f>
        <v>0</v>
      </c>
      <c r="P997" s="18" t="str">
        <f>IF(Transactions!$C$2:$C$1016="지출", -(Transactions!$H$2:$H$1016), Transactions!$H$2:$H$1016)</f>
        <v/>
      </c>
      <c r="Q997" s="18">
        <f>Transactions!$P$2:$P$1016-Transactions!$O$2:$O$1016</f>
        <v>0</v>
      </c>
      <c r="R997" s="18" t="str">
        <f>IF('운영결산'!$C$2, Transactions!$Q$2:$Q$1016, Transactions!$P$2:$P$1016)</f>
        <v/>
      </c>
      <c r="S997" s="18" t="str">
        <f>IF('초기비용'!$C$2, Transactions!$Q$2:$Q$1016, Transactions!$P$2:$P$1016)</f>
        <v/>
      </c>
      <c r="T997" s="18">
        <f>IF('총결산'!$C$2, Transactions!$Q$2:$Q$1016, Transactions!$P$2:$P$1016)</f>
        <v>0</v>
      </c>
      <c r="U997" s="18">
        <f>IF(Transactions!$V$2:$V$1016=FALSE, Transactions!$O$2:$O$1016, 0)</f>
        <v>0</v>
      </c>
      <c r="V997" s="20"/>
      <c r="W997" s="15"/>
      <c r="X997" s="15"/>
      <c r="Y997" s="15"/>
      <c r="Z997" s="15"/>
      <c r="AA997" s="15"/>
      <c r="AB997" s="15"/>
      <c r="AC997" s="19"/>
    </row>
    <row r="998" ht="15.75" hidden="1" customHeight="1">
      <c r="A998" s="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10" t="b">
        <f>AND(ISNUMBER(MATCH(Transactions!$F$2:$F$1016, '관리용품리스트'!$B$3:$B$48, 0)),
  ISNUMBER(MATCH(Transactions!$G$2:$G$1016, '관리용품리스트'!$C$3:$C$48, 0))
)
</f>
        <v>0</v>
      </c>
      <c r="O998" s="11">
        <f>IF(Transactions!$C$2:$C$1016=TRUE, 0, IF(Transactions!$C$2:$C$1016="지출", -ROUND(Transactions!$H$2:$H$1016/11, 0), ROUND(Transactions!$H$2:$H$1016/11, 0)))</f>
        <v>0</v>
      </c>
      <c r="P998" s="11" t="str">
        <f>IF(Transactions!$C$2:$C$1016="지출", -(Transactions!$H$2:$H$1016), Transactions!$H$2:$H$1016)</f>
        <v/>
      </c>
      <c r="Q998" s="11">
        <f>Transactions!$P$2:$P$1016-Transactions!$O$2:$O$1016</f>
        <v>0</v>
      </c>
      <c r="R998" s="11" t="str">
        <f>IF('운영결산'!$C$2, Transactions!$Q$2:$Q$1016, Transactions!$P$2:$P$1016)</f>
        <v/>
      </c>
      <c r="S998" s="11" t="str">
        <f>IF('초기비용'!$C$2, Transactions!$Q$2:$Q$1016, Transactions!$P$2:$P$1016)</f>
        <v/>
      </c>
      <c r="T998" s="11">
        <f>IF('총결산'!$C$2, Transactions!$Q$2:$Q$1016, Transactions!$P$2:$P$1016)</f>
        <v>0</v>
      </c>
      <c r="U998" s="11">
        <f>IF(Transactions!$V$2:$V$1016=FALSE, Transactions!$O$2:$O$1016, 0)</f>
        <v>0</v>
      </c>
      <c r="V998" s="21"/>
      <c r="W998" s="8"/>
      <c r="X998" s="8"/>
      <c r="Y998" s="8"/>
      <c r="Z998" s="8"/>
      <c r="AA998" s="8"/>
      <c r="AB998" s="8"/>
      <c r="AC998" s="12"/>
    </row>
    <row r="999" ht="15.75" hidden="1" customHeight="1">
      <c r="A999" s="13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7" t="b">
        <f>AND(ISNUMBER(MATCH(Transactions!$F$2:$F$1016, '관리용품리스트'!$B$3:$B$48, 0)),
  ISNUMBER(MATCH(Transactions!$G$2:$G$1016, '관리용품리스트'!$C$3:$C$48, 0))
)
</f>
        <v>0</v>
      </c>
      <c r="O999" s="18">
        <f>IF(Transactions!$C$2:$C$1016=TRUE, 0, IF(Transactions!$C$2:$C$1016="지출", -ROUND(Transactions!$H$2:$H$1016/11, 0), ROUND(Transactions!$H$2:$H$1016/11, 0)))</f>
        <v>0</v>
      </c>
      <c r="P999" s="18" t="str">
        <f>IF(Transactions!$C$2:$C$1016="지출", -(Transactions!$H$2:$H$1016), Transactions!$H$2:$H$1016)</f>
        <v/>
      </c>
      <c r="Q999" s="18">
        <f>Transactions!$P$2:$P$1016-Transactions!$O$2:$O$1016</f>
        <v>0</v>
      </c>
      <c r="R999" s="18" t="str">
        <f>IF('운영결산'!$C$2, Transactions!$Q$2:$Q$1016, Transactions!$P$2:$P$1016)</f>
        <v/>
      </c>
      <c r="S999" s="18" t="str">
        <f>IF('초기비용'!$C$2, Transactions!$Q$2:$Q$1016, Transactions!$P$2:$P$1016)</f>
        <v/>
      </c>
      <c r="T999" s="18">
        <f>IF('총결산'!$C$2, Transactions!$Q$2:$Q$1016, Transactions!$P$2:$P$1016)</f>
        <v>0</v>
      </c>
      <c r="U999" s="18">
        <f>IF(Transactions!$V$2:$V$1016=FALSE, Transactions!$O$2:$O$1016, 0)</f>
        <v>0</v>
      </c>
      <c r="V999" s="20"/>
      <c r="W999" s="15"/>
      <c r="X999" s="15"/>
      <c r="Y999" s="15"/>
      <c r="Z999" s="15"/>
      <c r="AA999" s="15"/>
      <c r="AB999" s="15"/>
      <c r="AC999" s="19"/>
    </row>
    <row r="1000" ht="15.75" hidden="1" customHeight="1">
      <c r="A1000" s="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10" t="b">
        <f>AND(ISNUMBER(MATCH(Transactions!$F$2:$F$1016, '관리용품리스트'!$B$3:$B$48, 0)),
  ISNUMBER(MATCH(Transactions!$G$2:$G$1016, '관리용품리스트'!$C$3:$C$48, 0))
)
</f>
        <v>0</v>
      </c>
      <c r="O1000" s="11">
        <f>IF(Transactions!$C$2:$C$1016=TRUE, 0, IF(Transactions!$C$2:$C$1016="지출", -ROUND(Transactions!$H$2:$H$1016/11, 0), ROUND(Transactions!$H$2:$H$1016/11, 0)))</f>
        <v>0</v>
      </c>
      <c r="P1000" s="11" t="str">
        <f>IF(Transactions!$C$2:$C$1016="지출", -(Transactions!$H$2:$H$1016), Transactions!$H$2:$H$1016)</f>
        <v/>
      </c>
      <c r="Q1000" s="11">
        <f>Transactions!$P$2:$P$1016-Transactions!$O$2:$O$1016</f>
        <v>0</v>
      </c>
      <c r="R1000" s="11" t="str">
        <f>IF('운영결산'!$C$2, Transactions!$Q$2:$Q$1016, Transactions!$P$2:$P$1016)</f>
        <v/>
      </c>
      <c r="S1000" s="11" t="str">
        <f>IF('초기비용'!$C$2, Transactions!$Q$2:$Q$1016, Transactions!$P$2:$P$1016)</f>
        <v/>
      </c>
      <c r="T1000" s="11">
        <f>IF('총결산'!$C$2, Transactions!$Q$2:$Q$1016, Transactions!$P$2:$P$1016)</f>
        <v>0</v>
      </c>
      <c r="U1000" s="11">
        <f>IF(Transactions!$V$2:$V$1016=FALSE, Transactions!$O$2:$O$1016, 0)</f>
        <v>0</v>
      </c>
      <c r="V1000" s="21"/>
      <c r="W1000" s="8"/>
      <c r="X1000" s="8"/>
      <c r="Y1000" s="8"/>
      <c r="Z1000" s="8"/>
      <c r="AA1000" s="8"/>
      <c r="AB1000" s="8"/>
      <c r="AC1000" s="12"/>
    </row>
    <row r="1001" ht="15.75" hidden="1" customHeight="1">
      <c r="A1001" s="13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7" t="b">
        <f>AND(ISNUMBER(MATCH(Transactions!$F$2:$F$1016, '관리용품리스트'!$B$3:$B$48, 0)),
  ISNUMBER(MATCH(Transactions!$G$2:$G$1016, '관리용품리스트'!$C$3:$C$48, 0))
)
</f>
        <v>0</v>
      </c>
      <c r="O1001" s="18">
        <f>IF(Transactions!$C$2:$C$1016=TRUE, 0, IF(Transactions!$C$2:$C$1016="지출", -ROUND(Transactions!$H$2:$H$1016/11, 0), ROUND(Transactions!$H$2:$H$1016/11, 0)))</f>
        <v>0</v>
      </c>
      <c r="P1001" s="18" t="str">
        <f>IF(Transactions!$C$2:$C$1016="지출", -(Transactions!$H$2:$H$1016), Transactions!$H$2:$H$1016)</f>
        <v/>
      </c>
      <c r="Q1001" s="18">
        <f>Transactions!$P$2:$P$1016-Transactions!$O$2:$O$1016</f>
        <v>0</v>
      </c>
      <c r="R1001" s="18" t="str">
        <f>IF('운영결산'!$C$2, Transactions!$Q$2:$Q$1016, Transactions!$P$2:$P$1016)</f>
        <v/>
      </c>
      <c r="S1001" s="18" t="str">
        <f>IF('초기비용'!$C$2, Transactions!$Q$2:$Q$1016, Transactions!$P$2:$P$1016)</f>
        <v/>
      </c>
      <c r="T1001" s="18">
        <f>IF('총결산'!$C$2, Transactions!$Q$2:$Q$1016, Transactions!$P$2:$P$1016)</f>
        <v>0</v>
      </c>
      <c r="U1001" s="18">
        <f>IF(Transactions!$V$2:$V$1016=FALSE, Transactions!$O$2:$O$1016, 0)</f>
        <v>0</v>
      </c>
      <c r="V1001" s="20"/>
      <c r="W1001" s="15"/>
      <c r="X1001" s="15"/>
      <c r="Y1001" s="15"/>
      <c r="Z1001" s="15"/>
      <c r="AA1001" s="15"/>
      <c r="AB1001" s="15"/>
      <c r="AC1001" s="19"/>
    </row>
    <row r="1002" ht="15.75" hidden="1" customHeight="1">
      <c r="A1002" s="6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10" t="b">
        <f>AND(ISNUMBER(MATCH(Transactions!$F$2:$F$1016, '관리용품리스트'!$B$3:$B$48, 0)),
  ISNUMBER(MATCH(Transactions!$G$2:$G$1016, '관리용품리스트'!$C$3:$C$48, 0))
)
</f>
        <v>0</v>
      </c>
      <c r="O1002" s="11">
        <f>IF(Transactions!$C$2:$C$1016=TRUE, 0, IF(Transactions!$C$2:$C$1016="지출", -ROUND(Transactions!$H$2:$H$1016/11, 0), ROUND(Transactions!$H$2:$H$1016/11, 0)))</f>
        <v>0</v>
      </c>
      <c r="P1002" s="11" t="str">
        <f>IF(Transactions!$C$2:$C$1016="지출", -(Transactions!$H$2:$H$1016), Transactions!$H$2:$H$1016)</f>
        <v/>
      </c>
      <c r="Q1002" s="11">
        <f>Transactions!$P$2:$P$1016-Transactions!$O$2:$O$1016</f>
        <v>0</v>
      </c>
      <c r="R1002" s="11" t="str">
        <f>IF('운영결산'!$C$2, Transactions!$Q$2:$Q$1016, Transactions!$P$2:$P$1016)</f>
        <v/>
      </c>
      <c r="S1002" s="11" t="str">
        <f>IF('초기비용'!$C$2, Transactions!$Q$2:$Q$1016, Transactions!$P$2:$P$1016)</f>
        <v/>
      </c>
      <c r="T1002" s="11">
        <f>IF('총결산'!$C$2, Transactions!$Q$2:$Q$1016, Transactions!$P$2:$P$1016)</f>
        <v>0</v>
      </c>
      <c r="U1002" s="11">
        <f>IF(Transactions!$V$2:$V$1016=FALSE, Transactions!$O$2:$O$1016, 0)</f>
        <v>0</v>
      </c>
      <c r="V1002" s="21"/>
      <c r="W1002" s="8"/>
      <c r="X1002" s="8"/>
      <c r="Y1002" s="8"/>
      <c r="Z1002" s="8"/>
      <c r="AA1002" s="8"/>
      <c r="AB1002" s="8"/>
      <c r="AC1002" s="12"/>
    </row>
    <row r="1003" ht="15.75" hidden="1" customHeight="1">
      <c r="A1003" s="13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7" t="b">
        <f>AND(ISNUMBER(MATCH(Transactions!$F$2:$F$1016, '관리용품리스트'!$B$3:$B$48, 0)),
  ISNUMBER(MATCH(Transactions!$G$2:$G$1016, '관리용품리스트'!$C$3:$C$48, 0))
)
</f>
        <v>0</v>
      </c>
      <c r="O1003" s="18">
        <f>IF(Transactions!$C$2:$C$1016=TRUE, 0, IF(Transactions!$C$2:$C$1016="지출", -ROUND(Transactions!$H$2:$H$1016/11, 0), ROUND(Transactions!$H$2:$H$1016/11, 0)))</f>
        <v>0</v>
      </c>
      <c r="P1003" s="18" t="str">
        <f>IF(Transactions!$C$2:$C$1016="지출", -(Transactions!$H$2:$H$1016), Transactions!$H$2:$H$1016)</f>
        <v/>
      </c>
      <c r="Q1003" s="18">
        <f>Transactions!$P$2:$P$1016-Transactions!$O$2:$O$1016</f>
        <v>0</v>
      </c>
      <c r="R1003" s="18" t="str">
        <f>IF('운영결산'!$C$2, Transactions!$Q$2:$Q$1016, Transactions!$P$2:$P$1016)</f>
        <v/>
      </c>
      <c r="S1003" s="18" t="str">
        <f>IF('초기비용'!$C$2, Transactions!$Q$2:$Q$1016, Transactions!$P$2:$P$1016)</f>
        <v/>
      </c>
      <c r="T1003" s="18">
        <f>IF('총결산'!$C$2, Transactions!$Q$2:$Q$1016, Transactions!$P$2:$P$1016)</f>
        <v>0</v>
      </c>
      <c r="U1003" s="18">
        <f>IF(Transactions!$V$2:$V$1016=FALSE, Transactions!$O$2:$O$1016, 0)</f>
        <v>0</v>
      </c>
      <c r="V1003" s="20"/>
      <c r="W1003" s="15"/>
      <c r="X1003" s="15"/>
      <c r="Y1003" s="15"/>
      <c r="Z1003" s="15"/>
      <c r="AA1003" s="15"/>
      <c r="AB1003" s="15"/>
      <c r="AC1003" s="19"/>
    </row>
    <row r="1004" ht="15.75" hidden="1" customHeight="1">
      <c r="A1004" s="6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10" t="b">
        <f>AND(ISNUMBER(MATCH(Transactions!$F$2:$F$1016, '관리용품리스트'!$B$3:$B$48, 0)),
  ISNUMBER(MATCH(Transactions!$G$2:$G$1016, '관리용품리스트'!$C$3:$C$48, 0))
)
</f>
        <v>0</v>
      </c>
      <c r="O1004" s="11">
        <f>IF(Transactions!$C$2:$C$1016=TRUE, 0, IF(Transactions!$C$2:$C$1016="지출", -ROUND(Transactions!$H$2:$H$1016/11, 0), ROUND(Transactions!$H$2:$H$1016/11, 0)))</f>
        <v>0</v>
      </c>
      <c r="P1004" s="11" t="str">
        <f>IF(Transactions!$C$2:$C$1016="지출", -(Transactions!$H$2:$H$1016), Transactions!$H$2:$H$1016)</f>
        <v/>
      </c>
      <c r="Q1004" s="11">
        <f>Transactions!$P$2:$P$1016-Transactions!$O$2:$O$1016</f>
        <v>0</v>
      </c>
      <c r="R1004" s="11" t="str">
        <f>IF('운영결산'!$C$2, Transactions!$Q$2:$Q$1016, Transactions!$P$2:$P$1016)</f>
        <v/>
      </c>
      <c r="S1004" s="11" t="str">
        <f>IF('초기비용'!$C$2, Transactions!$Q$2:$Q$1016, Transactions!$P$2:$P$1016)</f>
        <v/>
      </c>
      <c r="T1004" s="11">
        <f>IF('총결산'!$C$2, Transactions!$Q$2:$Q$1016, Transactions!$P$2:$P$1016)</f>
        <v>0</v>
      </c>
      <c r="U1004" s="11">
        <f>IF(Transactions!$V$2:$V$1016=FALSE, Transactions!$O$2:$O$1016, 0)</f>
        <v>0</v>
      </c>
      <c r="V1004" s="21"/>
      <c r="W1004" s="8"/>
      <c r="X1004" s="8"/>
      <c r="Y1004" s="8"/>
      <c r="Z1004" s="8"/>
      <c r="AA1004" s="8"/>
      <c r="AB1004" s="8"/>
      <c r="AC1004" s="12"/>
    </row>
    <row r="1005" ht="15.75" hidden="1" customHeight="1">
      <c r="A1005" s="13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7" t="b">
        <f>AND(ISNUMBER(MATCH(Transactions!$F$2:$F$1016, '관리용품리스트'!$B$3:$B$48, 0)),
  ISNUMBER(MATCH(Transactions!$G$2:$G$1016, '관리용품리스트'!$C$3:$C$48, 0))
)
</f>
        <v>0</v>
      </c>
      <c r="O1005" s="18">
        <f>IF(Transactions!$C$2:$C$1016=TRUE, 0, IF(Transactions!$C$2:$C$1016="지출", -ROUND(Transactions!$H$2:$H$1016/11, 0), ROUND(Transactions!$H$2:$H$1016/11, 0)))</f>
        <v>0</v>
      </c>
      <c r="P1005" s="18" t="str">
        <f>IF(Transactions!$C$2:$C$1016="지출", -(Transactions!$H$2:$H$1016), Transactions!$H$2:$H$1016)</f>
        <v/>
      </c>
      <c r="Q1005" s="18">
        <f>Transactions!$P$2:$P$1016-Transactions!$O$2:$O$1016</f>
        <v>0</v>
      </c>
      <c r="R1005" s="18" t="str">
        <f>IF('운영결산'!$C$2, Transactions!$Q$2:$Q$1016, Transactions!$P$2:$P$1016)</f>
        <v/>
      </c>
      <c r="S1005" s="18" t="str">
        <f>IF('초기비용'!$C$2, Transactions!$Q$2:$Q$1016, Transactions!$P$2:$P$1016)</f>
        <v/>
      </c>
      <c r="T1005" s="18">
        <f>IF('총결산'!$C$2, Transactions!$Q$2:$Q$1016, Transactions!$P$2:$P$1016)</f>
        <v>0</v>
      </c>
      <c r="U1005" s="18">
        <f>IF(Transactions!$V$2:$V$1016=FALSE, Transactions!$O$2:$O$1016, 0)</f>
        <v>0</v>
      </c>
      <c r="V1005" s="20"/>
      <c r="W1005" s="15"/>
      <c r="X1005" s="15"/>
      <c r="Y1005" s="15"/>
      <c r="Z1005" s="15"/>
      <c r="AA1005" s="15"/>
      <c r="AB1005" s="15"/>
      <c r="AC1005" s="19"/>
    </row>
    <row r="1006" ht="15.75" hidden="1" customHeight="1">
      <c r="A1006" s="6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10" t="b">
        <f>AND(ISNUMBER(MATCH(Transactions!$F$2:$F$1016, '관리용품리스트'!$B$3:$B$48, 0)),
  ISNUMBER(MATCH(Transactions!$G$2:$G$1016, '관리용품리스트'!$C$3:$C$48, 0))
)
</f>
        <v>0</v>
      </c>
      <c r="O1006" s="11">
        <f>IF(Transactions!$C$2:$C$1016=TRUE, 0, IF(Transactions!$C$2:$C$1016="지출", -ROUND(Transactions!$H$2:$H$1016/11, 0), ROUND(Transactions!$H$2:$H$1016/11, 0)))</f>
        <v>0</v>
      </c>
      <c r="P1006" s="11" t="str">
        <f>IF(Transactions!$C$2:$C$1016="지출", -(Transactions!$H$2:$H$1016), Transactions!$H$2:$H$1016)</f>
        <v/>
      </c>
      <c r="Q1006" s="11">
        <f>Transactions!$P$2:$P$1016-Transactions!$O$2:$O$1016</f>
        <v>0</v>
      </c>
      <c r="R1006" s="11" t="str">
        <f>IF('운영결산'!$C$2, Transactions!$Q$2:$Q$1016, Transactions!$P$2:$P$1016)</f>
        <v/>
      </c>
      <c r="S1006" s="11" t="str">
        <f>IF('초기비용'!$C$2, Transactions!$Q$2:$Q$1016, Transactions!$P$2:$P$1016)</f>
        <v/>
      </c>
      <c r="T1006" s="11">
        <f>IF('총결산'!$C$2, Transactions!$Q$2:$Q$1016, Transactions!$P$2:$P$1016)</f>
        <v>0</v>
      </c>
      <c r="U1006" s="11">
        <f>IF(Transactions!$V$2:$V$1016=FALSE, Transactions!$O$2:$O$1016, 0)</f>
        <v>0</v>
      </c>
      <c r="V1006" s="21"/>
      <c r="W1006" s="8"/>
      <c r="X1006" s="8"/>
      <c r="Y1006" s="8"/>
      <c r="Z1006" s="8"/>
      <c r="AA1006" s="8"/>
      <c r="AB1006" s="8"/>
      <c r="AC1006" s="12"/>
    </row>
    <row r="1007" ht="15.75" hidden="1" customHeight="1">
      <c r="A1007" s="13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7" t="b">
        <f>AND(ISNUMBER(MATCH(Transactions!$F$2:$F$1016, '관리용품리스트'!$B$3:$B$48, 0)),
  ISNUMBER(MATCH(Transactions!$G$2:$G$1016, '관리용품리스트'!$C$3:$C$48, 0))
)
</f>
        <v>0</v>
      </c>
      <c r="O1007" s="18">
        <f>IF(Transactions!$C$2:$C$1016=TRUE, 0, IF(Transactions!$C$2:$C$1016="지출", -ROUND(Transactions!$H$2:$H$1016/11, 0), ROUND(Transactions!$H$2:$H$1016/11, 0)))</f>
        <v>0</v>
      </c>
      <c r="P1007" s="18" t="str">
        <f>IF(Transactions!$C$2:$C$1016="지출", -(Transactions!$H$2:$H$1016), Transactions!$H$2:$H$1016)</f>
        <v/>
      </c>
      <c r="Q1007" s="18">
        <f>Transactions!$P$2:$P$1016-Transactions!$O$2:$O$1016</f>
        <v>0</v>
      </c>
      <c r="R1007" s="18" t="str">
        <f>IF('운영결산'!$C$2, Transactions!$Q$2:$Q$1016, Transactions!$P$2:$P$1016)</f>
        <v/>
      </c>
      <c r="S1007" s="18" t="str">
        <f>IF('초기비용'!$C$2, Transactions!$Q$2:$Q$1016, Transactions!$P$2:$P$1016)</f>
        <v/>
      </c>
      <c r="T1007" s="18">
        <f>IF('총결산'!$C$2, Transactions!$Q$2:$Q$1016, Transactions!$P$2:$P$1016)</f>
        <v>0</v>
      </c>
      <c r="U1007" s="18">
        <f>IF(Transactions!$V$2:$V$1016=FALSE, Transactions!$O$2:$O$1016, 0)</f>
        <v>0</v>
      </c>
      <c r="V1007" s="20"/>
      <c r="W1007" s="15"/>
      <c r="X1007" s="15"/>
      <c r="Y1007" s="15"/>
      <c r="Z1007" s="15"/>
      <c r="AA1007" s="15"/>
      <c r="AB1007" s="15"/>
      <c r="AC1007" s="19"/>
    </row>
    <row r="1008" ht="15.75" hidden="1" customHeight="1">
      <c r="A1008" s="6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10" t="b">
        <f>AND(ISNUMBER(MATCH(Transactions!$F$2:$F$1016, '관리용품리스트'!$B$3:$B$48, 0)),
  ISNUMBER(MATCH(Transactions!$G$2:$G$1016, '관리용품리스트'!$C$3:$C$48, 0))
)
</f>
        <v>0</v>
      </c>
      <c r="O1008" s="11">
        <f>IF(Transactions!$C$2:$C$1016=TRUE, 0, IF(Transactions!$C$2:$C$1016="지출", -ROUND(Transactions!$H$2:$H$1016/11, 0), ROUND(Transactions!$H$2:$H$1016/11, 0)))</f>
        <v>0</v>
      </c>
      <c r="P1008" s="11" t="str">
        <f>IF(Transactions!$C$2:$C$1016="지출", -(Transactions!$H$2:$H$1016), Transactions!$H$2:$H$1016)</f>
        <v/>
      </c>
      <c r="Q1008" s="11">
        <f>Transactions!$P$2:$P$1016-Transactions!$O$2:$O$1016</f>
        <v>0</v>
      </c>
      <c r="R1008" s="11" t="str">
        <f>IF('운영결산'!$C$2, Transactions!$Q$2:$Q$1016, Transactions!$P$2:$P$1016)</f>
        <v/>
      </c>
      <c r="S1008" s="11" t="str">
        <f>IF('초기비용'!$C$2, Transactions!$Q$2:$Q$1016, Transactions!$P$2:$P$1016)</f>
        <v/>
      </c>
      <c r="T1008" s="11">
        <f>IF('총결산'!$C$2, Transactions!$Q$2:$Q$1016, Transactions!$P$2:$P$1016)</f>
        <v>0</v>
      </c>
      <c r="U1008" s="11">
        <f>IF(Transactions!$V$2:$V$1016=FALSE, Transactions!$O$2:$O$1016, 0)</f>
        <v>0</v>
      </c>
      <c r="V1008" s="21"/>
      <c r="W1008" s="8"/>
      <c r="X1008" s="8"/>
      <c r="Y1008" s="8"/>
      <c r="Z1008" s="8"/>
      <c r="AA1008" s="8"/>
      <c r="AB1008" s="8"/>
      <c r="AC1008" s="12"/>
    </row>
    <row r="1009" ht="15.75" hidden="1" customHeight="1">
      <c r="A1009" s="13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7" t="b">
        <f>AND(ISNUMBER(MATCH(Transactions!$F$2:$F$1016, '관리용품리스트'!$B$3:$B$48, 0)),
  ISNUMBER(MATCH(Transactions!$G$2:$G$1016, '관리용품리스트'!$C$3:$C$48, 0))
)
</f>
        <v>0</v>
      </c>
      <c r="O1009" s="18">
        <f>IF(Transactions!$C$2:$C$1016=TRUE, 0, IF(Transactions!$C$2:$C$1016="지출", -ROUND(Transactions!$H$2:$H$1016/11, 0), ROUND(Transactions!$H$2:$H$1016/11, 0)))</f>
        <v>0</v>
      </c>
      <c r="P1009" s="18" t="str">
        <f>IF(Transactions!$C$2:$C$1016="지출", -(Transactions!$H$2:$H$1016), Transactions!$H$2:$H$1016)</f>
        <v/>
      </c>
      <c r="Q1009" s="18">
        <f>Transactions!$P$2:$P$1016-Transactions!$O$2:$O$1016</f>
        <v>0</v>
      </c>
      <c r="R1009" s="18" t="str">
        <f>IF('운영결산'!$C$2, Transactions!$Q$2:$Q$1016, Transactions!$P$2:$P$1016)</f>
        <v/>
      </c>
      <c r="S1009" s="18" t="str">
        <f>IF('초기비용'!$C$2, Transactions!$Q$2:$Q$1016, Transactions!$P$2:$P$1016)</f>
        <v/>
      </c>
      <c r="T1009" s="18">
        <f>IF('총결산'!$C$2, Transactions!$Q$2:$Q$1016, Transactions!$P$2:$P$1016)</f>
        <v>0</v>
      </c>
      <c r="U1009" s="18">
        <f>IF(Transactions!$V$2:$V$1016=FALSE, Transactions!$O$2:$O$1016, 0)</f>
        <v>0</v>
      </c>
      <c r="V1009" s="20"/>
      <c r="W1009" s="15"/>
      <c r="X1009" s="15"/>
      <c r="Y1009" s="15"/>
      <c r="Z1009" s="15"/>
      <c r="AA1009" s="15"/>
      <c r="AB1009" s="15"/>
      <c r="AC1009" s="19"/>
    </row>
    <row r="1010" ht="15.75" hidden="1" customHeight="1">
      <c r="A1010" s="6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10" t="b">
        <f>AND(ISNUMBER(MATCH(Transactions!$F$2:$F$1016, '관리용품리스트'!$B$3:$B$48, 0)),
  ISNUMBER(MATCH(Transactions!$G$2:$G$1016, '관리용품리스트'!$C$3:$C$48, 0))
)
</f>
        <v>0</v>
      </c>
      <c r="O1010" s="11">
        <f>IF(Transactions!$C$2:$C$1016=TRUE, 0, IF(Transactions!$C$2:$C$1016="지출", -ROUND(Transactions!$H$2:$H$1016/11, 0), ROUND(Transactions!$H$2:$H$1016/11, 0)))</f>
        <v>0</v>
      </c>
      <c r="P1010" s="11" t="str">
        <f>IF(Transactions!$C$2:$C$1016="지출", -(Transactions!$H$2:$H$1016), Transactions!$H$2:$H$1016)</f>
        <v/>
      </c>
      <c r="Q1010" s="11">
        <f>Transactions!$P$2:$P$1016-Transactions!$O$2:$O$1016</f>
        <v>0</v>
      </c>
      <c r="R1010" s="11" t="str">
        <f>IF('운영결산'!$C$2, Transactions!$Q$2:$Q$1016, Transactions!$P$2:$P$1016)</f>
        <v/>
      </c>
      <c r="S1010" s="11" t="str">
        <f>IF('초기비용'!$C$2, Transactions!$Q$2:$Q$1016, Transactions!$P$2:$P$1016)</f>
        <v/>
      </c>
      <c r="T1010" s="11">
        <f>IF('총결산'!$C$2, Transactions!$Q$2:$Q$1016, Transactions!$P$2:$P$1016)</f>
        <v>0</v>
      </c>
      <c r="U1010" s="11">
        <f>IF(Transactions!$V$2:$V$1016=FALSE, Transactions!$O$2:$O$1016, 0)</f>
        <v>0</v>
      </c>
      <c r="V1010" s="21"/>
      <c r="W1010" s="8"/>
      <c r="X1010" s="8"/>
      <c r="Y1010" s="8"/>
      <c r="Z1010" s="8"/>
      <c r="AA1010" s="8"/>
      <c r="AB1010" s="8"/>
      <c r="AC1010" s="12"/>
    </row>
    <row r="1011" ht="15.75" hidden="1" customHeight="1">
      <c r="A1011" s="13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7" t="b">
        <f>AND(ISNUMBER(MATCH(Transactions!$F$2:$F$1016, '관리용품리스트'!$B$3:$B$48, 0)),
  ISNUMBER(MATCH(Transactions!$G$2:$G$1016, '관리용품리스트'!$C$3:$C$48, 0))
)
</f>
        <v>0</v>
      </c>
      <c r="O1011" s="18">
        <f>IF(Transactions!$C$2:$C$1016=TRUE, 0, IF(Transactions!$C$2:$C$1016="지출", -ROUND(Transactions!$H$2:$H$1016/11, 0), ROUND(Transactions!$H$2:$H$1016/11, 0)))</f>
        <v>0</v>
      </c>
      <c r="P1011" s="18" t="str">
        <f>IF(Transactions!$C$2:$C$1016="지출", -(Transactions!$H$2:$H$1016), Transactions!$H$2:$H$1016)</f>
        <v/>
      </c>
      <c r="Q1011" s="18">
        <f>Transactions!$P$2:$P$1016-Transactions!$O$2:$O$1016</f>
        <v>0</v>
      </c>
      <c r="R1011" s="18" t="str">
        <f>IF('운영결산'!$C$2, Transactions!$Q$2:$Q$1016, Transactions!$P$2:$P$1016)</f>
        <v/>
      </c>
      <c r="S1011" s="18" t="str">
        <f>IF('초기비용'!$C$2, Transactions!$Q$2:$Q$1016, Transactions!$P$2:$P$1016)</f>
        <v/>
      </c>
      <c r="T1011" s="18">
        <f>IF('총결산'!$C$2, Transactions!$Q$2:$Q$1016, Transactions!$P$2:$P$1016)</f>
        <v>0</v>
      </c>
      <c r="U1011" s="18">
        <f>IF(Transactions!$V$2:$V$1016=FALSE, Transactions!$O$2:$O$1016, 0)</f>
        <v>0</v>
      </c>
      <c r="V1011" s="20"/>
      <c r="W1011" s="15"/>
      <c r="X1011" s="15"/>
      <c r="Y1011" s="15"/>
      <c r="Z1011" s="15"/>
      <c r="AA1011" s="15"/>
      <c r="AB1011" s="15"/>
      <c r="AC1011" s="19"/>
    </row>
    <row r="1012" ht="15.75" hidden="1" customHeight="1">
      <c r="A1012" s="6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10" t="b">
        <f>AND(ISNUMBER(MATCH(Transactions!$F$2:$F$1016, '관리용품리스트'!$B$3:$B$48, 0)),
  ISNUMBER(MATCH(Transactions!$G$2:$G$1016, '관리용품리스트'!$C$3:$C$48, 0))
)
</f>
        <v>0</v>
      </c>
      <c r="O1012" s="11">
        <f>IF(Transactions!$C$2:$C$1016=TRUE, 0, IF(Transactions!$C$2:$C$1016="지출", -ROUND(Transactions!$H$2:$H$1016/11, 0), ROUND(Transactions!$H$2:$H$1016/11, 0)))</f>
        <v>0</v>
      </c>
      <c r="P1012" s="11" t="str">
        <f>IF(Transactions!$C$2:$C$1016="지출", -(Transactions!$H$2:$H$1016), Transactions!$H$2:$H$1016)</f>
        <v/>
      </c>
      <c r="Q1012" s="11">
        <f>Transactions!$P$2:$P$1016-Transactions!$O$2:$O$1016</f>
        <v>0</v>
      </c>
      <c r="R1012" s="11" t="str">
        <f>IF('운영결산'!$C$2, Transactions!$Q$2:$Q$1016, Transactions!$P$2:$P$1016)</f>
        <v/>
      </c>
      <c r="S1012" s="11" t="str">
        <f>IF('초기비용'!$C$2, Transactions!$Q$2:$Q$1016, Transactions!$P$2:$P$1016)</f>
        <v/>
      </c>
      <c r="T1012" s="11">
        <f>IF('총결산'!$C$2, Transactions!$Q$2:$Q$1016, Transactions!$P$2:$P$1016)</f>
        <v>0</v>
      </c>
      <c r="U1012" s="11">
        <f>IF(Transactions!$V$2:$V$1016=FALSE, Transactions!$O$2:$O$1016, 0)</f>
        <v>0</v>
      </c>
      <c r="V1012" s="21"/>
      <c r="W1012" s="8"/>
      <c r="X1012" s="8"/>
      <c r="Y1012" s="8"/>
      <c r="Z1012" s="8"/>
      <c r="AA1012" s="8"/>
      <c r="AB1012" s="8"/>
      <c r="AC1012" s="12"/>
    </row>
    <row r="1013" ht="15.75" hidden="1" customHeight="1">
      <c r="A1013" s="13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7" t="b">
        <f>AND(ISNUMBER(MATCH(Transactions!$F$2:$F$1016, '관리용품리스트'!$B$3:$B$48, 0)),
  ISNUMBER(MATCH(Transactions!$G$2:$G$1016, '관리용품리스트'!$C$3:$C$48, 0))
)
</f>
        <v>0</v>
      </c>
      <c r="O1013" s="18">
        <f>IF(Transactions!$C$2:$C$1016=TRUE, 0, IF(Transactions!$C$2:$C$1016="지출", -ROUND(Transactions!$H$2:$H$1016/11, 0), ROUND(Transactions!$H$2:$H$1016/11, 0)))</f>
        <v>0</v>
      </c>
      <c r="P1013" s="18" t="str">
        <f>IF(Transactions!$C$2:$C$1016="지출", -(Transactions!$H$2:$H$1016), Transactions!$H$2:$H$1016)</f>
        <v/>
      </c>
      <c r="Q1013" s="18">
        <f>Transactions!$P$2:$P$1016-Transactions!$O$2:$O$1016</f>
        <v>0</v>
      </c>
      <c r="R1013" s="18" t="str">
        <f>IF('운영결산'!$C$2, Transactions!$Q$2:$Q$1016, Transactions!$P$2:$P$1016)</f>
        <v/>
      </c>
      <c r="S1013" s="18" t="str">
        <f>IF('초기비용'!$C$2, Transactions!$Q$2:$Q$1016, Transactions!$P$2:$P$1016)</f>
        <v/>
      </c>
      <c r="T1013" s="18">
        <f>IF('총결산'!$C$2, Transactions!$Q$2:$Q$1016, Transactions!$P$2:$P$1016)</f>
        <v>0</v>
      </c>
      <c r="U1013" s="18">
        <f>IF(Transactions!$V$2:$V$1016=FALSE, Transactions!$O$2:$O$1016, 0)</f>
        <v>0</v>
      </c>
      <c r="V1013" s="20"/>
      <c r="W1013" s="15"/>
      <c r="X1013" s="15"/>
      <c r="Y1013" s="15"/>
      <c r="Z1013" s="15"/>
      <c r="AA1013" s="15"/>
      <c r="AB1013" s="15"/>
      <c r="AC1013" s="19"/>
    </row>
    <row r="1014" ht="15.75" hidden="1" customHeight="1">
      <c r="A1014" s="6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10" t="b">
        <f>AND(ISNUMBER(MATCH(Transactions!$F$2:$F$1016, '관리용품리스트'!$B$3:$B$48, 0)),
  ISNUMBER(MATCH(Transactions!$G$2:$G$1016, '관리용품리스트'!$C$3:$C$48, 0))
)
</f>
        <v>0</v>
      </c>
      <c r="O1014" s="11">
        <f>IF(Transactions!$C$2:$C$1016=TRUE, 0, IF(Transactions!$C$2:$C$1016="지출", -ROUND(Transactions!$H$2:$H$1016/11, 0), ROUND(Transactions!$H$2:$H$1016/11, 0)))</f>
        <v>0</v>
      </c>
      <c r="P1014" s="11" t="str">
        <f>IF(Transactions!$C$2:$C$1016="지출", -(Transactions!$H$2:$H$1016), Transactions!$H$2:$H$1016)</f>
        <v/>
      </c>
      <c r="Q1014" s="11">
        <f>Transactions!$P$2:$P$1016-Transactions!$O$2:$O$1016</f>
        <v>0</v>
      </c>
      <c r="R1014" s="11" t="str">
        <f>IF('운영결산'!$C$2, Transactions!$Q$2:$Q$1016, Transactions!$P$2:$P$1016)</f>
        <v/>
      </c>
      <c r="S1014" s="11" t="str">
        <f>IF('초기비용'!$C$2, Transactions!$Q$2:$Q$1016, Transactions!$P$2:$P$1016)</f>
        <v/>
      </c>
      <c r="T1014" s="11">
        <f>IF('총결산'!$C$2, Transactions!$Q$2:$Q$1016, Transactions!$P$2:$P$1016)</f>
        <v>0</v>
      </c>
      <c r="U1014" s="11">
        <f>IF(Transactions!$V$2:$V$1016=FALSE, Transactions!$O$2:$O$1016, 0)</f>
        <v>0</v>
      </c>
      <c r="V1014" s="21"/>
      <c r="W1014" s="8"/>
      <c r="X1014" s="8"/>
      <c r="Y1014" s="8"/>
      <c r="Z1014" s="8"/>
      <c r="AA1014" s="8"/>
      <c r="AB1014" s="8"/>
      <c r="AC1014" s="12"/>
    </row>
    <row r="1015" ht="15.75" hidden="1" customHeight="1">
      <c r="A1015" s="13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7" t="b">
        <f>AND(ISNUMBER(MATCH(Transactions!$F$2:$F$1016, '관리용품리스트'!$B$3:$B$48, 0)),
  ISNUMBER(MATCH(Transactions!$G$2:$G$1016, '관리용품리스트'!$C$3:$C$48, 0))
)
</f>
        <v>0</v>
      </c>
      <c r="O1015" s="18">
        <f>IF(Transactions!$C$2:$C$1016=TRUE, 0, IF(Transactions!$C$2:$C$1016="지출", -ROUND(Transactions!$H$2:$H$1016/11, 0), ROUND(Transactions!$H$2:$H$1016/11, 0)))</f>
        <v>0</v>
      </c>
      <c r="P1015" s="18" t="str">
        <f>IF(Transactions!$C$2:$C$1016="지출", -(Transactions!$H$2:$H$1016), Transactions!$H$2:$H$1016)</f>
        <v/>
      </c>
      <c r="Q1015" s="18">
        <f>Transactions!$P$2:$P$1016-Transactions!$O$2:$O$1016</f>
        <v>0</v>
      </c>
      <c r="R1015" s="18" t="str">
        <f>IF('운영결산'!$C$2, Transactions!$Q$2:$Q$1016, Transactions!$P$2:$P$1016)</f>
        <v/>
      </c>
      <c r="S1015" s="18" t="str">
        <f>IF('초기비용'!$C$2, Transactions!$Q$2:$Q$1016, Transactions!$P$2:$P$1016)</f>
        <v/>
      </c>
      <c r="T1015" s="18">
        <f>IF('총결산'!$C$2, Transactions!$Q$2:$Q$1016, Transactions!$P$2:$P$1016)</f>
        <v>0</v>
      </c>
      <c r="U1015" s="18">
        <f>IF(Transactions!$V$2:$V$1016=FALSE, Transactions!$O$2:$O$1016, 0)</f>
        <v>0</v>
      </c>
      <c r="V1015" s="20"/>
      <c r="W1015" s="15"/>
      <c r="X1015" s="15"/>
      <c r="Y1015" s="15"/>
      <c r="Z1015" s="15"/>
      <c r="AA1015" s="15"/>
      <c r="AB1015" s="15"/>
      <c r="AC1015" s="19"/>
    </row>
    <row r="1016" ht="15.75" hidden="1" customHeight="1">
      <c r="A1016" s="27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9" t="b">
        <f>AND(ISNUMBER(MATCH(Transactions!$F$2:$F$1016, '관리용품리스트'!$B$3:$B$48, 0)),
  ISNUMBER(MATCH(Transactions!$G$2:$G$1016, '관리용품리스트'!$C$3:$C$48, 0))
)
</f>
        <v>0</v>
      </c>
      <c r="O1016" s="30">
        <f>IF(Transactions!$C$2:$C$1016=TRUE, 0, IF(Transactions!$C$2:$C$1016="지출", -ROUND(Transactions!$H$2:$H$1016/11, 0), ROUND(Transactions!$H$2:$H$1016/11, 0)))</f>
        <v>0</v>
      </c>
      <c r="P1016" s="30" t="str">
        <f>IF(Transactions!$C$2:$C$1016="지출", -(Transactions!$H$2:$H$1016), Transactions!$H$2:$H$1016)</f>
        <v/>
      </c>
      <c r="Q1016" s="30">
        <f>Transactions!$P$2:$P$1016-Transactions!$O$2:$O$1016</f>
        <v>0</v>
      </c>
      <c r="R1016" s="30" t="str">
        <f>IF('운영결산'!$C$2, Transactions!$Q$2:$Q$1016, Transactions!$P$2:$P$1016)</f>
        <v/>
      </c>
      <c r="S1016" s="30" t="str">
        <f>IF('초기비용'!$C$2, Transactions!$Q$2:$Q$1016, Transactions!$P$2:$P$1016)</f>
        <v/>
      </c>
      <c r="T1016" s="30">
        <f>IF('총결산'!$C$2, Transactions!$Q$2:$Q$1016, Transactions!$P$2:$P$1016)</f>
        <v>0</v>
      </c>
      <c r="U1016" s="30">
        <f>IF(Transactions!$V$2:$V$1016=FALSE, Transactions!$O$2:$O$1016, 0)</f>
        <v>0</v>
      </c>
      <c r="V1016" s="31"/>
      <c r="W1016" s="28"/>
      <c r="X1016" s="28"/>
      <c r="Y1016" s="28"/>
      <c r="Z1016" s="28"/>
      <c r="AA1016" s="28"/>
      <c r="AB1016" s="28"/>
      <c r="AC1016" s="32"/>
    </row>
  </sheetData>
  <customSheetViews>
    <customSheetView guid="{379C2D2E-C168-4B87-B089-674AED27BEF6}" filter="1" showAutoFilter="1">
      <autoFilter ref="$A$1:$AC$1016">
        <sortState ref="A1:AC1016">
          <sortCondition ref="B1:B1016"/>
        </sortState>
      </autoFilter>
      <extLst>
        <ext uri="GoogleSheetsCustomDataVersion1">
          <go:sheetsCustomData xmlns:go="http://customooxmlschemas.google.com/" filterViewId="1050044065"/>
        </ext>
      </extLst>
    </customSheetView>
    <customSheetView guid="{2B2E698B-BC26-41FC-A00A-D79F630E5140}" filter="1" showAutoFilter="1">
      <autoFilter ref="$A$1:$AC$1016"/>
      <extLst>
        <ext uri="GoogleSheetsCustomDataVersion1">
          <go:sheetsCustomData xmlns:go="http://customooxmlschemas.google.com/" filterViewId="1133509019"/>
        </ext>
      </extLst>
    </customSheetView>
    <customSheetView guid="{7A37C258-1F2F-4751-A5EA-C0C8EF26FDD5}" filter="1" showAutoFilter="1">
      <autoFilter ref="$A$1:$AC$1016">
        <sortState ref="A1:AC1016">
          <sortCondition ref="B1:B1016"/>
        </sortState>
      </autoFilter>
      <extLst>
        <ext uri="GoogleSheetsCustomDataVersion1">
          <go:sheetsCustomData xmlns:go="http://customooxmlschemas.google.com/" filterViewId="361656569"/>
        </ext>
      </extLst>
    </customSheetView>
    <customSheetView guid="{415DF1ED-98A2-4064-827E-F320B10E8869}" filter="1" showAutoFilter="1">
      <autoFilter ref="$A$1:$AC$1016"/>
      <extLst>
        <ext uri="GoogleSheetsCustomDataVersion1">
          <go:sheetsCustomData xmlns:go="http://customooxmlschemas.google.com/" filterViewId="501836199"/>
        </ext>
      </extLst>
    </customSheetView>
    <customSheetView guid="{2B2E698B-BC26-41FC-A00A-D79F630E5140}" filter="1" showAutoFilter="1">
      <autoFilter ref="$A$1:$AC$1016"/>
      <extLst>
        <ext uri="GoogleSheetsCustomDataVersion1">
          <go:sheetsCustomData xmlns:go="http://customooxmlschemas.google.com/" filterViewId="772789025"/>
        </ext>
      </extLst>
    </customSheetView>
  </customSheetView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>
      <c r="B3" s="1" t="s">
        <v>3</v>
      </c>
      <c r="C3" s="2" t="s">
        <v>4</v>
      </c>
      <c r="D3" s="5" t="s">
        <v>5</v>
      </c>
    </row>
    <row r="4" ht="15.75" customHeight="1">
      <c r="B4" s="47" t="s">
        <v>35</v>
      </c>
      <c r="C4" s="8" t="s">
        <v>316</v>
      </c>
      <c r="D4" s="12" t="s">
        <v>317</v>
      </c>
    </row>
    <row r="5" ht="15.75" customHeight="1">
      <c r="B5" s="48" t="s">
        <v>35</v>
      </c>
      <c r="C5" s="15" t="s">
        <v>316</v>
      </c>
      <c r="D5" s="19" t="s">
        <v>375</v>
      </c>
    </row>
    <row r="6" ht="15.75" customHeight="1">
      <c r="B6" s="47" t="s">
        <v>35</v>
      </c>
      <c r="C6" s="8" t="s">
        <v>41</v>
      </c>
      <c r="D6" s="12" t="s">
        <v>418</v>
      </c>
    </row>
    <row r="7" ht="15.75" customHeight="1">
      <c r="B7" s="48" t="s">
        <v>35</v>
      </c>
      <c r="C7" s="15" t="s">
        <v>49</v>
      </c>
      <c r="D7" s="19" t="s">
        <v>430</v>
      </c>
    </row>
    <row r="8" ht="15.75" customHeight="1">
      <c r="B8" s="47" t="s">
        <v>35</v>
      </c>
      <c r="C8" s="8" t="s">
        <v>41</v>
      </c>
      <c r="D8" s="12" t="s">
        <v>293</v>
      </c>
    </row>
    <row r="9" ht="15.75" customHeight="1">
      <c r="B9" s="48" t="s">
        <v>35</v>
      </c>
      <c r="C9" s="15" t="s">
        <v>41</v>
      </c>
      <c r="D9" s="19" t="s">
        <v>394</v>
      </c>
    </row>
    <row r="10" ht="15.75" customHeight="1">
      <c r="B10" s="47"/>
      <c r="C10" s="8"/>
      <c r="D10" s="12"/>
    </row>
    <row r="11" ht="15.75" customHeight="1">
      <c r="B11" s="48"/>
      <c r="C11" s="15"/>
      <c r="D11" s="19"/>
    </row>
    <row r="12" ht="15.75" customHeight="1">
      <c r="B12" s="47"/>
      <c r="C12" s="8"/>
      <c r="D12" s="12"/>
    </row>
    <row r="13" ht="15.75" customHeight="1">
      <c r="B13" s="48"/>
      <c r="C13" s="15"/>
      <c r="D13" s="19"/>
    </row>
    <row r="14" ht="15.75" customHeight="1">
      <c r="B14" s="47"/>
      <c r="C14" s="8"/>
      <c r="D14" s="12"/>
    </row>
    <row r="15" ht="15.75" customHeight="1">
      <c r="B15" s="48"/>
      <c r="C15" s="15"/>
      <c r="D15" s="19"/>
    </row>
    <row r="16" ht="15.75" customHeight="1">
      <c r="B16" s="47"/>
      <c r="C16" s="8"/>
      <c r="D16" s="12"/>
    </row>
    <row r="17" ht="15.75" customHeight="1">
      <c r="B17" s="48"/>
      <c r="C17" s="26"/>
      <c r="D17" s="19"/>
    </row>
    <row r="18" ht="15.75" customHeight="1">
      <c r="B18" s="47"/>
      <c r="C18" s="8"/>
      <c r="D18" s="12"/>
    </row>
    <row r="19" ht="15.75" customHeight="1">
      <c r="B19" s="48"/>
      <c r="C19" s="15"/>
      <c r="D19" s="19"/>
    </row>
    <row r="20" ht="15.75" customHeight="1">
      <c r="B20" s="47"/>
      <c r="C20" s="8"/>
      <c r="D20" s="12"/>
    </row>
    <row r="21" ht="15.75" customHeight="1">
      <c r="B21" s="48"/>
      <c r="C21" s="15"/>
      <c r="D21" s="19"/>
    </row>
    <row r="22" ht="15.75" customHeight="1">
      <c r="B22" s="47"/>
      <c r="C22" s="8"/>
      <c r="D22" s="12"/>
    </row>
    <row r="23" ht="15.75" customHeight="1">
      <c r="B23" s="48"/>
      <c r="C23" s="15"/>
      <c r="D23" s="19"/>
    </row>
    <row r="24" ht="15.75" customHeight="1">
      <c r="B24" s="47"/>
      <c r="C24" s="8"/>
      <c r="D24" s="12"/>
    </row>
    <row r="25" ht="15.75" customHeight="1">
      <c r="B25" s="48"/>
      <c r="C25" s="15"/>
      <c r="D25" s="19"/>
    </row>
    <row r="26" ht="15.75" customHeight="1">
      <c r="B26" s="47"/>
      <c r="C26" s="8"/>
      <c r="D26" s="12"/>
    </row>
    <row r="27" ht="15.75" customHeight="1">
      <c r="B27" s="48"/>
      <c r="C27" s="15"/>
      <c r="D27" s="19"/>
    </row>
    <row r="28" ht="15.75" customHeight="1">
      <c r="B28" s="47"/>
      <c r="C28" s="8"/>
      <c r="D28" s="12"/>
    </row>
    <row r="29" ht="15.75" customHeight="1">
      <c r="B29" s="48"/>
      <c r="C29" s="26"/>
      <c r="D29" s="19"/>
    </row>
    <row r="30" ht="15.75" customHeight="1">
      <c r="B30" s="47"/>
      <c r="C30" s="26"/>
      <c r="D30" s="12"/>
    </row>
    <row r="31" ht="15.75" customHeight="1">
      <c r="B31" s="48"/>
      <c r="C31" s="15"/>
      <c r="D31" s="19"/>
    </row>
    <row r="32" ht="15.75" customHeight="1">
      <c r="B32" s="47"/>
      <c r="C32" s="26"/>
      <c r="D32" s="12"/>
    </row>
    <row r="33" ht="15.75" customHeight="1">
      <c r="B33" s="48"/>
      <c r="C33" s="15"/>
      <c r="D33" s="19"/>
    </row>
    <row r="34" ht="15.75" customHeight="1">
      <c r="B34" s="26"/>
      <c r="C34" s="26"/>
      <c r="D34" s="12"/>
    </row>
    <row r="35" ht="15.75" customHeight="1">
      <c r="B35" s="26"/>
      <c r="C35" s="26"/>
      <c r="D35" s="19"/>
    </row>
    <row r="36" ht="15.75" customHeight="1">
      <c r="B36" s="26"/>
      <c r="C36" s="26"/>
      <c r="D36" s="12"/>
    </row>
    <row r="37" ht="15.75" customHeight="1">
      <c r="B37" s="26"/>
      <c r="C37" s="26"/>
      <c r="D37" s="19"/>
    </row>
    <row r="38" ht="15.75" customHeight="1">
      <c r="B38" s="26"/>
      <c r="C38" s="26"/>
      <c r="D38" s="12"/>
    </row>
    <row r="39" ht="15.75" customHeight="1">
      <c r="B39" s="26"/>
      <c r="C39" s="26"/>
      <c r="D39" s="19"/>
    </row>
    <row r="40" ht="15.75" customHeight="1">
      <c r="B40" s="26"/>
      <c r="C40" s="26"/>
      <c r="D40" s="12"/>
    </row>
    <row r="41" ht="15.75" customHeight="1">
      <c r="B41" s="26"/>
      <c r="C41" s="26"/>
      <c r="D41" s="19"/>
    </row>
    <row r="42" ht="15.75" customHeight="1">
      <c r="B42" s="26"/>
      <c r="C42" s="26"/>
      <c r="D42" s="12"/>
    </row>
    <row r="43" ht="15.75" customHeight="1">
      <c r="B43" s="26"/>
      <c r="C43" s="26"/>
      <c r="D43" s="19"/>
    </row>
    <row r="44" ht="15.75" customHeight="1">
      <c r="B44" s="26"/>
      <c r="C44" s="26"/>
      <c r="D44" s="12"/>
    </row>
    <row r="45" ht="15.75" customHeight="1">
      <c r="B45" s="26"/>
      <c r="C45" s="26"/>
      <c r="D45" s="19"/>
    </row>
    <row r="46" ht="15.75" customHeight="1">
      <c r="B46" s="26"/>
      <c r="C46" s="26"/>
      <c r="D46" s="12"/>
    </row>
    <row r="47" ht="15.75" customHeight="1">
      <c r="B47" s="26"/>
      <c r="C47" s="26"/>
      <c r="D47" s="38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3.5"/>
    <col customWidth="1" min="2" max="2" width="11.5"/>
    <col customWidth="1" min="3" max="3" width="9.63"/>
    <col customWidth="1" min="4" max="4" width="13.75"/>
    <col customWidth="1" min="5" max="5" width="14.25"/>
    <col customWidth="1" min="6" max="6" width="14.63"/>
    <col customWidth="1" min="8" max="8" width="21.25"/>
    <col customWidth="1" min="13" max="13" width="13.13"/>
    <col customWidth="1" min="21" max="21" width="16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" t="s">
        <v>27</v>
      </c>
    </row>
    <row r="2" ht="15.75" customHeight="1">
      <c r="A2" s="6" t="str">
        <f>TEXT('인테리어-초기비용'!$B$2:$B$747, "yyyy-mm")</f>
        <v>2024-11</v>
      </c>
      <c r="B2" s="7">
        <v>45621.0</v>
      </c>
      <c r="C2" s="8" t="s">
        <v>28</v>
      </c>
      <c r="D2" s="8" t="s">
        <v>29</v>
      </c>
      <c r="E2" s="8" t="s">
        <v>30</v>
      </c>
      <c r="F2" s="8" t="s">
        <v>31</v>
      </c>
      <c r="G2" s="9">
        <v>5.3823E7</v>
      </c>
      <c r="H2" s="8"/>
      <c r="I2" s="8" t="s">
        <v>32</v>
      </c>
      <c r="J2" s="8" t="s">
        <v>33</v>
      </c>
      <c r="K2" s="8"/>
      <c r="L2" s="8"/>
      <c r="M2" s="10" t="b">
        <f>AND(ISNUMBER(MATCH('인테리어-초기비용'!$E$2:$E$747, '관리용품리스트'!$B$3:$B$45, 0)),
  ISNUMBER(MATCH('인테리어-초기비용'!$F$2:$F$747, '관리용품리스트'!$C$3:$C$45, 0))
)
</f>
        <v>0</v>
      </c>
      <c r="N2" s="11">
        <f>IF('인테리어-초기비용'!$C$2:$C$747=TRUE, 0, IF('인테리어-초기비용'!$C$2:$C$747="지출", -ROUND('인테리어-초기비용'!$G$2:$G$747/11, 0), ROUND('인테리어-초기비용'!$G$2:$G$747/11, 0)))</f>
        <v>-4893000</v>
      </c>
      <c r="O2" s="11">
        <f>IF('인테리어-초기비용'!$C$2:$C$747="지출", -('인테리어-초기비용'!$G$2:$G$747), '인테리어-초기비용'!$G$2:$G$747)</f>
        <v>-53823000</v>
      </c>
      <c r="P2" s="11">
        <f>'인테리어-초기비용'!$O$2:$O$747-'인테리어-초기비용'!$N$2:$N$747</f>
        <v>-48930000</v>
      </c>
      <c r="Q2" s="11">
        <f>IF('운영결산'!$C$2, '인테리어-초기비용'!$P$2:$P$747, '인테리어-초기비용'!$O$2:$O$747)</f>
        <v>-53823000</v>
      </c>
      <c r="R2" s="11">
        <f>IF('초기비용'!$C$2, '인테리어-초기비용'!$P$2:$P$747, '인테리어-초기비용'!$O$2:$O$747)</f>
        <v>-53823000</v>
      </c>
      <c r="S2" s="11">
        <f>IF('총결산'!$C$2, '인테리어-초기비용'!$P$2:$P$747, '인테리어-초기비용'!$O$2:$O$747)</f>
        <v>-48930000</v>
      </c>
      <c r="T2" s="11">
        <f>IF('인테리어-초기비용'!$U$2:$U$747&lt;&gt;"", 0, '인테리어-초기비용'!$N$2:$N$747)</f>
        <v>0</v>
      </c>
      <c r="U2" s="8" t="s">
        <v>34</v>
      </c>
      <c r="V2" s="8"/>
      <c r="W2" s="8"/>
      <c r="X2" s="8"/>
      <c r="Y2" s="8"/>
      <c r="Z2" s="8"/>
      <c r="AA2" s="8"/>
      <c r="AB2" s="12"/>
    </row>
    <row r="3" ht="15.75" customHeight="1">
      <c r="A3" s="13" t="str">
        <f>TEXT('인테리어-초기비용'!$B$2:$B$747, "yyyy-mm")</f>
        <v>2024-12</v>
      </c>
      <c r="B3" s="14">
        <v>45642.0</v>
      </c>
      <c r="C3" s="15" t="s">
        <v>28</v>
      </c>
      <c r="D3" s="15" t="s">
        <v>29</v>
      </c>
      <c r="E3" s="15" t="s">
        <v>41</v>
      </c>
      <c r="F3" s="15" t="s">
        <v>42</v>
      </c>
      <c r="G3" s="16">
        <v>1770000.0</v>
      </c>
      <c r="H3" s="15"/>
      <c r="I3" s="15" t="s">
        <v>32</v>
      </c>
      <c r="J3" s="15" t="s">
        <v>43</v>
      </c>
      <c r="K3" s="15" t="b">
        <v>1</v>
      </c>
      <c r="L3" s="15"/>
      <c r="M3" s="17" t="b">
        <f>AND(ISNUMBER(MATCH('인테리어-초기비용'!$E$2:$E$747, '관리용품리스트'!$B$3:$B$45, 0)),
  ISNUMBER(MATCH('인테리어-초기비용'!$F$2:$F$747, '관리용품리스트'!$C$3:$C$45, 0))
)
</f>
        <v>0</v>
      </c>
      <c r="N3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3" s="18">
        <f>IF('인테리어-초기비용'!$C$2:$C$747="지출", -('인테리어-초기비용'!$G$2:$G$747), '인테리어-초기비용'!$G$2:$G$747)</f>
        <v>-1770000</v>
      </c>
      <c r="P3" s="18">
        <f>'인테리어-초기비용'!$O$2:$O$747-'인테리어-초기비용'!$N$2:$N$747</f>
        <v>-1770000</v>
      </c>
      <c r="Q3" s="18">
        <f>IF('운영결산'!$C$2, '인테리어-초기비용'!$P$2:$P$747, '인테리어-초기비용'!$O$2:$O$747)</f>
        <v>-1770000</v>
      </c>
      <c r="R3" s="18">
        <f>IF('초기비용'!$C$2, '인테리어-초기비용'!$P$2:$P$747, '인테리어-초기비용'!$O$2:$O$747)</f>
        <v>-1770000</v>
      </c>
      <c r="S3" s="18">
        <f>IF('총결산'!$C$2, '인테리어-초기비용'!$P$2:$P$747, '인테리어-초기비용'!$O$2:$O$747)</f>
        <v>-1770000</v>
      </c>
      <c r="T3" s="18">
        <f>IF('인테리어-초기비용'!$U$2:$U$747&lt;&gt;"", 0, '인테리어-초기비용'!$N$2:$N$747)</f>
        <v>0</v>
      </c>
      <c r="U3" s="15" t="s">
        <v>34</v>
      </c>
      <c r="V3" s="15"/>
      <c r="W3" s="15"/>
      <c r="X3" s="15"/>
      <c r="Y3" s="15"/>
      <c r="Z3" s="15"/>
      <c r="AA3" s="15"/>
      <c r="AB3" s="19"/>
    </row>
    <row r="4" ht="15.75" customHeight="1">
      <c r="A4" s="6" t="str">
        <f>TEXT('인테리어-초기비용'!$B$2:$B$747, "yyyy-mm")</f>
        <v>2024-12</v>
      </c>
      <c r="B4" s="7">
        <v>45652.0</v>
      </c>
      <c r="C4" s="8" t="s">
        <v>28</v>
      </c>
      <c r="D4" s="8" t="s">
        <v>29</v>
      </c>
      <c r="E4" s="8" t="s">
        <v>30</v>
      </c>
      <c r="F4" s="8" t="s">
        <v>44</v>
      </c>
      <c r="G4" s="9">
        <v>3.458E7</v>
      </c>
      <c r="H4" s="8"/>
      <c r="I4" s="8" t="s">
        <v>32</v>
      </c>
      <c r="J4" s="8" t="s">
        <v>33</v>
      </c>
      <c r="K4" s="8"/>
      <c r="L4" s="8"/>
      <c r="M4" s="10" t="b">
        <v>0</v>
      </c>
      <c r="N4" s="11">
        <f>IF('인테리어-초기비용'!$C$2:$C$747=TRUE, 0, IF('인테리어-초기비용'!$C$2:$C$747="지출", -ROUND('인테리어-초기비용'!$G$2:$G$747/11, 0), ROUND('인테리어-초기비용'!$G$2:$G$747/11, 0)))</f>
        <v>-3143636</v>
      </c>
      <c r="O4" s="11">
        <f>IF('인테리어-초기비용'!$C$2:$C$747="지출", -('인테리어-초기비용'!$G$2:$G$747), '인테리어-초기비용'!$G$2:$G$747)</f>
        <v>-34580000</v>
      </c>
      <c r="P4" s="11">
        <f>'인테리어-초기비용'!$O$2:$O$747-'인테리어-초기비용'!$N$2:$N$747</f>
        <v>-31436364</v>
      </c>
      <c r="Q4" s="11">
        <f>IF('운영결산'!$C$2, '인테리어-초기비용'!$P$2:$P$747, '인테리어-초기비용'!$O$2:$O$747)</f>
        <v>-34580000</v>
      </c>
      <c r="R4" s="11">
        <f>IF('초기비용'!$C$2, '인테리어-초기비용'!$P$2:$P$747, '인테리어-초기비용'!$O$2:$O$747)</f>
        <v>-34580000</v>
      </c>
      <c r="S4" s="11">
        <f>IF('총결산'!$C$2, '인테리어-초기비용'!$P$2:$P$747, '인테리어-초기비용'!$O$2:$O$747)</f>
        <v>-31436364</v>
      </c>
      <c r="T4" s="11">
        <f>IF('인테리어-초기비용'!$U$2:$U$747&lt;&gt;"", 0, '인테리어-초기비용'!$N$2:$N$747)</f>
        <v>0</v>
      </c>
      <c r="U4" s="8" t="s">
        <v>34</v>
      </c>
      <c r="V4" s="8"/>
      <c r="W4" s="8"/>
      <c r="X4" s="8"/>
      <c r="Y4" s="8"/>
      <c r="Z4" s="8"/>
      <c r="AA4" s="8"/>
      <c r="AB4" s="12"/>
    </row>
    <row r="5" ht="15.75" customHeight="1">
      <c r="A5" s="13" t="str">
        <f>TEXT('인테리어-초기비용'!$B$2:$B$747, "yyyy-mm")</f>
        <v>2025-01</v>
      </c>
      <c r="B5" s="14">
        <v>45664.0</v>
      </c>
      <c r="C5" s="15" t="s">
        <v>28</v>
      </c>
      <c r="D5" s="15" t="s">
        <v>29</v>
      </c>
      <c r="E5" s="15" t="s">
        <v>41</v>
      </c>
      <c r="F5" s="15" t="s">
        <v>45</v>
      </c>
      <c r="G5" s="16">
        <v>1619570.0</v>
      </c>
      <c r="H5" s="15"/>
      <c r="I5" s="15" t="s">
        <v>46</v>
      </c>
      <c r="J5" s="15" t="s">
        <v>47</v>
      </c>
      <c r="K5" s="15" t="b">
        <v>1</v>
      </c>
      <c r="L5" s="15"/>
      <c r="M5" s="17" t="b">
        <v>0</v>
      </c>
      <c r="N5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5" s="18">
        <f>IF('인테리어-초기비용'!$C$2:$C$747="지출", -('인테리어-초기비용'!$G$2:$G$747), '인테리어-초기비용'!$G$2:$G$747)</f>
        <v>-1619570</v>
      </c>
      <c r="P5" s="18">
        <f>'인테리어-초기비용'!$O$2:$O$747-'인테리어-초기비용'!$N$2:$N$747</f>
        <v>-1619570</v>
      </c>
      <c r="Q5" s="18">
        <f>IF('운영결산'!$C$2, '인테리어-초기비용'!$P$2:$P$747, '인테리어-초기비용'!$O$2:$O$747)</f>
        <v>-1619570</v>
      </c>
      <c r="R5" s="18">
        <f>IF('초기비용'!$C$2, '인테리어-초기비용'!$P$2:$P$747, '인테리어-초기비용'!$O$2:$O$747)</f>
        <v>-1619570</v>
      </c>
      <c r="S5" s="18">
        <f>IF('총결산'!$C$2, '인테리어-초기비용'!$P$2:$P$747, '인테리어-초기비용'!$O$2:$O$747)</f>
        <v>-1619570</v>
      </c>
      <c r="T5" s="18">
        <f>IF('인테리어-초기비용'!$U$2:$U$747&lt;&gt;"", 0, '인테리어-초기비용'!$N$2:$N$747)</f>
        <v>0</v>
      </c>
      <c r="U5" s="20"/>
      <c r="V5" s="15"/>
      <c r="W5" s="15"/>
      <c r="X5" s="15"/>
      <c r="Y5" s="15"/>
      <c r="Z5" s="15"/>
      <c r="AA5" s="15"/>
      <c r="AB5" s="19"/>
    </row>
    <row r="6" ht="15.75" customHeight="1">
      <c r="A6" s="6" t="str">
        <f>TEXT('인테리어-초기비용'!$B$2:$B$747, "yyyy-mm")</f>
        <v>2025-01</v>
      </c>
      <c r="B6" s="7">
        <v>45677.0</v>
      </c>
      <c r="C6" s="8" t="s">
        <v>28</v>
      </c>
      <c r="D6" s="8" t="s">
        <v>29</v>
      </c>
      <c r="E6" s="8" t="s">
        <v>30</v>
      </c>
      <c r="F6" s="8" t="s">
        <v>48</v>
      </c>
      <c r="G6" s="9">
        <v>2820000.0</v>
      </c>
      <c r="H6" s="8"/>
      <c r="I6" s="8" t="s">
        <v>32</v>
      </c>
      <c r="J6" s="8" t="s">
        <v>33</v>
      </c>
      <c r="K6" s="8"/>
      <c r="L6" s="8"/>
      <c r="M6" s="10" t="b">
        <v>0</v>
      </c>
      <c r="N6" s="11">
        <f>IF('인테리어-초기비용'!$C$2:$C$747=TRUE, 0, IF('인테리어-초기비용'!$C$2:$C$747="지출", -ROUND('인테리어-초기비용'!$G$2:$G$747/11, 0), ROUND('인테리어-초기비용'!$G$2:$G$747/11, 0)))</f>
        <v>-256364</v>
      </c>
      <c r="O6" s="11">
        <f>IF('인테리어-초기비용'!$C$2:$C$747="지출", -('인테리어-초기비용'!$G$2:$G$747), '인테리어-초기비용'!$G$2:$G$747)</f>
        <v>-2820000</v>
      </c>
      <c r="P6" s="11">
        <f>'인테리어-초기비용'!$O$2:$O$747-'인테리어-초기비용'!$N$2:$N$747</f>
        <v>-2563636</v>
      </c>
      <c r="Q6" s="11">
        <f>IF('운영결산'!$C$2, '인테리어-초기비용'!$P$2:$P$747, '인테리어-초기비용'!$O$2:$O$747)</f>
        <v>-2820000</v>
      </c>
      <c r="R6" s="11">
        <f>IF('초기비용'!$C$2, '인테리어-초기비용'!$P$2:$P$747, '인테리어-초기비용'!$O$2:$O$747)</f>
        <v>-2820000</v>
      </c>
      <c r="S6" s="11">
        <f>IF('총결산'!$C$2, '인테리어-초기비용'!$P$2:$P$747, '인테리어-초기비용'!$O$2:$O$747)</f>
        <v>-2563636</v>
      </c>
      <c r="T6" s="11">
        <f>IF('인테리어-초기비용'!$U$2:$U$747=FALSE, '인테리어-초기비용'!$N$2:$N$747, 0)</f>
        <v>-256364</v>
      </c>
      <c r="U6" s="21"/>
      <c r="V6" s="8"/>
      <c r="W6" s="8"/>
      <c r="X6" s="8"/>
      <c r="Y6" s="8"/>
      <c r="Z6" s="8"/>
      <c r="AA6" s="8"/>
      <c r="AB6" s="12"/>
    </row>
    <row r="7" ht="15.75" customHeight="1">
      <c r="A7" s="13" t="str">
        <f>TEXT('인테리어-초기비용'!$B$2:$B$747, "yyyy-mm")</f>
        <v>2025-01</v>
      </c>
      <c r="B7" s="14">
        <v>45678.0</v>
      </c>
      <c r="C7" s="15" t="s">
        <v>28</v>
      </c>
      <c r="D7" s="15" t="s">
        <v>29</v>
      </c>
      <c r="E7" s="15" t="s">
        <v>49</v>
      </c>
      <c r="F7" s="15" t="s">
        <v>50</v>
      </c>
      <c r="G7" s="16">
        <v>20000.0</v>
      </c>
      <c r="H7" s="15"/>
      <c r="I7" s="15" t="s">
        <v>32</v>
      </c>
      <c r="J7" s="15" t="s">
        <v>38</v>
      </c>
      <c r="K7" s="15" t="b">
        <v>1</v>
      </c>
      <c r="L7" s="15"/>
      <c r="M7" s="17" t="b">
        <v>0</v>
      </c>
      <c r="N7" s="18">
        <f>IF('인테리어-초기비용'!$C$2:$C$747=TRUE, 0, IF('인테리어-초기비용'!$C$2:$C$747="지출", -ROUND('인테리어-초기비용'!$G$2:$G$747/11, 0), ROUND('인테리어-초기비용'!$G$2:$G$747/11, 0)))</f>
        <v>-1818</v>
      </c>
      <c r="O7" s="18">
        <f>IF('인테리어-초기비용'!$C$2:$C$747="지출", -('인테리어-초기비용'!$G$2:$G$747), '인테리어-초기비용'!$G$2:$G$747)</f>
        <v>-20000</v>
      </c>
      <c r="P7" s="18">
        <f>'인테리어-초기비용'!$O$2:$O$747-'인테리어-초기비용'!$N$2:$N$747</f>
        <v>-18182</v>
      </c>
      <c r="Q7" s="18">
        <f>IF('운영결산'!$C$2, '인테리어-초기비용'!$P$2:$P$747, '인테리어-초기비용'!$O$2:$O$747)</f>
        <v>-20000</v>
      </c>
      <c r="R7" s="18">
        <f>IF('초기비용'!$C$2, '인테리어-초기비용'!$P$2:$P$747, '인테리어-초기비용'!$O$2:$O$747)</f>
        <v>-20000</v>
      </c>
      <c r="S7" s="18">
        <f>IF('총결산'!$C$2, '인테리어-초기비용'!$P$2:$P$747, '인테리어-초기비용'!$O$2:$O$747)</f>
        <v>-18182</v>
      </c>
      <c r="T7" s="18">
        <f>IF('인테리어-초기비용'!$U$2:$U$747=FALSE, '인테리어-초기비용'!$N$2:$N$747, 0)</f>
        <v>-1818</v>
      </c>
      <c r="U7" s="20"/>
      <c r="V7" s="15"/>
      <c r="W7" s="15"/>
      <c r="X7" s="15"/>
      <c r="Y7" s="15"/>
      <c r="Z7" s="15"/>
      <c r="AA7" s="15"/>
      <c r="AB7" s="19"/>
    </row>
    <row r="8" ht="15.75" customHeight="1">
      <c r="A8" s="6" t="str">
        <f>TEXT('인테리어-초기비용'!$B$2:$B$747, "yyyy-mm")</f>
        <v>2025-01</v>
      </c>
      <c r="B8" s="7">
        <v>45681.0</v>
      </c>
      <c r="C8" s="8" t="s">
        <v>28</v>
      </c>
      <c r="D8" s="8" t="s">
        <v>29</v>
      </c>
      <c r="E8" s="8" t="s">
        <v>78</v>
      </c>
      <c r="F8" s="8" t="s">
        <v>79</v>
      </c>
      <c r="G8" s="9">
        <v>1010.0</v>
      </c>
      <c r="H8" s="8" t="s">
        <v>80</v>
      </c>
      <c r="I8" s="8"/>
      <c r="J8" s="8" t="s">
        <v>60</v>
      </c>
      <c r="K8" s="8" t="b">
        <v>1</v>
      </c>
      <c r="L8" s="8"/>
      <c r="M8" s="10" t="b">
        <v>0</v>
      </c>
      <c r="N8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8" s="11">
        <f>IF('인테리어-초기비용'!$C$2:$C$747="지출", -('인테리어-초기비용'!$G$2:$G$747), '인테리어-초기비용'!$G$2:$G$747)</f>
        <v>-1010</v>
      </c>
      <c r="P8" s="11">
        <f>'인테리어-초기비용'!$O$2:$O$747-'인테리어-초기비용'!$N$2:$N$747</f>
        <v>-1010</v>
      </c>
      <c r="Q8" s="11">
        <f>IF('운영결산'!$C$2, '인테리어-초기비용'!$P$2:$P$747, '인테리어-초기비용'!$O$2:$O$747)</f>
        <v>-1010</v>
      </c>
      <c r="R8" s="11">
        <f>IF('초기비용'!$C$2, '인테리어-초기비용'!$P$2:$P$747, '인테리어-초기비용'!$O$2:$O$747)</f>
        <v>-1010</v>
      </c>
      <c r="S8" s="11">
        <f>IF('총결산'!$C$2, '인테리어-초기비용'!$P$2:$P$747, '인테리어-초기비용'!$O$2:$O$747)</f>
        <v>-1010</v>
      </c>
      <c r="T8" s="11">
        <f>IF('인테리어-초기비용'!$U$2:$U$747&lt;&gt;"", 0, '인테리어-초기비용'!$N$2:$N$747)</f>
        <v>0</v>
      </c>
      <c r="U8" s="21"/>
      <c r="V8" s="8"/>
      <c r="W8" s="8"/>
      <c r="X8" s="9">
        <v>1125.0</v>
      </c>
      <c r="Y8" s="8">
        <v>1.0</v>
      </c>
      <c r="Z8" s="8"/>
      <c r="AA8" s="8">
        <v>1.0</v>
      </c>
      <c r="AB8" s="12"/>
    </row>
    <row r="9" ht="15.75" customHeight="1">
      <c r="A9" s="13" t="str">
        <f>TEXT('인테리어-초기비용'!$B$2:$B$747, "yyyy-mm")</f>
        <v>2025-01</v>
      </c>
      <c r="B9" s="14">
        <v>45681.0</v>
      </c>
      <c r="C9" s="15" t="s">
        <v>28</v>
      </c>
      <c r="D9" s="15" t="s">
        <v>29</v>
      </c>
      <c r="E9" s="15" t="s">
        <v>83</v>
      </c>
      <c r="F9" s="15" t="s">
        <v>84</v>
      </c>
      <c r="G9" s="16">
        <v>3232.0</v>
      </c>
      <c r="H9" s="15" t="s">
        <v>84</v>
      </c>
      <c r="I9" s="15"/>
      <c r="J9" s="15" t="s">
        <v>60</v>
      </c>
      <c r="K9" s="15" t="b">
        <v>1</v>
      </c>
      <c r="L9" s="15"/>
      <c r="M9" s="17" t="b">
        <v>0</v>
      </c>
      <c r="N9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9" s="18">
        <f>IF('인테리어-초기비용'!$C$2:$C$747="지출", -('인테리어-초기비용'!$G$2:$G$747), '인테리어-초기비용'!$G$2:$G$747)</f>
        <v>-3232</v>
      </c>
      <c r="P9" s="18">
        <f>'인테리어-초기비용'!$O$2:$O$747-'인테리어-초기비용'!$N$2:$N$747</f>
        <v>-3232</v>
      </c>
      <c r="Q9" s="18">
        <f>IF('운영결산'!$C$2, '인테리어-초기비용'!$P$2:$P$747, '인테리어-초기비용'!$O$2:$O$747)</f>
        <v>-3232</v>
      </c>
      <c r="R9" s="18">
        <f>IF('초기비용'!$C$2, '인테리어-초기비용'!$P$2:$P$747, '인테리어-초기비용'!$O$2:$O$747)</f>
        <v>-3232</v>
      </c>
      <c r="S9" s="18">
        <f>IF('총결산'!$C$2, '인테리어-초기비용'!$P$2:$P$747, '인테리어-초기비용'!$O$2:$O$747)</f>
        <v>-3232</v>
      </c>
      <c r="T9" s="18">
        <f>IF('인테리어-초기비용'!$U$2:$U$747&lt;&gt;"", 0, '인테리어-초기비용'!$N$2:$N$747)</f>
        <v>0</v>
      </c>
      <c r="U9" s="20"/>
      <c r="V9" s="15"/>
      <c r="W9" s="15"/>
      <c r="X9" s="16">
        <v>1616.0</v>
      </c>
      <c r="Y9" s="15">
        <v>2.0</v>
      </c>
      <c r="Z9" s="15"/>
      <c r="AA9" s="15">
        <v>2.0</v>
      </c>
      <c r="AB9" s="19"/>
    </row>
    <row r="10" ht="15.75" customHeight="1">
      <c r="A10" s="6" t="str">
        <f>TEXT('인테리어-초기비용'!$B$2:$B$747, "yyyy-mm")</f>
        <v>2025-01</v>
      </c>
      <c r="B10" s="7">
        <v>45681.0</v>
      </c>
      <c r="C10" s="8" t="s">
        <v>28</v>
      </c>
      <c r="D10" s="8" t="s">
        <v>29</v>
      </c>
      <c r="E10" s="8" t="s">
        <v>78</v>
      </c>
      <c r="F10" s="8" t="s">
        <v>79</v>
      </c>
      <c r="G10" s="9">
        <v>2305.0</v>
      </c>
      <c r="H10" s="8" t="s">
        <v>88</v>
      </c>
      <c r="I10" s="8"/>
      <c r="J10" s="8" t="s">
        <v>60</v>
      </c>
      <c r="K10" s="8" t="b">
        <v>1</v>
      </c>
      <c r="L10" s="8"/>
      <c r="M10" s="10" t="b">
        <v>0</v>
      </c>
      <c r="N10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10" s="11">
        <f>IF('인테리어-초기비용'!$C$2:$C$747="지출", -('인테리어-초기비용'!$G$2:$G$747), '인테리어-초기비용'!$G$2:$G$747)</f>
        <v>-2305</v>
      </c>
      <c r="P10" s="11">
        <f>'인테리어-초기비용'!$O$2:$O$747-'인테리어-초기비용'!$N$2:$N$747</f>
        <v>-2305</v>
      </c>
      <c r="Q10" s="11">
        <f>IF('운영결산'!$C$2, '인테리어-초기비용'!$P$2:$P$747, '인테리어-초기비용'!$O$2:$O$747)</f>
        <v>-2305</v>
      </c>
      <c r="R10" s="11">
        <f>IF('초기비용'!$C$2, '인테리어-초기비용'!$P$2:$P$747, '인테리어-초기비용'!$O$2:$O$747)</f>
        <v>-2305</v>
      </c>
      <c r="S10" s="11">
        <f>IF('총결산'!$C$2, '인테리어-초기비용'!$P$2:$P$747, '인테리어-초기비용'!$O$2:$O$747)</f>
        <v>-2305</v>
      </c>
      <c r="T10" s="11">
        <f>IF('인테리어-초기비용'!$U$2:$U$747&lt;&gt;"", 0, '인테리어-초기비용'!$N$2:$N$747)</f>
        <v>0</v>
      </c>
      <c r="U10" s="21"/>
      <c r="V10" s="8"/>
      <c r="W10" s="8"/>
      <c r="X10" s="9">
        <v>2700.0</v>
      </c>
      <c r="Y10" s="8">
        <v>1.0</v>
      </c>
      <c r="Z10" s="8"/>
      <c r="AA10" s="8">
        <v>1.0</v>
      </c>
      <c r="AB10" s="12"/>
    </row>
    <row r="11" ht="15.75" customHeight="1">
      <c r="A11" s="13" t="str">
        <f>TEXT('인테리어-초기비용'!$B$2:$B$747, "yyyy-mm")</f>
        <v>2025-01</v>
      </c>
      <c r="B11" s="14">
        <v>45681.0</v>
      </c>
      <c r="C11" s="15" t="s">
        <v>28</v>
      </c>
      <c r="D11" s="15" t="s">
        <v>29</v>
      </c>
      <c r="E11" s="15" t="s">
        <v>78</v>
      </c>
      <c r="F11" s="15" t="s">
        <v>89</v>
      </c>
      <c r="G11" s="16">
        <v>1537.0</v>
      </c>
      <c r="H11" s="15" t="s">
        <v>90</v>
      </c>
      <c r="I11" s="15"/>
      <c r="J11" s="15" t="s">
        <v>60</v>
      </c>
      <c r="K11" s="15" t="b">
        <v>1</v>
      </c>
      <c r="L11" s="15"/>
      <c r="M11" s="17" t="b">
        <v>0</v>
      </c>
      <c r="N11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1" s="18">
        <f>IF('인테리어-초기비용'!$C$2:$C$747="지출", -('인테리어-초기비용'!$G$2:$G$747), '인테리어-초기비용'!$G$2:$G$747)</f>
        <v>-1537</v>
      </c>
      <c r="P11" s="18">
        <f>'인테리어-초기비용'!$O$2:$O$747-'인테리어-초기비용'!$N$2:$N$747</f>
        <v>-1537</v>
      </c>
      <c r="Q11" s="18">
        <f>IF('운영결산'!$C$2, '인테리어-초기비용'!$P$2:$P$747, '인테리어-초기비용'!$O$2:$O$747)</f>
        <v>-1537</v>
      </c>
      <c r="R11" s="18">
        <f>IF('초기비용'!$C$2, '인테리어-초기비용'!$P$2:$P$747, '인테리어-초기비용'!$O$2:$O$747)</f>
        <v>-1537</v>
      </c>
      <c r="S11" s="18">
        <f>IF('총결산'!$C$2, '인테리어-초기비용'!$P$2:$P$747, '인테리어-초기비용'!$O$2:$O$747)</f>
        <v>-1537</v>
      </c>
      <c r="T11" s="18">
        <f>IF('인테리어-초기비용'!$U$2:$U$747&lt;&gt;"", 0, '인테리어-초기비용'!$N$2:$N$747)</f>
        <v>0</v>
      </c>
      <c r="U11" s="20"/>
      <c r="V11" s="15"/>
      <c r="W11" s="15"/>
      <c r="X11" s="16">
        <v>1800.0</v>
      </c>
      <c r="Y11" s="15">
        <v>1.0</v>
      </c>
      <c r="Z11" s="15"/>
      <c r="AA11" s="15">
        <v>1.0</v>
      </c>
      <c r="AB11" s="19"/>
    </row>
    <row r="12" ht="15.75" customHeight="1">
      <c r="A12" s="6" t="str">
        <f>TEXT('인테리어-초기비용'!$B$2:$B$747, "yyyy-mm")</f>
        <v>2025-01</v>
      </c>
      <c r="B12" s="7">
        <v>45681.0</v>
      </c>
      <c r="C12" s="8" t="s">
        <v>28</v>
      </c>
      <c r="D12" s="8" t="s">
        <v>29</v>
      </c>
      <c r="E12" s="8" t="s">
        <v>78</v>
      </c>
      <c r="F12" s="8" t="s">
        <v>93</v>
      </c>
      <c r="G12" s="9">
        <v>3074.0</v>
      </c>
      <c r="H12" s="8" t="s">
        <v>94</v>
      </c>
      <c r="I12" s="8"/>
      <c r="J12" s="8" t="s">
        <v>60</v>
      </c>
      <c r="K12" s="8" t="b">
        <v>1</v>
      </c>
      <c r="L12" s="8"/>
      <c r="M12" s="10" t="b">
        <v>0</v>
      </c>
      <c r="N12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12" s="11">
        <f>IF('인테리어-초기비용'!$C$2:$C$747="지출", -('인테리어-초기비용'!$G$2:$G$747), '인테리어-초기비용'!$G$2:$G$747)</f>
        <v>-3074</v>
      </c>
      <c r="P12" s="11">
        <f>'인테리어-초기비용'!$O$2:$O$747-'인테리어-초기비용'!$N$2:$N$747</f>
        <v>-3074</v>
      </c>
      <c r="Q12" s="11">
        <f>IF('운영결산'!$C$2, '인테리어-초기비용'!$P$2:$P$747, '인테리어-초기비용'!$O$2:$O$747)</f>
        <v>-3074</v>
      </c>
      <c r="R12" s="11">
        <f>IF('초기비용'!$C$2, '인테리어-초기비용'!$P$2:$P$747, '인테리어-초기비용'!$O$2:$O$747)</f>
        <v>-3074</v>
      </c>
      <c r="S12" s="11">
        <f>IF('총결산'!$C$2, '인테리어-초기비용'!$P$2:$P$747, '인테리어-초기비용'!$O$2:$O$747)</f>
        <v>-3074</v>
      </c>
      <c r="T12" s="11">
        <f>IF('인테리어-초기비용'!$U$2:$U$747&lt;&gt;"", 0, '인테리어-초기비용'!$N$2:$N$747)</f>
        <v>0</v>
      </c>
      <c r="U12" s="21"/>
      <c r="V12" s="8"/>
      <c r="W12" s="8"/>
      <c r="X12" s="9">
        <v>1537.0</v>
      </c>
      <c r="Y12" s="8">
        <v>2.0</v>
      </c>
      <c r="Z12" s="8"/>
      <c r="AA12" s="8">
        <v>2.0</v>
      </c>
      <c r="AB12" s="12"/>
    </row>
    <row r="13" ht="15.75" customHeight="1">
      <c r="A13" s="13" t="str">
        <f>TEXT('인테리어-초기비용'!$B$2:$B$747, "yyyy-mm")</f>
        <v>2025-01</v>
      </c>
      <c r="B13" s="14">
        <v>45681.0</v>
      </c>
      <c r="C13" s="15" t="s">
        <v>28</v>
      </c>
      <c r="D13" s="15" t="s">
        <v>29</v>
      </c>
      <c r="E13" s="15" t="s">
        <v>78</v>
      </c>
      <c r="F13" s="15" t="s">
        <v>93</v>
      </c>
      <c r="G13" s="16">
        <v>3074.0</v>
      </c>
      <c r="H13" s="15" t="s">
        <v>95</v>
      </c>
      <c r="I13" s="15"/>
      <c r="J13" s="15" t="s">
        <v>60</v>
      </c>
      <c r="K13" s="15" t="b">
        <v>1</v>
      </c>
      <c r="L13" s="15"/>
      <c r="M13" s="17" t="b">
        <v>0</v>
      </c>
      <c r="N13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3" s="18">
        <f>IF('인테리어-초기비용'!$C$2:$C$747="지출", -('인테리어-초기비용'!$G$2:$G$747), '인테리어-초기비용'!$G$2:$G$747)</f>
        <v>-3074</v>
      </c>
      <c r="P13" s="18">
        <f>'인테리어-초기비용'!$O$2:$O$747-'인테리어-초기비용'!$N$2:$N$747</f>
        <v>-3074</v>
      </c>
      <c r="Q13" s="18">
        <f>IF('운영결산'!$C$2, '인테리어-초기비용'!$P$2:$P$747, '인테리어-초기비용'!$O$2:$O$747)</f>
        <v>-3074</v>
      </c>
      <c r="R13" s="18">
        <f>IF('초기비용'!$C$2, '인테리어-초기비용'!$P$2:$P$747, '인테리어-초기비용'!$O$2:$O$747)</f>
        <v>-3074</v>
      </c>
      <c r="S13" s="18">
        <f>IF('총결산'!$C$2, '인테리어-초기비용'!$P$2:$P$747, '인테리어-초기비용'!$O$2:$O$747)</f>
        <v>-3074</v>
      </c>
      <c r="T13" s="18">
        <f>IF('인테리어-초기비용'!$U$2:$U$747&lt;&gt;"", 0, '인테리어-초기비용'!$N$2:$N$747)</f>
        <v>0</v>
      </c>
      <c r="U13" s="20"/>
      <c r="V13" s="15"/>
      <c r="W13" s="15"/>
      <c r="X13" s="16">
        <v>1800.0</v>
      </c>
      <c r="Y13" s="15">
        <v>2.0</v>
      </c>
      <c r="Z13" s="15"/>
      <c r="AA13" s="15">
        <v>2.0</v>
      </c>
      <c r="AB13" s="19"/>
    </row>
    <row r="14" ht="15.75" customHeight="1">
      <c r="A14" s="6" t="str">
        <f>TEXT('인테리어-초기비용'!$B$2:$B$747, "yyyy-mm")</f>
        <v>2025-01</v>
      </c>
      <c r="B14" s="7">
        <v>45681.0</v>
      </c>
      <c r="C14" s="8" t="s">
        <v>28</v>
      </c>
      <c r="D14" s="8" t="s">
        <v>29</v>
      </c>
      <c r="E14" s="8" t="s">
        <v>78</v>
      </c>
      <c r="F14" s="8" t="s">
        <v>79</v>
      </c>
      <c r="G14" s="9">
        <v>1010.0</v>
      </c>
      <c r="H14" s="8" t="s">
        <v>80</v>
      </c>
      <c r="I14" s="8"/>
      <c r="J14" s="8" t="s">
        <v>60</v>
      </c>
      <c r="K14" s="8" t="b">
        <v>1</v>
      </c>
      <c r="L14" s="8"/>
      <c r="M14" s="10" t="b">
        <v>0</v>
      </c>
      <c r="N14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14" s="11">
        <f>IF('인테리어-초기비용'!$C$2:$C$747="지출", -('인테리어-초기비용'!$G$2:$G$747), '인테리어-초기비용'!$G$2:$G$747)</f>
        <v>-1010</v>
      </c>
      <c r="P14" s="11">
        <f>'인테리어-초기비용'!$O$2:$O$747-'인테리어-초기비용'!$N$2:$N$747</f>
        <v>-1010</v>
      </c>
      <c r="Q14" s="11">
        <f>IF('운영결산'!$C$2, '인테리어-초기비용'!$P$2:$P$747, '인테리어-초기비용'!$O$2:$O$747)</f>
        <v>-1010</v>
      </c>
      <c r="R14" s="11">
        <f>IF('초기비용'!$C$2, '인테리어-초기비용'!$P$2:$P$747, '인테리어-초기비용'!$O$2:$O$747)</f>
        <v>-1010</v>
      </c>
      <c r="S14" s="11">
        <f>IF('총결산'!$C$2, '인테리어-초기비용'!$P$2:$P$747, '인테리어-초기비용'!$O$2:$O$747)</f>
        <v>-1010</v>
      </c>
      <c r="T14" s="11">
        <f>IF('인테리어-초기비용'!$U$2:$U$747&lt;&gt;"", 0, '인테리어-초기비용'!$N$2:$N$747)</f>
        <v>0</v>
      </c>
      <c r="U14" s="21"/>
      <c r="V14" s="8"/>
      <c r="W14" s="8"/>
      <c r="X14" s="9">
        <v>1125.0</v>
      </c>
      <c r="Y14" s="8">
        <v>1.0</v>
      </c>
      <c r="Z14" s="8"/>
      <c r="AA14" s="8">
        <v>1.0</v>
      </c>
      <c r="AB14" s="12"/>
    </row>
    <row r="15" ht="15.75" customHeight="1">
      <c r="A15" s="13" t="str">
        <f>TEXT('인테리어-초기비용'!$B$2:$B$747, "yyyy-mm")</f>
        <v>2025-01</v>
      </c>
      <c r="B15" s="14">
        <v>45683.0</v>
      </c>
      <c r="C15" s="15" t="s">
        <v>28</v>
      </c>
      <c r="D15" s="15" t="s">
        <v>29</v>
      </c>
      <c r="E15" s="15" t="s">
        <v>83</v>
      </c>
      <c r="F15" s="15" t="s">
        <v>104</v>
      </c>
      <c r="G15" s="16">
        <v>187250.0</v>
      </c>
      <c r="H15" s="15" t="s">
        <v>105</v>
      </c>
      <c r="I15" s="15"/>
      <c r="J15" s="15" t="s">
        <v>74</v>
      </c>
      <c r="K15" s="15"/>
      <c r="L15" s="15"/>
      <c r="M15" s="17" t="b">
        <v>0</v>
      </c>
      <c r="N15" s="18">
        <f>IF('인테리어-초기비용'!$C$2:$C$747=TRUE, 0, IF('인테리어-초기비용'!$C$2:$C$747="지출", -ROUND('인테리어-초기비용'!$G$2:$G$747/11, 0), ROUND('인테리어-초기비용'!$G$2:$G$747/11, 0)))</f>
        <v>-17023</v>
      </c>
      <c r="O15" s="18">
        <f>IF('인테리어-초기비용'!$C$2:$C$747="지출", -('인테리어-초기비용'!$G$2:$G$747), '인테리어-초기비용'!$G$2:$G$747)</f>
        <v>-187250</v>
      </c>
      <c r="P15" s="18">
        <f>'인테리어-초기비용'!$O$2:$O$747-'인테리어-초기비용'!$N$2:$N$747</f>
        <v>-170227</v>
      </c>
      <c r="Q15" s="18">
        <f>IF('운영결산'!$C$2, '인테리어-초기비용'!$P$2:$P$747, '인테리어-초기비용'!$O$2:$O$747)</f>
        <v>-187250</v>
      </c>
      <c r="R15" s="18">
        <f>IF('초기비용'!$C$2, '인테리어-초기비용'!$P$2:$P$747, '인테리어-초기비용'!$O$2:$O$747)</f>
        <v>-187250</v>
      </c>
      <c r="S15" s="18">
        <f>IF('총결산'!$C$2, '인테리어-초기비용'!$P$2:$P$747, '인테리어-초기비용'!$O$2:$O$747)</f>
        <v>-170227</v>
      </c>
      <c r="T15" s="18">
        <f>IF('인테리어-초기비용'!$U$2:$U$747=FALSE, '인테리어-초기비용'!$N$2:$N$747, 0)</f>
        <v>-17023</v>
      </c>
      <c r="U15" s="20"/>
      <c r="V15" s="15"/>
      <c r="W15" s="15"/>
      <c r="X15" s="16">
        <v>37450.0</v>
      </c>
      <c r="Y15" s="15">
        <v>5.0</v>
      </c>
      <c r="Z15" s="15"/>
      <c r="AA15" s="15">
        <v>5.0</v>
      </c>
      <c r="AB15" s="19"/>
    </row>
    <row r="16" ht="15.75" customHeight="1">
      <c r="A16" s="6" t="str">
        <f>TEXT('인테리어-초기비용'!$B$2:$B$747, "yyyy-mm")</f>
        <v>2025-01</v>
      </c>
      <c r="B16" s="7">
        <v>45684.0</v>
      </c>
      <c r="C16" s="8" t="s">
        <v>28</v>
      </c>
      <c r="D16" s="8" t="s">
        <v>29</v>
      </c>
      <c r="E16" s="8" t="s">
        <v>83</v>
      </c>
      <c r="F16" s="8" t="s">
        <v>110</v>
      </c>
      <c r="G16" s="9">
        <v>1690.0</v>
      </c>
      <c r="H16" s="8" t="s">
        <v>111</v>
      </c>
      <c r="I16" s="8"/>
      <c r="J16" s="8" t="s">
        <v>60</v>
      </c>
      <c r="K16" s="8" t="b">
        <v>1</v>
      </c>
      <c r="L16" s="8"/>
      <c r="M16" s="10" t="b">
        <v>0</v>
      </c>
      <c r="N16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16" s="11">
        <f>IF('인테리어-초기비용'!$C$2:$C$747="지출", -('인테리어-초기비용'!$G$2:$G$747), '인테리어-초기비용'!$G$2:$G$747)</f>
        <v>-1690</v>
      </c>
      <c r="P16" s="11">
        <f>'인테리어-초기비용'!$O$2:$O$747-'인테리어-초기비용'!$N$2:$N$747</f>
        <v>-1690</v>
      </c>
      <c r="Q16" s="11">
        <f>IF('운영결산'!$C$2, '인테리어-초기비용'!$P$2:$P$747, '인테리어-초기비용'!$O$2:$O$747)</f>
        <v>-1690</v>
      </c>
      <c r="R16" s="11">
        <f>IF('초기비용'!$C$2, '인테리어-초기비용'!$P$2:$P$747, '인테리어-초기비용'!$O$2:$O$747)</f>
        <v>-1690</v>
      </c>
      <c r="S16" s="11">
        <f>IF('총결산'!$C$2, '인테리어-초기비용'!$P$2:$P$747, '인테리어-초기비용'!$O$2:$O$747)</f>
        <v>-1690</v>
      </c>
      <c r="T16" s="11">
        <f>IF('인테리어-초기비용'!$U$2:$U$747&lt;&gt;"", 0, '인테리어-초기비용'!$N$2:$N$747)</f>
        <v>0</v>
      </c>
      <c r="U16" s="21"/>
      <c r="V16" s="8"/>
      <c r="W16" s="8"/>
      <c r="X16" s="9">
        <v>1800.0</v>
      </c>
      <c r="Y16" s="8">
        <v>1.0</v>
      </c>
      <c r="Z16" s="8"/>
      <c r="AA16" s="8">
        <v>1.0</v>
      </c>
      <c r="AB16" s="12"/>
    </row>
    <row r="17" ht="15.75" customHeight="1">
      <c r="A17" s="13" t="str">
        <f>TEXT('인테리어-초기비용'!$B$2:$B$747, "yyyy-mm")</f>
        <v>2025-01</v>
      </c>
      <c r="B17" s="14">
        <v>45687.0</v>
      </c>
      <c r="C17" s="15" t="s">
        <v>28</v>
      </c>
      <c r="D17" s="15" t="s">
        <v>29</v>
      </c>
      <c r="E17" s="15" t="s">
        <v>83</v>
      </c>
      <c r="F17" s="15" t="s">
        <v>93</v>
      </c>
      <c r="G17" s="16">
        <v>2260.0</v>
      </c>
      <c r="H17" s="15" t="s">
        <v>120</v>
      </c>
      <c r="I17" s="15"/>
      <c r="J17" s="15" t="s">
        <v>60</v>
      </c>
      <c r="K17" s="15" t="b">
        <v>1</v>
      </c>
      <c r="L17" s="15"/>
      <c r="M17" s="17" t="b">
        <v>0</v>
      </c>
      <c r="N17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7" s="18">
        <f>IF('인테리어-초기비용'!$C$2:$C$747="지출", -('인테리어-초기비용'!$G$2:$G$747), '인테리어-초기비용'!$G$2:$G$747)</f>
        <v>-2260</v>
      </c>
      <c r="P17" s="18">
        <f>'인테리어-초기비용'!$O$2:$O$747-'인테리어-초기비용'!$N$2:$N$747</f>
        <v>-2260</v>
      </c>
      <c r="Q17" s="18">
        <f>IF('운영결산'!$C$2, '인테리어-초기비용'!$P$2:$P$747, '인테리어-초기비용'!$O$2:$O$747)</f>
        <v>-2260</v>
      </c>
      <c r="R17" s="18">
        <f>IF('초기비용'!$C$2, '인테리어-초기비용'!$P$2:$P$747, '인테리어-초기비용'!$O$2:$O$747)</f>
        <v>-2260</v>
      </c>
      <c r="S17" s="18">
        <f>IF('총결산'!$C$2, '인테리어-초기비용'!$P$2:$P$747, '인테리어-초기비용'!$O$2:$O$747)</f>
        <v>-2260</v>
      </c>
      <c r="T17" s="18">
        <f>IF('인테리어-초기비용'!$U$2:$U$747&lt;&gt;"", 0, '인테리어-초기비용'!$N$2:$N$747)</f>
        <v>0</v>
      </c>
      <c r="U17" s="20"/>
      <c r="V17" s="15"/>
      <c r="W17" s="15"/>
      <c r="X17" s="16">
        <v>1350.0</v>
      </c>
      <c r="Y17" s="15">
        <v>2.0</v>
      </c>
      <c r="Z17" s="15"/>
      <c r="AA17" s="15">
        <v>2.0</v>
      </c>
      <c r="AB17" s="19"/>
    </row>
    <row r="18" ht="15.75" customHeight="1">
      <c r="A18" s="6" t="str">
        <f>TEXT('인테리어-초기비용'!$B$2:$B$747, "yyyy-mm")</f>
        <v>2025-01</v>
      </c>
      <c r="B18" s="7">
        <v>45688.0</v>
      </c>
      <c r="C18" s="8" t="s">
        <v>28</v>
      </c>
      <c r="D18" s="8" t="s">
        <v>29</v>
      </c>
      <c r="E18" s="8" t="s">
        <v>83</v>
      </c>
      <c r="F18" s="8" t="s">
        <v>121</v>
      </c>
      <c r="G18" s="9">
        <v>8296.0</v>
      </c>
      <c r="H18" s="8" t="s">
        <v>122</v>
      </c>
      <c r="I18" s="8"/>
      <c r="J18" s="8" t="s">
        <v>60</v>
      </c>
      <c r="K18" s="8" t="b">
        <v>1</v>
      </c>
      <c r="L18" s="8"/>
      <c r="M18" s="10" t="b">
        <v>0</v>
      </c>
      <c r="N18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18" s="11">
        <f>IF('인테리어-초기비용'!$C$2:$C$747="지출", -('인테리어-초기비용'!$G$2:$G$747), '인테리어-초기비용'!$G$2:$G$747)</f>
        <v>-8296</v>
      </c>
      <c r="P18" s="11">
        <f>'인테리어-초기비용'!$O$2:$O$747-'인테리어-초기비용'!$N$2:$N$747</f>
        <v>-8296</v>
      </c>
      <c r="Q18" s="11">
        <f>IF('운영결산'!$C$2, '인테리어-초기비용'!$P$2:$P$747, '인테리어-초기비용'!$O$2:$O$747)</f>
        <v>-8296</v>
      </c>
      <c r="R18" s="11">
        <f>IF('초기비용'!$C$2, '인테리어-초기비용'!$P$2:$P$747, '인테리어-초기비용'!$O$2:$O$747)</f>
        <v>-8296</v>
      </c>
      <c r="S18" s="11">
        <f>IF('총결산'!$C$2, '인테리어-초기비용'!$P$2:$P$747, '인테리어-초기비용'!$O$2:$O$747)</f>
        <v>-8296</v>
      </c>
      <c r="T18" s="11">
        <f>IF('인테리어-초기비용'!$U$2:$U$747&lt;&gt;"", 0, '인테리어-초기비용'!$N$2:$N$747)</f>
        <v>0</v>
      </c>
      <c r="U18" s="21"/>
      <c r="V18" s="8"/>
      <c r="W18" s="8"/>
      <c r="X18" s="9">
        <v>2250.0</v>
      </c>
      <c r="Y18" s="8">
        <v>4.0</v>
      </c>
      <c r="Z18" s="8"/>
      <c r="AA18" s="8">
        <v>4.0</v>
      </c>
      <c r="AB18" s="12"/>
    </row>
    <row r="19" ht="15.75" customHeight="1">
      <c r="A19" s="13" t="str">
        <f>TEXT('인테리어-초기비용'!$B$2:$B$747, "yyyy-mm")</f>
        <v>2025-01</v>
      </c>
      <c r="B19" s="14">
        <v>45688.0</v>
      </c>
      <c r="C19" s="15" t="s">
        <v>28</v>
      </c>
      <c r="D19" s="15" t="s">
        <v>29</v>
      </c>
      <c r="E19" s="15" t="s">
        <v>76</v>
      </c>
      <c r="F19" s="15" t="s">
        <v>123</v>
      </c>
      <c r="G19" s="16">
        <v>3196.0</v>
      </c>
      <c r="H19" s="15" t="s">
        <v>124</v>
      </c>
      <c r="I19" s="15"/>
      <c r="J19" s="15" t="s">
        <v>60</v>
      </c>
      <c r="K19" s="15" t="b">
        <v>1</v>
      </c>
      <c r="L19" s="15"/>
      <c r="M19" s="17" t="b">
        <v>0</v>
      </c>
      <c r="N19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9" s="18">
        <f>IF('인테리어-초기비용'!$C$2:$C$747="지출", -('인테리어-초기비용'!$G$2:$G$747), '인테리어-초기비용'!$G$2:$G$747)</f>
        <v>-3196</v>
      </c>
      <c r="P19" s="18">
        <f>'인테리어-초기비용'!$O$2:$O$747-'인테리어-초기비용'!$N$2:$N$747</f>
        <v>-3196</v>
      </c>
      <c r="Q19" s="18">
        <f>IF('운영결산'!$C$2, '인테리어-초기비용'!$P$2:$P$747, '인테리어-초기비용'!$O$2:$O$747)</f>
        <v>-3196</v>
      </c>
      <c r="R19" s="18">
        <f>IF('초기비용'!$C$2, '인테리어-초기비용'!$P$2:$P$747, '인테리어-초기비용'!$O$2:$O$747)</f>
        <v>-3196</v>
      </c>
      <c r="S19" s="18">
        <f>IF('총결산'!$C$2, '인테리어-초기비용'!$P$2:$P$747, '인테리어-초기비용'!$O$2:$O$747)</f>
        <v>-3196</v>
      </c>
      <c r="T19" s="18">
        <f>IF('인테리어-초기비용'!$U$2:$U$747&lt;&gt;"", 0, '인테리어-초기비용'!$N$2:$N$747)</f>
        <v>0</v>
      </c>
      <c r="U19" s="20"/>
      <c r="V19" s="15"/>
      <c r="W19" s="15"/>
      <c r="X19" s="16">
        <v>1800.0</v>
      </c>
      <c r="Y19" s="15">
        <v>2.0</v>
      </c>
      <c r="Z19" s="15"/>
      <c r="AA19" s="15">
        <v>2.0</v>
      </c>
      <c r="AB19" s="19"/>
    </row>
    <row r="20" ht="15.75" customHeight="1">
      <c r="A20" s="6" t="str">
        <f>TEXT('인테리어-초기비용'!$B$2:$B$747, "yyyy-mm")</f>
        <v>2025-01</v>
      </c>
      <c r="B20" s="7">
        <v>45688.0</v>
      </c>
      <c r="C20" s="8" t="s">
        <v>28</v>
      </c>
      <c r="D20" s="8" t="s">
        <v>29</v>
      </c>
      <c r="E20" s="8" t="s">
        <v>76</v>
      </c>
      <c r="F20" s="8" t="s">
        <v>110</v>
      </c>
      <c r="G20" s="9">
        <v>1798.0</v>
      </c>
      <c r="H20" s="8" t="s">
        <v>111</v>
      </c>
      <c r="I20" s="8"/>
      <c r="J20" s="8" t="s">
        <v>60</v>
      </c>
      <c r="K20" s="8" t="b">
        <v>1</v>
      </c>
      <c r="L20" s="8"/>
      <c r="M20" s="10" t="b">
        <v>0</v>
      </c>
      <c r="N20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20" s="11">
        <f>IF('인테리어-초기비용'!$C$2:$C$747="지출", -('인테리어-초기비용'!$G$2:$G$747), '인테리어-초기비용'!$G$2:$G$747)</f>
        <v>-1798</v>
      </c>
      <c r="P20" s="11">
        <f>'인테리어-초기비용'!$O$2:$O$747-'인테리어-초기비용'!$N$2:$N$747</f>
        <v>-1798</v>
      </c>
      <c r="Q20" s="11">
        <f>IF('운영결산'!$C$2, '인테리어-초기비용'!$P$2:$P$747, '인테리어-초기비용'!$O$2:$O$747)</f>
        <v>-1798</v>
      </c>
      <c r="R20" s="11">
        <f>IF('초기비용'!$C$2, '인테리어-초기비용'!$P$2:$P$747, '인테리어-초기비용'!$O$2:$O$747)</f>
        <v>-1798</v>
      </c>
      <c r="S20" s="11">
        <f>IF('총결산'!$C$2, '인테리어-초기비용'!$P$2:$P$747, '인테리어-초기비용'!$O$2:$O$747)</f>
        <v>-1798</v>
      </c>
      <c r="T20" s="11">
        <f>IF('인테리어-초기비용'!$U$2:$U$747&lt;&gt;"", 0, '인테리어-초기비용'!$N$2:$N$747)</f>
        <v>0</v>
      </c>
      <c r="U20" s="21"/>
      <c r="V20" s="8"/>
      <c r="W20" s="8"/>
      <c r="X20" s="9">
        <v>2025.0</v>
      </c>
      <c r="Y20" s="8">
        <v>1.0</v>
      </c>
      <c r="Z20" s="8"/>
      <c r="AA20" s="8">
        <v>1.0</v>
      </c>
      <c r="AB20" s="12"/>
    </row>
    <row r="21" ht="15.75" customHeight="1">
      <c r="A21" s="13" t="str">
        <f>TEXT('인테리어-초기비용'!$B$2:$B$747, "yyyy-mm")</f>
        <v>2025-02</v>
      </c>
      <c r="B21" s="14">
        <v>45690.0</v>
      </c>
      <c r="C21" s="15" t="s">
        <v>28</v>
      </c>
      <c r="D21" s="15" t="s">
        <v>29</v>
      </c>
      <c r="E21" s="15" t="s">
        <v>76</v>
      </c>
      <c r="F21" s="15" t="s">
        <v>127</v>
      </c>
      <c r="G21" s="16">
        <v>39210.0</v>
      </c>
      <c r="H21" s="15" t="s">
        <v>128</v>
      </c>
      <c r="I21" s="15"/>
      <c r="J21" s="15" t="s">
        <v>55</v>
      </c>
      <c r="K21" s="15"/>
      <c r="L21" s="15"/>
      <c r="M21" s="17" t="b">
        <v>0</v>
      </c>
      <c r="N21" s="18">
        <f>IF('인테리어-초기비용'!$C$2:$C$747=TRUE, 0, IF('인테리어-초기비용'!$C$2:$C$747="지출", -ROUND('인테리어-초기비용'!$G$2:$G$747/11, 0), ROUND('인테리어-초기비용'!$G$2:$G$747/11, 0)))</f>
        <v>-3565</v>
      </c>
      <c r="O21" s="18">
        <f>IF('인테리어-초기비용'!$C$2:$C$747="지출", -('인테리어-초기비용'!$G$2:$G$747), '인테리어-초기비용'!$G$2:$G$747)</f>
        <v>-39210</v>
      </c>
      <c r="P21" s="18">
        <f>'인테리어-초기비용'!$O$2:$O$747-'인테리어-초기비용'!$N$2:$N$747</f>
        <v>-35645</v>
      </c>
      <c r="Q21" s="18">
        <f>IF('운영결산'!$C$2, '인테리어-초기비용'!$P$2:$P$747, '인테리어-초기비용'!$O$2:$O$747)</f>
        <v>-39210</v>
      </c>
      <c r="R21" s="18">
        <f>IF('초기비용'!$C$2, '인테리어-초기비용'!$P$2:$P$747, '인테리어-초기비용'!$O$2:$O$747)</f>
        <v>-39210</v>
      </c>
      <c r="S21" s="18">
        <f>IF('총결산'!$C$2, '인테리어-초기비용'!$P$2:$P$747, '인테리어-초기비용'!$O$2:$O$747)</f>
        <v>-35645</v>
      </c>
      <c r="T21" s="18">
        <f>IF('인테리어-초기비용'!$U$2:$U$747=FALSE, '인테리어-초기비용'!$N$2:$N$747, 0)</f>
        <v>-3565</v>
      </c>
      <c r="U21" s="20"/>
      <c r="V21" s="15"/>
      <c r="W21" s="15"/>
      <c r="X21" s="16">
        <v>39210.0</v>
      </c>
      <c r="Y21" s="15">
        <v>1.0</v>
      </c>
      <c r="Z21" s="15"/>
      <c r="AA21" s="15">
        <v>1.0</v>
      </c>
      <c r="AB21" s="19"/>
    </row>
    <row r="22" ht="15.75" customHeight="1">
      <c r="A22" s="6" t="str">
        <f>TEXT('인테리어-초기비용'!$B$2:$B$747, "yyyy-mm")</f>
        <v>2025-02</v>
      </c>
      <c r="B22" s="7">
        <v>45690.0</v>
      </c>
      <c r="C22" s="8" t="s">
        <v>28</v>
      </c>
      <c r="D22" s="8" t="s">
        <v>29</v>
      </c>
      <c r="E22" s="8" t="s">
        <v>131</v>
      </c>
      <c r="F22" s="8" t="s">
        <v>132</v>
      </c>
      <c r="G22" s="9">
        <v>3740.0</v>
      </c>
      <c r="H22" s="8" t="s">
        <v>133</v>
      </c>
      <c r="I22" s="8"/>
      <c r="J22" s="8" t="s">
        <v>60</v>
      </c>
      <c r="K22" s="8" t="b">
        <v>1</v>
      </c>
      <c r="L22" s="8"/>
      <c r="M22" s="10" t="b">
        <v>0</v>
      </c>
      <c r="N22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22" s="11">
        <f>IF('인테리어-초기비용'!$C$2:$C$747="지출", -('인테리어-초기비용'!$G$2:$G$747), '인테리어-초기비용'!$G$2:$G$747)</f>
        <v>-3740</v>
      </c>
      <c r="P22" s="11">
        <f>'인테리어-초기비용'!$O$2:$O$747-'인테리어-초기비용'!$N$2:$N$747</f>
        <v>-3740</v>
      </c>
      <c r="Q22" s="11">
        <f>IF('운영결산'!$C$2, '인테리어-초기비용'!$P$2:$P$747, '인테리어-초기비용'!$O$2:$O$747)</f>
        <v>-3740</v>
      </c>
      <c r="R22" s="11">
        <f>IF('초기비용'!$C$2, '인테리어-초기비용'!$P$2:$P$747, '인테리어-초기비용'!$O$2:$O$747)</f>
        <v>-3740</v>
      </c>
      <c r="S22" s="11">
        <f>IF('총결산'!$C$2, '인테리어-초기비용'!$P$2:$P$747, '인테리어-초기비용'!$O$2:$O$747)</f>
        <v>-3740</v>
      </c>
      <c r="T22" s="11">
        <f>IF('인테리어-초기비용'!$U$2:$U$747&lt;&gt;"", 0, '인테리어-초기비용'!$N$2:$N$747)</f>
        <v>0</v>
      </c>
      <c r="U22" s="21"/>
      <c r="V22" s="8"/>
      <c r="W22" s="8"/>
      <c r="X22" s="9">
        <v>4361.0</v>
      </c>
      <c r="Y22" s="8">
        <v>1.0</v>
      </c>
      <c r="Z22" s="8"/>
      <c r="AA22" s="8">
        <v>1.0</v>
      </c>
      <c r="AB22" s="12"/>
    </row>
    <row r="23" ht="15.75" customHeight="1">
      <c r="A23" s="13" t="str">
        <f>TEXT('인테리어-초기비용'!$B$2:$B$747, "yyyy-mm")</f>
        <v>2025-02</v>
      </c>
      <c r="B23" s="14">
        <v>45690.0</v>
      </c>
      <c r="C23" s="15" t="s">
        <v>28</v>
      </c>
      <c r="D23" s="15" t="s">
        <v>29</v>
      </c>
      <c r="E23" s="15" t="s">
        <v>83</v>
      </c>
      <c r="F23" s="15" t="s">
        <v>136</v>
      </c>
      <c r="G23" s="16">
        <v>2555.0</v>
      </c>
      <c r="H23" s="15" t="s">
        <v>137</v>
      </c>
      <c r="I23" s="15"/>
      <c r="J23" s="15" t="s">
        <v>60</v>
      </c>
      <c r="K23" s="15" t="b">
        <v>1</v>
      </c>
      <c r="L23" s="15"/>
      <c r="M23" s="17" t="b">
        <v>0</v>
      </c>
      <c r="N23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23" s="18">
        <f>IF('인테리어-초기비용'!$C$2:$C$747="지출", -('인테리어-초기비용'!$G$2:$G$747), '인테리어-초기비용'!$G$2:$G$747)</f>
        <v>-2555</v>
      </c>
      <c r="P23" s="18">
        <f>'인테리어-초기비용'!$O$2:$O$747-'인테리어-초기비용'!$N$2:$N$747</f>
        <v>-2555</v>
      </c>
      <c r="Q23" s="18">
        <f>IF('운영결산'!$C$2, '인테리어-초기비용'!$P$2:$P$747, '인테리어-초기비용'!$O$2:$O$747)</f>
        <v>-2555</v>
      </c>
      <c r="R23" s="18">
        <f>IF('초기비용'!$C$2, '인테리어-초기비용'!$P$2:$P$747, '인테리어-초기비용'!$O$2:$O$747)</f>
        <v>-2555</v>
      </c>
      <c r="S23" s="18">
        <f>IF('총결산'!$C$2, '인테리어-초기비용'!$P$2:$P$747, '인테리어-초기비용'!$O$2:$O$747)</f>
        <v>-2555</v>
      </c>
      <c r="T23" s="18">
        <f>IF('인테리어-초기비용'!$U$2:$U$747&lt;&gt;"", 0, '인테리어-초기비용'!$N$2:$N$747)</f>
        <v>0</v>
      </c>
      <c r="U23" s="20"/>
      <c r="V23" s="15"/>
      <c r="W23" s="15"/>
      <c r="X23" s="16">
        <v>2980.0</v>
      </c>
      <c r="Y23" s="15">
        <v>1.0</v>
      </c>
      <c r="Z23" s="15"/>
      <c r="AA23" s="15">
        <v>1.0</v>
      </c>
      <c r="AB23" s="19"/>
    </row>
    <row r="24" ht="15.75" customHeight="1">
      <c r="A24" s="6" t="str">
        <f>TEXT('인테리어-초기비용'!$B$2:$B$747, "yyyy-mm")</f>
        <v>2025-02</v>
      </c>
      <c r="B24" s="7">
        <v>45690.0</v>
      </c>
      <c r="C24" s="8" t="s">
        <v>28</v>
      </c>
      <c r="D24" s="8" t="s">
        <v>29</v>
      </c>
      <c r="E24" s="8" t="s">
        <v>131</v>
      </c>
      <c r="F24" s="8" t="s">
        <v>132</v>
      </c>
      <c r="G24" s="9">
        <v>5146.0</v>
      </c>
      <c r="H24" s="8" t="s">
        <v>139</v>
      </c>
      <c r="I24" s="8"/>
      <c r="J24" s="8" t="s">
        <v>60</v>
      </c>
      <c r="K24" s="8" t="b">
        <v>1</v>
      </c>
      <c r="L24" s="8"/>
      <c r="M24" s="10" t="b">
        <v>0</v>
      </c>
      <c r="N24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24" s="11">
        <f>IF('인테리어-초기비용'!$C$2:$C$747="지출", -('인테리어-초기비용'!$G$2:$G$747), '인테리어-초기비용'!$G$2:$G$747)</f>
        <v>-5146</v>
      </c>
      <c r="P24" s="11">
        <f>'인테리어-초기비용'!$O$2:$O$747-'인테리어-초기비용'!$N$2:$N$747</f>
        <v>-5146</v>
      </c>
      <c r="Q24" s="11">
        <f>IF('운영결산'!$C$2, '인테리어-초기비용'!$P$2:$P$747, '인테리어-초기비용'!$O$2:$O$747)</f>
        <v>-5146</v>
      </c>
      <c r="R24" s="11">
        <f>IF('초기비용'!$C$2, '인테리어-초기비용'!$P$2:$P$747, '인테리어-초기비용'!$O$2:$O$747)</f>
        <v>-5146</v>
      </c>
      <c r="S24" s="11">
        <f>IF('총결산'!$C$2, '인테리어-초기비용'!$P$2:$P$747, '인테리어-초기비용'!$O$2:$O$747)</f>
        <v>-5146</v>
      </c>
      <c r="T24" s="11">
        <f>IF('인테리어-초기비용'!$U$2:$U$747&lt;&gt;"", 0, '인테리어-초기비용'!$N$2:$N$747)</f>
        <v>0</v>
      </c>
      <c r="U24" s="21"/>
      <c r="V24" s="8"/>
      <c r="W24" s="8"/>
      <c r="X24" s="9">
        <v>5146.0</v>
      </c>
      <c r="Y24" s="8">
        <v>1.0</v>
      </c>
      <c r="Z24" s="8"/>
      <c r="AA24" s="8">
        <v>1.0</v>
      </c>
      <c r="AB24" s="12"/>
    </row>
    <row r="25" ht="15.75" customHeight="1">
      <c r="A25" s="13" t="str">
        <f>TEXT('인테리어-초기비용'!$B$2:$B$747, "yyyy-mm")</f>
        <v>2025-02</v>
      </c>
      <c r="B25" s="14">
        <v>45690.0</v>
      </c>
      <c r="C25" s="15" t="s">
        <v>28</v>
      </c>
      <c r="D25" s="15" t="s">
        <v>29</v>
      </c>
      <c r="E25" s="15" t="s">
        <v>78</v>
      </c>
      <c r="F25" s="15" t="s">
        <v>142</v>
      </c>
      <c r="G25" s="16">
        <v>19401.0</v>
      </c>
      <c r="H25" s="15" t="s">
        <v>143</v>
      </c>
      <c r="I25" s="15"/>
      <c r="J25" s="15" t="s">
        <v>60</v>
      </c>
      <c r="K25" s="15" t="b">
        <v>1</v>
      </c>
      <c r="L25" s="15"/>
      <c r="M25" s="17" t="b">
        <v>0</v>
      </c>
      <c r="N25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25" s="18">
        <f>IF('인테리어-초기비용'!$C$2:$C$747="지출", -('인테리어-초기비용'!$G$2:$G$747), '인테리어-초기비용'!$G$2:$G$747)</f>
        <v>-19401</v>
      </c>
      <c r="P25" s="18">
        <f>'인테리어-초기비용'!$O$2:$O$747-'인테리어-초기비용'!$N$2:$N$747</f>
        <v>-19401</v>
      </c>
      <c r="Q25" s="18">
        <f>IF('운영결산'!$C$2, '인테리어-초기비용'!$P$2:$P$747, '인테리어-초기비용'!$O$2:$O$747)</f>
        <v>-19401</v>
      </c>
      <c r="R25" s="18">
        <f>IF('초기비용'!$C$2, '인테리어-초기비용'!$P$2:$P$747, '인테리어-초기비용'!$O$2:$O$747)</f>
        <v>-19401</v>
      </c>
      <c r="S25" s="18">
        <f>IF('총결산'!$C$2, '인테리어-초기비용'!$P$2:$P$747, '인테리어-초기비용'!$O$2:$O$747)</f>
        <v>-19401</v>
      </c>
      <c r="T25" s="18">
        <f>IF('인테리어-초기비용'!$U$2:$U$747&lt;&gt;"", 0, '인테리어-초기비용'!$N$2:$N$747)</f>
        <v>0</v>
      </c>
      <c r="U25" s="20"/>
      <c r="V25" s="15"/>
      <c r="W25" s="15"/>
      <c r="X25" s="16">
        <v>19401.0</v>
      </c>
      <c r="Y25" s="15">
        <v>1.0</v>
      </c>
      <c r="Z25" s="15"/>
      <c r="AA25" s="15">
        <v>1.0</v>
      </c>
      <c r="AB25" s="19"/>
    </row>
    <row r="26" ht="15.75" customHeight="1">
      <c r="A26" s="6" t="str">
        <f>TEXT('인테리어-초기비용'!$B$2:$B$747, "yyyy-mm")</f>
        <v>2025-02</v>
      </c>
      <c r="B26" s="7">
        <v>45690.0</v>
      </c>
      <c r="C26" s="8" t="s">
        <v>28</v>
      </c>
      <c r="D26" s="8" t="s">
        <v>29</v>
      </c>
      <c r="E26" s="8" t="s">
        <v>83</v>
      </c>
      <c r="F26" s="8" t="s">
        <v>84</v>
      </c>
      <c r="G26" s="9">
        <v>3947.0</v>
      </c>
      <c r="H26" s="8" t="s">
        <v>146</v>
      </c>
      <c r="I26" s="8"/>
      <c r="J26" s="8" t="s">
        <v>55</v>
      </c>
      <c r="K26" s="8"/>
      <c r="L26" s="8"/>
      <c r="M26" s="10" t="b">
        <v>0</v>
      </c>
      <c r="N26" s="11">
        <f>IF('인테리어-초기비용'!$C$2:$C$747=TRUE, 0, IF('인테리어-초기비용'!$C$2:$C$747="지출", -ROUND('인테리어-초기비용'!$G$2:$G$747/11, 0), ROUND('인테리어-초기비용'!$G$2:$G$747/11, 0)))</f>
        <v>-359</v>
      </c>
      <c r="O26" s="11">
        <f>IF('인테리어-초기비용'!$C$2:$C$747="지출", -('인테리어-초기비용'!$G$2:$G$747), '인테리어-초기비용'!$G$2:$G$747)</f>
        <v>-3947</v>
      </c>
      <c r="P26" s="11">
        <f>'인테리어-초기비용'!$O$2:$O$747-'인테리어-초기비용'!$N$2:$N$747</f>
        <v>-3588</v>
      </c>
      <c r="Q26" s="11">
        <f>IF('운영결산'!$C$2, '인테리어-초기비용'!$P$2:$P$747, '인테리어-초기비용'!$O$2:$O$747)</f>
        <v>-3947</v>
      </c>
      <c r="R26" s="11">
        <f>IF('초기비용'!$C$2, '인테리어-초기비용'!$P$2:$P$747, '인테리어-초기비용'!$O$2:$O$747)</f>
        <v>-3947</v>
      </c>
      <c r="S26" s="11">
        <f>IF('총결산'!$C$2, '인테리어-초기비용'!$P$2:$P$747, '인테리어-초기비용'!$O$2:$O$747)</f>
        <v>-3588</v>
      </c>
      <c r="T26" s="11">
        <f>IF('인테리어-초기비용'!$U$2:$U$747=FALSE, '인테리어-초기비용'!$N$2:$N$747, 0)</f>
        <v>-359</v>
      </c>
      <c r="U26" s="21"/>
      <c r="V26" s="8"/>
      <c r="W26" s="8"/>
      <c r="X26" s="9">
        <v>21800.0</v>
      </c>
      <c r="Y26" s="8">
        <v>1.0</v>
      </c>
      <c r="Z26" s="8"/>
      <c r="AA26" s="8">
        <v>1.0</v>
      </c>
      <c r="AB26" s="12"/>
    </row>
    <row r="27" ht="15.75" customHeight="1">
      <c r="A27" s="13" t="str">
        <f>TEXT('인테리어-초기비용'!$B$2:$B$747, "yyyy-mm")</f>
        <v>2025-02</v>
      </c>
      <c r="B27" s="14">
        <v>45690.0</v>
      </c>
      <c r="C27" s="15" t="s">
        <v>28</v>
      </c>
      <c r="D27" s="15" t="s">
        <v>29</v>
      </c>
      <c r="E27" s="15" t="s">
        <v>83</v>
      </c>
      <c r="F27" s="15" t="s">
        <v>147</v>
      </c>
      <c r="G27" s="15">
        <v>963.0</v>
      </c>
      <c r="H27" s="15" t="s">
        <v>148</v>
      </c>
      <c r="I27" s="15"/>
      <c r="J27" s="15" t="s">
        <v>55</v>
      </c>
      <c r="K27" s="15"/>
      <c r="L27" s="15"/>
      <c r="M27" s="17" t="b">
        <v>0</v>
      </c>
      <c r="N27" s="18">
        <f>IF('인테리어-초기비용'!$C$2:$C$747=TRUE, 0, IF('인테리어-초기비용'!$C$2:$C$747="지출", -ROUND('인테리어-초기비용'!$G$2:$G$747/11, 0), ROUND('인테리어-초기비용'!$G$2:$G$747/11, 0)))</f>
        <v>-88</v>
      </c>
      <c r="O27" s="18">
        <f>IF('인테리어-초기비용'!$C$2:$C$747="지출", -('인테리어-초기비용'!$G$2:$G$747), '인테리어-초기비용'!$G$2:$G$747)</f>
        <v>-963</v>
      </c>
      <c r="P27" s="18">
        <f>'인테리어-초기비용'!$O$2:$O$747-'인테리어-초기비용'!$N$2:$N$747</f>
        <v>-875</v>
      </c>
      <c r="Q27" s="18">
        <f>IF('운영결산'!$C$2, '인테리어-초기비용'!$P$2:$P$747, '인테리어-초기비용'!$O$2:$O$747)</f>
        <v>-963</v>
      </c>
      <c r="R27" s="18">
        <f>IF('초기비용'!$C$2, '인테리어-초기비용'!$P$2:$P$747, '인테리어-초기비용'!$O$2:$O$747)</f>
        <v>-963</v>
      </c>
      <c r="S27" s="18">
        <f>IF('총결산'!$C$2, '인테리어-초기비용'!$P$2:$P$747, '인테리어-초기비용'!$O$2:$O$747)</f>
        <v>-875</v>
      </c>
      <c r="T27" s="18">
        <f>IF('인테리어-초기비용'!$U$2:$U$747=FALSE, '인테리어-초기비용'!$N$2:$N$747, 0)</f>
        <v>-88</v>
      </c>
      <c r="U27" s="20"/>
      <c r="V27" s="15"/>
      <c r="W27" s="15"/>
      <c r="X27" s="16">
        <v>4890.0</v>
      </c>
      <c r="Y27" s="15">
        <v>1.0</v>
      </c>
      <c r="Z27" s="15"/>
      <c r="AA27" s="15">
        <v>1.0</v>
      </c>
      <c r="AB27" s="19"/>
    </row>
    <row r="28" ht="15.75" customHeight="1">
      <c r="A28" s="6" t="str">
        <f>TEXT('인테리어-초기비용'!$B$2:$B$747, "yyyy-mm")</f>
        <v>2025-02</v>
      </c>
      <c r="B28" s="7">
        <v>45690.0</v>
      </c>
      <c r="C28" s="8" t="s">
        <v>28</v>
      </c>
      <c r="D28" s="8" t="s">
        <v>29</v>
      </c>
      <c r="E28" s="8" t="s">
        <v>83</v>
      </c>
      <c r="F28" s="8" t="s">
        <v>147</v>
      </c>
      <c r="G28" s="9">
        <v>4890.0</v>
      </c>
      <c r="H28" s="8" t="s">
        <v>149</v>
      </c>
      <c r="I28" s="8"/>
      <c r="J28" s="8" t="s">
        <v>55</v>
      </c>
      <c r="K28" s="8"/>
      <c r="L28" s="8"/>
      <c r="M28" s="10" t="b">
        <v>0</v>
      </c>
      <c r="N28" s="11">
        <f>IF('인테리어-초기비용'!$C$2:$C$747=TRUE, 0, IF('인테리어-초기비용'!$C$2:$C$747="지출", -ROUND('인테리어-초기비용'!$G$2:$G$747/11, 0), ROUND('인테리어-초기비용'!$G$2:$G$747/11, 0)))</f>
        <v>-445</v>
      </c>
      <c r="O28" s="11">
        <f>IF('인테리어-초기비용'!$C$2:$C$747="지출", -('인테리어-초기비용'!$G$2:$G$747), '인테리어-초기비용'!$G$2:$G$747)</f>
        <v>-4890</v>
      </c>
      <c r="P28" s="11">
        <f>'인테리어-초기비용'!$O$2:$O$747-'인테리어-초기비용'!$N$2:$N$747</f>
        <v>-4445</v>
      </c>
      <c r="Q28" s="11">
        <f>IF('운영결산'!$C$2, '인테리어-초기비용'!$P$2:$P$747, '인테리어-초기비용'!$O$2:$O$747)</f>
        <v>-4890</v>
      </c>
      <c r="R28" s="11">
        <f>IF('초기비용'!$C$2, '인테리어-초기비용'!$P$2:$P$747, '인테리어-초기비용'!$O$2:$O$747)</f>
        <v>-4890</v>
      </c>
      <c r="S28" s="11">
        <f>IF('총결산'!$C$2, '인테리어-초기비용'!$P$2:$P$747, '인테리어-초기비용'!$O$2:$O$747)</f>
        <v>-4445</v>
      </c>
      <c r="T28" s="11">
        <f>IF('인테리어-초기비용'!$U$2:$U$747=FALSE, '인테리어-초기비용'!$N$2:$N$747, 0)</f>
        <v>-445</v>
      </c>
      <c r="U28" s="21"/>
      <c r="V28" s="8"/>
      <c r="W28" s="8"/>
      <c r="X28" s="9">
        <v>4890.0</v>
      </c>
      <c r="Y28" s="8">
        <v>1.0</v>
      </c>
      <c r="Z28" s="8"/>
      <c r="AA28" s="8">
        <v>1.0</v>
      </c>
      <c r="AB28" s="12"/>
    </row>
    <row r="29" ht="15.75" customHeight="1">
      <c r="A29" s="13" t="str">
        <f>TEXT('인테리어-초기비용'!$B$2:$B$747, "yyyy-mm")</f>
        <v>2025-02</v>
      </c>
      <c r="B29" s="14">
        <v>45691.0</v>
      </c>
      <c r="C29" s="15" t="s">
        <v>28</v>
      </c>
      <c r="D29" s="15" t="s">
        <v>29</v>
      </c>
      <c r="E29" s="15" t="s">
        <v>78</v>
      </c>
      <c r="F29" s="15" t="s">
        <v>150</v>
      </c>
      <c r="G29" s="16">
        <v>7000.0</v>
      </c>
      <c r="H29" s="15" t="s">
        <v>151</v>
      </c>
      <c r="I29" s="15"/>
      <c r="J29" s="15" t="s">
        <v>152</v>
      </c>
      <c r="K29" s="15"/>
      <c r="L29" s="15"/>
      <c r="M29" s="17" t="b">
        <v>0</v>
      </c>
      <c r="N29" s="18">
        <f>IF('인테리어-초기비용'!$C$2:$C$747=TRUE, 0, IF('인테리어-초기비용'!$C$2:$C$747="지출", -ROUND('인테리어-초기비용'!$G$2:$G$747/11, 0), ROUND('인테리어-초기비용'!$G$2:$G$747/11, 0)))</f>
        <v>-636</v>
      </c>
      <c r="O29" s="18">
        <f>IF('인테리어-초기비용'!$C$2:$C$747="지출", -('인테리어-초기비용'!$G$2:$G$747), '인테리어-초기비용'!$G$2:$G$747)</f>
        <v>-7000</v>
      </c>
      <c r="P29" s="18">
        <f>'인테리어-초기비용'!$O$2:$O$747-'인테리어-초기비용'!$N$2:$N$747</f>
        <v>-6364</v>
      </c>
      <c r="Q29" s="18">
        <f>IF('운영결산'!$C$2, '인테리어-초기비용'!$P$2:$P$747, '인테리어-초기비용'!$O$2:$O$747)</f>
        <v>-7000</v>
      </c>
      <c r="R29" s="18">
        <f>IF('초기비용'!$C$2, '인테리어-초기비용'!$P$2:$P$747, '인테리어-초기비용'!$O$2:$O$747)</f>
        <v>-7000</v>
      </c>
      <c r="S29" s="18">
        <f>IF('총결산'!$C$2, '인테리어-초기비용'!$P$2:$P$747, '인테리어-초기비용'!$O$2:$O$747)</f>
        <v>-6364</v>
      </c>
      <c r="T29" s="18">
        <f>IF('인테리어-초기비용'!$U$2:$U$747=FALSE, '인테리어-초기비용'!$N$2:$N$747, 0)</f>
        <v>-636</v>
      </c>
      <c r="U29" s="20"/>
      <c r="V29" s="15"/>
      <c r="W29" s="15"/>
      <c r="X29" s="16">
        <v>7000.0</v>
      </c>
      <c r="Y29" s="15">
        <v>1.0</v>
      </c>
      <c r="Z29" s="15" t="s">
        <v>61</v>
      </c>
      <c r="AA29" s="15">
        <v>1.0</v>
      </c>
      <c r="AB29" s="23">
        <v>7000.0</v>
      </c>
    </row>
    <row r="30" ht="15.75" customHeight="1">
      <c r="A30" s="6" t="str">
        <f>TEXT('인테리어-초기비용'!$B$2:$B$747, "yyyy-mm")</f>
        <v>2025-02</v>
      </c>
      <c r="B30" s="7">
        <v>45692.0</v>
      </c>
      <c r="C30" s="8" t="s">
        <v>28</v>
      </c>
      <c r="D30" s="8" t="s">
        <v>29</v>
      </c>
      <c r="E30" s="8" t="s">
        <v>41</v>
      </c>
      <c r="F30" s="8" t="s">
        <v>155</v>
      </c>
      <c r="G30" s="9">
        <v>15000.0</v>
      </c>
      <c r="H30" s="8"/>
      <c r="I30" s="8"/>
      <c r="J30" s="8" t="s">
        <v>47</v>
      </c>
      <c r="K30" s="8" t="b">
        <v>1</v>
      </c>
      <c r="L30" s="8"/>
      <c r="M30" s="10" t="b">
        <v>0</v>
      </c>
      <c r="N30" s="11">
        <f>IF('인테리어-초기비용'!$C$2:$C$747=TRUE, 0, IF('인테리어-초기비용'!$C$2:$C$747="지출", -ROUND('인테리어-초기비용'!$G$2:$G$747/11, 0), ROUND('인테리어-초기비용'!$G$2:$G$747/11, 0)))</f>
        <v>-1364</v>
      </c>
      <c r="O30" s="11">
        <f>IF('인테리어-초기비용'!$C$2:$C$747="지출", -('인테리어-초기비용'!$G$2:$G$747), '인테리어-초기비용'!$G$2:$G$747)</f>
        <v>-15000</v>
      </c>
      <c r="P30" s="11">
        <f>'인테리어-초기비용'!$O$2:$O$747-'인테리어-초기비용'!$N$2:$N$747</f>
        <v>-13636</v>
      </c>
      <c r="Q30" s="11">
        <f>IF('운영결산'!$C$2, '인테리어-초기비용'!$P$2:$P$747, '인테리어-초기비용'!$O$2:$O$747)</f>
        <v>-15000</v>
      </c>
      <c r="R30" s="11">
        <f>IF('초기비용'!$C$2, '인테리어-초기비용'!$P$2:$P$747, '인테리어-초기비용'!$O$2:$O$747)</f>
        <v>-15000</v>
      </c>
      <c r="S30" s="11">
        <f>IF('총결산'!$C$2, '인테리어-초기비용'!$P$2:$P$747, '인테리어-초기비용'!$O$2:$O$747)</f>
        <v>-13636</v>
      </c>
      <c r="T30" s="11">
        <f>IF('인테리어-초기비용'!$U$2:$U$747&lt;&gt;"", 0, '인테리어-초기비용'!$N$2:$N$747)</f>
        <v>-1364</v>
      </c>
      <c r="U30" s="21"/>
      <c r="V30" s="8"/>
      <c r="W30" s="8"/>
      <c r="X30" s="8"/>
      <c r="Y30" s="8"/>
      <c r="Z30" s="8"/>
      <c r="AA30" s="8"/>
      <c r="AB30" s="12"/>
    </row>
    <row r="31" ht="15.75" customHeight="1">
      <c r="A31" s="13" t="str">
        <f>TEXT('인테리어-초기비용'!$B$2:$B$747, "yyyy-mm")</f>
        <v>2025-02</v>
      </c>
      <c r="B31" s="14">
        <v>45692.0</v>
      </c>
      <c r="C31" s="15" t="s">
        <v>28</v>
      </c>
      <c r="D31" s="15" t="s">
        <v>29</v>
      </c>
      <c r="E31" s="15" t="s">
        <v>131</v>
      </c>
      <c r="F31" s="15" t="s">
        <v>156</v>
      </c>
      <c r="G31" s="16">
        <v>38610.0</v>
      </c>
      <c r="H31" s="15" t="s">
        <v>157</v>
      </c>
      <c r="I31" s="15"/>
      <c r="J31" s="15" t="s">
        <v>55</v>
      </c>
      <c r="K31" s="15"/>
      <c r="L31" s="15"/>
      <c r="M31" s="17" t="b">
        <v>0</v>
      </c>
      <c r="N31" s="18">
        <f>IF('인테리어-초기비용'!$C$2:$C$747=TRUE, 0, IF('인테리어-초기비용'!$C$2:$C$747="지출", -ROUND('인테리어-초기비용'!$G$2:$G$747/11, 0), ROUND('인테리어-초기비용'!$G$2:$G$747/11, 0)))</f>
        <v>-3510</v>
      </c>
      <c r="O31" s="18">
        <f>IF('인테리어-초기비용'!$C$2:$C$747="지출", -('인테리어-초기비용'!$G$2:$G$747), '인테리어-초기비용'!$G$2:$G$747)</f>
        <v>-38610</v>
      </c>
      <c r="P31" s="18">
        <f>'인테리어-초기비용'!$O$2:$O$747-'인테리어-초기비용'!$N$2:$N$747</f>
        <v>-35100</v>
      </c>
      <c r="Q31" s="18">
        <f>IF('운영결산'!$C$2, '인테리어-초기비용'!$P$2:$P$747, '인테리어-초기비용'!$O$2:$O$747)</f>
        <v>-38610</v>
      </c>
      <c r="R31" s="18">
        <f>IF('초기비용'!$C$2, '인테리어-초기비용'!$P$2:$P$747, '인테리어-초기비용'!$O$2:$O$747)</f>
        <v>-38610</v>
      </c>
      <c r="S31" s="18">
        <f>IF('총결산'!$C$2, '인테리어-초기비용'!$P$2:$P$747, '인테리어-초기비용'!$O$2:$O$747)</f>
        <v>-35100</v>
      </c>
      <c r="T31" s="18">
        <f>IF('인테리어-초기비용'!$U$2:$U$747=FALSE, '인테리어-초기비용'!$N$2:$N$747, 0)</f>
        <v>-3510</v>
      </c>
      <c r="U31" s="20"/>
      <c r="V31" s="15"/>
      <c r="W31" s="15"/>
      <c r="X31" s="16">
        <v>38610.0</v>
      </c>
      <c r="Y31" s="15">
        <v>1.0</v>
      </c>
      <c r="Z31" s="15"/>
      <c r="AA31" s="15">
        <v>1.0</v>
      </c>
      <c r="AB31" s="19"/>
    </row>
    <row r="32" ht="15.75" customHeight="1">
      <c r="A32" s="6" t="str">
        <f>TEXT('인테리어-초기비용'!$B$2:$B$747, "yyyy-mm")</f>
        <v>2025-02</v>
      </c>
      <c r="B32" s="7">
        <v>45692.0</v>
      </c>
      <c r="C32" s="8" t="s">
        <v>28</v>
      </c>
      <c r="D32" s="8" t="s">
        <v>29</v>
      </c>
      <c r="E32" s="8" t="s">
        <v>160</v>
      </c>
      <c r="F32" s="8" t="s">
        <v>161</v>
      </c>
      <c r="G32" s="9">
        <v>76700.0</v>
      </c>
      <c r="H32" s="8" t="s">
        <v>162</v>
      </c>
      <c r="I32" s="8"/>
      <c r="J32" s="8" t="s">
        <v>152</v>
      </c>
      <c r="K32" s="8"/>
      <c r="L32" s="8"/>
      <c r="M32" s="10" t="b">
        <v>0</v>
      </c>
      <c r="N32" s="11">
        <f>IF('인테리어-초기비용'!$C$2:$C$747=TRUE, 0, IF('인테리어-초기비용'!$C$2:$C$747="지출", -ROUND('인테리어-초기비용'!$G$2:$G$747/11, 0), ROUND('인테리어-초기비용'!$G$2:$G$747/11, 0)))</f>
        <v>-6973</v>
      </c>
      <c r="O32" s="11">
        <f>IF('인테리어-초기비용'!$C$2:$C$747="지출", -('인테리어-초기비용'!$G$2:$G$747), '인테리어-초기비용'!$G$2:$G$747)</f>
        <v>-76700</v>
      </c>
      <c r="P32" s="11">
        <f>'인테리어-초기비용'!$O$2:$O$747-'인테리어-초기비용'!$N$2:$N$747</f>
        <v>-69727</v>
      </c>
      <c r="Q32" s="11">
        <f>IF('운영결산'!$C$2, '인테리어-초기비용'!$P$2:$P$747, '인테리어-초기비용'!$O$2:$O$747)</f>
        <v>-76700</v>
      </c>
      <c r="R32" s="11">
        <f>IF('초기비용'!$C$2, '인테리어-초기비용'!$P$2:$P$747, '인테리어-초기비용'!$O$2:$O$747)</f>
        <v>-76700</v>
      </c>
      <c r="S32" s="11">
        <f>IF('총결산'!$C$2, '인테리어-초기비용'!$P$2:$P$747, '인테리어-초기비용'!$O$2:$O$747)</f>
        <v>-69727</v>
      </c>
      <c r="T32" s="11">
        <f>IF('인테리어-초기비용'!$U$2:$U$747=FALSE, '인테리어-초기비용'!$N$2:$N$747, 0)</f>
        <v>-6973</v>
      </c>
      <c r="U32" s="21"/>
      <c r="V32" s="8"/>
      <c r="W32" s="8"/>
      <c r="X32" s="9">
        <v>76700.0</v>
      </c>
      <c r="Y32" s="8">
        <v>1.0</v>
      </c>
      <c r="Z32" s="8"/>
      <c r="AA32" s="8">
        <v>1.0</v>
      </c>
      <c r="AB32" s="12"/>
    </row>
    <row r="33" ht="15.75" customHeight="1">
      <c r="A33" s="13" t="str">
        <f>TEXT('인테리어-초기비용'!$B$2:$B$747, "yyyy-mm")</f>
        <v>2025-02</v>
      </c>
      <c r="B33" s="14">
        <v>45694.0</v>
      </c>
      <c r="C33" s="15" t="s">
        <v>28</v>
      </c>
      <c r="D33" s="15" t="s">
        <v>29</v>
      </c>
      <c r="E33" s="15" t="s">
        <v>83</v>
      </c>
      <c r="F33" s="15" t="s">
        <v>104</v>
      </c>
      <c r="G33" s="16">
        <v>56180.0</v>
      </c>
      <c r="H33" s="15" t="s">
        <v>168</v>
      </c>
      <c r="I33" s="15"/>
      <c r="J33" s="15" t="s">
        <v>55</v>
      </c>
      <c r="K33" s="15"/>
      <c r="L33" s="15"/>
      <c r="M33" s="17" t="b">
        <v>0</v>
      </c>
      <c r="N33" s="18">
        <f>IF('인테리어-초기비용'!$C$2:$C$747=TRUE, 0, IF('인테리어-초기비용'!$C$2:$C$747="지출", -ROUND('인테리어-초기비용'!$G$2:$G$747/11, 0), ROUND('인테리어-초기비용'!$G$2:$G$747/11, 0)))</f>
        <v>-5107</v>
      </c>
      <c r="O33" s="18">
        <f>IF('인테리어-초기비용'!$C$2:$C$747="지출", -('인테리어-초기비용'!$G$2:$G$747), '인테리어-초기비용'!$G$2:$G$747)</f>
        <v>-56180</v>
      </c>
      <c r="P33" s="18">
        <f>'인테리어-초기비용'!$O$2:$O$747-'인테리어-초기비용'!$N$2:$N$747</f>
        <v>-51073</v>
      </c>
      <c r="Q33" s="18">
        <f>IF('운영결산'!$C$2, '인테리어-초기비용'!$P$2:$P$747, '인테리어-초기비용'!$O$2:$O$747)</f>
        <v>-56180</v>
      </c>
      <c r="R33" s="18">
        <f>IF('초기비용'!$C$2, '인테리어-초기비용'!$P$2:$P$747, '인테리어-초기비용'!$O$2:$O$747)</f>
        <v>-56180</v>
      </c>
      <c r="S33" s="18">
        <f>IF('총결산'!$C$2, '인테리어-초기비용'!$P$2:$P$747, '인테리어-초기비용'!$O$2:$O$747)</f>
        <v>-51073</v>
      </c>
      <c r="T33" s="18">
        <f>IF('인테리어-초기비용'!$U$2:$U$747=FALSE, '인테리어-초기비용'!$N$2:$N$747, 0)</f>
        <v>-5107</v>
      </c>
      <c r="U33" s="20"/>
      <c r="V33" s="15"/>
      <c r="W33" s="15"/>
      <c r="X33" s="16">
        <v>14045.0</v>
      </c>
      <c r="Y33" s="15">
        <v>4.0</v>
      </c>
      <c r="Z33" s="15"/>
      <c r="AA33" s="15">
        <v>4.0</v>
      </c>
      <c r="AB33" s="19"/>
    </row>
    <row r="34" ht="15.75" customHeight="1">
      <c r="A34" s="6" t="str">
        <f>TEXT('인테리어-초기비용'!$B$2:$B$747, "yyyy-mm")</f>
        <v>2025-02</v>
      </c>
      <c r="B34" s="7">
        <v>45694.0</v>
      </c>
      <c r="C34" s="8" t="s">
        <v>28</v>
      </c>
      <c r="D34" s="8" t="s">
        <v>29</v>
      </c>
      <c r="E34" s="8" t="s">
        <v>78</v>
      </c>
      <c r="F34" s="8" t="s">
        <v>169</v>
      </c>
      <c r="G34" s="9">
        <v>21750.0</v>
      </c>
      <c r="H34" s="8" t="s">
        <v>170</v>
      </c>
      <c r="I34" s="8"/>
      <c r="J34" s="8" t="s">
        <v>152</v>
      </c>
      <c r="K34" s="8"/>
      <c r="L34" s="8"/>
      <c r="M34" s="10" t="b">
        <v>0</v>
      </c>
      <c r="N34" s="11">
        <f>IF('인테리어-초기비용'!$C$2:$C$747=TRUE, 0, IF('인테리어-초기비용'!$C$2:$C$747="지출", -ROUND('인테리어-초기비용'!$G$2:$G$747/11, 0), ROUND('인테리어-초기비용'!$G$2:$G$747/11, 0)))</f>
        <v>-1977</v>
      </c>
      <c r="O34" s="11">
        <f>IF('인테리어-초기비용'!$C$2:$C$747="지출", -('인테리어-초기비용'!$G$2:$G$747), '인테리어-초기비용'!$G$2:$G$747)</f>
        <v>-21750</v>
      </c>
      <c r="P34" s="11">
        <f>'인테리어-초기비용'!$O$2:$O$747-'인테리어-초기비용'!$N$2:$N$747</f>
        <v>-19773</v>
      </c>
      <c r="Q34" s="11">
        <f>IF('운영결산'!$C$2, '인테리어-초기비용'!$P$2:$P$747, '인테리어-초기비용'!$O$2:$O$747)</f>
        <v>-21750</v>
      </c>
      <c r="R34" s="11">
        <f>IF('초기비용'!$C$2, '인테리어-초기비용'!$P$2:$P$747, '인테리어-초기비용'!$O$2:$O$747)</f>
        <v>-21750</v>
      </c>
      <c r="S34" s="11">
        <f>IF('총결산'!$C$2, '인테리어-초기비용'!$P$2:$P$747, '인테리어-초기비용'!$O$2:$O$747)</f>
        <v>-19773</v>
      </c>
      <c r="T34" s="11">
        <f>IF('인테리어-초기비용'!$U$2:$U$747=FALSE, '인테리어-초기비용'!$N$2:$N$747, 0)</f>
        <v>-1977</v>
      </c>
      <c r="U34" s="21"/>
      <c r="V34" s="8"/>
      <c r="W34" s="8"/>
      <c r="X34" s="9">
        <v>21750.0</v>
      </c>
      <c r="Y34" s="8">
        <v>1.0</v>
      </c>
      <c r="Z34" s="8"/>
      <c r="AA34" s="8">
        <v>1.0</v>
      </c>
      <c r="AB34" s="12"/>
    </row>
    <row r="35" ht="15.75" customHeight="1">
      <c r="A35" s="13" t="str">
        <f>TEXT('인테리어-초기비용'!$B$2:$B$747, "yyyy-mm")</f>
        <v>2025-02</v>
      </c>
      <c r="B35" s="14">
        <v>45695.0</v>
      </c>
      <c r="C35" s="15" t="s">
        <v>28</v>
      </c>
      <c r="D35" s="15" t="s">
        <v>29</v>
      </c>
      <c r="E35" s="15" t="s">
        <v>160</v>
      </c>
      <c r="F35" s="15" t="s">
        <v>176</v>
      </c>
      <c r="G35" s="16">
        <v>880000.0</v>
      </c>
      <c r="H35" s="15"/>
      <c r="I35" s="15" t="s">
        <v>32</v>
      </c>
      <c r="J35" s="15"/>
      <c r="K35" s="15"/>
      <c r="L35" s="15"/>
      <c r="M35" s="17" t="b">
        <v>0</v>
      </c>
      <c r="N35" s="18">
        <f>IF('인테리어-초기비용'!$C$2:$C$747=TRUE, 0, IF('인테리어-초기비용'!$C$2:$C$747="지출", -ROUND('인테리어-초기비용'!$G$2:$G$747/11, 0), ROUND('인테리어-초기비용'!$G$2:$G$747/11, 0)))</f>
        <v>-80000</v>
      </c>
      <c r="O35" s="18">
        <f>IF('인테리어-초기비용'!$C$2:$C$747="지출", -('인테리어-초기비용'!$G$2:$G$747), '인테리어-초기비용'!$G$2:$G$747)</f>
        <v>-880000</v>
      </c>
      <c r="P35" s="18">
        <f>'인테리어-초기비용'!$O$2:$O$747-'인테리어-초기비용'!$N$2:$N$747</f>
        <v>-800000</v>
      </c>
      <c r="Q35" s="18">
        <f>IF('운영결산'!$C$2, '인테리어-초기비용'!$P$2:$P$747, '인테리어-초기비용'!$O$2:$O$747)</f>
        <v>-880000</v>
      </c>
      <c r="R35" s="18">
        <f>IF('초기비용'!$C$2, '인테리어-초기비용'!$P$2:$P$747, '인테리어-초기비용'!$O$2:$O$747)</f>
        <v>-880000</v>
      </c>
      <c r="S35" s="18">
        <f>IF('총결산'!$C$2, '인테리어-초기비용'!$P$2:$P$747, '인테리어-초기비용'!$O$2:$O$747)</f>
        <v>-800000</v>
      </c>
      <c r="T35" s="18">
        <f>IF('인테리어-초기비용'!$U$2:$U$747=FALSE, '인테리어-초기비용'!$N$2:$N$747, 0)</f>
        <v>-80000</v>
      </c>
      <c r="U35" s="20"/>
      <c r="V35" s="15"/>
      <c r="W35" s="15"/>
      <c r="X35" s="15"/>
      <c r="Y35" s="15"/>
      <c r="Z35" s="15"/>
      <c r="AA35" s="15"/>
      <c r="AB35" s="19"/>
    </row>
    <row r="36" ht="15.75" customHeight="1">
      <c r="A36" s="6" t="str">
        <f>TEXT('인테리어-초기비용'!$B$2:$B$747, "yyyy-mm")</f>
        <v>2025-02</v>
      </c>
      <c r="B36" s="7">
        <v>45695.0</v>
      </c>
      <c r="C36" s="8" t="s">
        <v>28</v>
      </c>
      <c r="D36" s="8" t="s">
        <v>29</v>
      </c>
      <c r="E36" s="8" t="s">
        <v>78</v>
      </c>
      <c r="F36" s="8" t="s">
        <v>177</v>
      </c>
      <c r="G36" s="9">
        <v>17900.0</v>
      </c>
      <c r="H36" s="8" t="s">
        <v>178</v>
      </c>
      <c r="I36" s="8"/>
      <c r="J36" s="8" t="s">
        <v>55</v>
      </c>
      <c r="K36" s="8"/>
      <c r="L36" s="8"/>
      <c r="M36" s="10" t="b">
        <v>0</v>
      </c>
      <c r="N36" s="11">
        <f>IF('인테리어-초기비용'!$C$2:$C$747=TRUE, 0, IF('인테리어-초기비용'!$C$2:$C$747="지출", -ROUND('인테리어-초기비용'!$G$2:$G$747/11, 0), ROUND('인테리어-초기비용'!$G$2:$G$747/11, 0)))</f>
        <v>-1627</v>
      </c>
      <c r="O36" s="11">
        <f>IF('인테리어-초기비용'!$C$2:$C$747="지출", -('인테리어-초기비용'!$G$2:$G$747), '인테리어-초기비용'!$G$2:$G$747)</f>
        <v>-17900</v>
      </c>
      <c r="P36" s="11">
        <f>'인테리어-초기비용'!$O$2:$O$747-'인테리어-초기비용'!$N$2:$N$747</f>
        <v>-16273</v>
      </c>
      <c r="Q36" s="11">
        <f>IF('운영결산'!$C$2, '인테리어-초기비용'!$P$2:$P$747, '인테리어-초기비용'!$O$2:$O$747)</f>
        <v>-17900</v>
      </c>
      <c r="R36" s="11">
        <f>IF('초기비용'!$C$2, '인테리어-초기비용'!$P$2:$P$747, '인테리어-초기비용'!$O$2:$O$747)</f>
        <v>-17900</v>
      </c>
      <c r="S36" s="11">
        <f>IF('총결산'!$C$2, '인테리어-초기비용'!$P$2:$P$747, '인테리어-초기비용'!$O$2:$O$747)</f>
        <v>-16273</v>
      </c>
      <c r="T36" s="11">
        <f>IF('인테리어-초기비용'!$U$2:$U$747=FALSE, '인테리어-초기비용'!$N$2:$N$747, 0)</f>
        <v>-1627</v>
      </c>
      <c r="U36" s="21"/>
      <c r="V36" s="8"/>
      <c r="W36" s="8"/>
      <c r="X36" s="9">
        <v>17900.0</v>
      </c>
      <c r="Y36" s="8">
        <v>1.0</v>
      </c>
      <c r="Z36" s="8"/>
      <c r="AA36" s="8">
        <v>1.0</v>
      </c>
      <c r="AB36" s="12"/>
    </row>
    <row r="37" ht="15.75" customHeight="1">
      <c r="A37" s="13" t="str">
        <f>TEXT('인테리어-초기비용'!$B$2:$B$747, "yyyy-mm")</f>
        <v>2025-02</v>
      </c>
      <c r="B37" s="14">
        <v>45695.0</v>
      </c>
      <c r="C37" s="15" t="s">
        <v>28</v>
      </c>
      <c r="D37" s="15" t="s">
        <v>29</v>
      </c>
      <c r="E37" s="15" t="s">
        <v>160</v>
      </c>
      <c r="F37" s="15" t="s">
        <v>179</v>
      </c>
      <c r="G37" s="16">
        <v>54720.0</v>
      </c>
      <c r="H37" s="15" t="s">
        <v>180</v>
      </c>
      <c r="I37" s="15"/>
      <c r="J37" s="15" t="s">
        <v>55</v>
      </c>
      <c r="K37" s="15"/>
      <c r="L37" s="15"/>
      <c r="M37" s="17" t="b">
        <v>0</v>
      </c>
      <c r="N37" s="18">
        <f>IF('인테리어-초기비용'!$C$2:$C$747=TRUE, 0, IF('인테리어-초기비용'!$C$2:$C$747="지출", -ROUND('인테리어-초기비용'!$G$2:$G$747/11, 0), ROUND('인테리어-초기비용'!$G$2:$G$747/11, 0)))</f>
        <v>-4975</v>
      </c>
      <c r="O37" s="18">
        <f>IF('인테리어-초기비용'!$C$2:$C$747="지출", -('인테리어-초기비용'!$G$2:$G$747), '인테리어-초기비용'!$G$2:$G$747)</f>
        <v>-54720</v>
      </c>
      <c r="P37" s="18">
        <f>'인테리어-초기비용'!$O$2:$O$747-'인테리어-초기비용'!$N$2:$N$747</f>
        <v>-49745</v>
      </c>
      <c r="Q37" s="18">
        <f>IF('운영결산'!$C$2, '인테리어-초기비용'!$P$2:$P$747, '인테리어-초기비용'!$O$2:$O$747)</f>
        <v>-54720</v>
      </c>
      <c r="R37" s="18">
        <f>IF('초기비용'!$C$2, '인테리어-초기비용'!$P$2:$P$747, '인테리어-초기비용'!$O$2:$O$747)</f>
        <v>-54720</v>
      </c>
      <c r="S37" s="18">
        <f>IF('총결산'!$C$2, '인테리어-초기비용'!$P$2:$P$747, '인테리어-초기비용'!$O$2:$O$747)</f>
        <v>-49745</v>
      </c>
      <c r="T37" s="18">
        <f>IF('인테리어-초기비용'!$U$2:$U$747=FALSE, '인테리어-초기비용'!$N$2:$N$747, 0)</f>
        <v>-4975</v>
      </c>
      <c r="U37" s="20"/>
      <c r="V37" s="15"/>
      <c r="W37" s="15"/>
      <c r="X37" s="16">
        <v>18240.0</v>
      </c>
      <c r="Y37" s="15">
        <v>3.0</v>
      </c>
      <c r="Z37" s="15"/>
      <c r="AA37" s="15">
        <v>3.0</v>
      </c>
      <c r="AB37" s="19"/>
    </row>
    <row r="38" ht="15.75" customHeight="1">
      <c r="A38" s="6" t="str">
        <f>TEXT('인테리어-초기비용'!$B$2:$B$747, "yyyy-mm")</f>
        <v>2025-02</v>
      </c>
      <c r="B38" s="7">
        <v>45695.0</v>
      </c>
      <c r="C38" s="8" t="s">
        <v>28</v>
      </c>
      <c r="D38" s="8" t="s">
        <v>29</v>
      </c>
      <c r="E38" s="8" t="s">
        <v>78</v>
      </c>
      <c r="F38" s="8" t="s">
        <v>181</v>
      </c>
      <c r="G38" s="9">
        <v>14330.0</v>
      </c>
      <c r="H38" s="8" t="s">
        <v>182</v>
      </c>
      <c r="I38" s="8"/>
      <c r="J38" s="8" t="s">
        <v>55</v>
      </c>
      <c r="K38" s="8"/>
      <c r="L38" s="8"/>
      <c r="M38" s="10" t="b">
        <v>0</v>
      </c>
      <c r="N38" s="11">
        <f>IF('인테리어-초기비용'!$C$2:$C$747=TRUE, 0, IF('인테리어-초기비용'!$C$2:$C$747="지출", -ROUND('인테리어-초기비용'!$G$2:$G$747/11, 0), ROUND('인테리어-초기비용'!$G$2:$G$747/11, 0)))</f>
        <v>-1303</v>
      </c>
      <c r="O38" s="11">
        <f>IF('인테리어-초기비용'!$C$2:$C$747="지출", -('인테리어-초기비용'!$G$2:$G$747), '인테리어-초기비용'!$G$2:$G$747)</f>
        <v>-14330</v>
      </c>
      <c r="P38" s="11">
        <f>'인테리어-초기비용'!$O$2:$O$747-'인테리어-초기비용'!$N$2:$N$747</f>
        <v>-13027</v>
      </c>
      <c r="Q38" s="11">
        <f>IF('운영결산'!$C$2, '인테리어-초기비용'!$P$2:$P$747, '인테리어-초기비용'!$O$2:$O$747)</f>
        <v>-14330</v>
      </c>
      <c r="R38" s="11">
        <f>IF('초기비용'!$C$2, '인테리어-초기비용'!$P$2:$P$747, '인테리어-초기비용'!$O$2:$O$747)</f>
        <v>-14330</v>
      </c>
      <c r="S38" s="11">
        <f>IF('총결산'!$C$2, '인테리어-초기비용'!$P$2:$P$747, '인테리어-초기비용'!$O$2:$O$747)</f>
        <v>-13027</v>
      </c>
      <c r="T38" s="11">
        <f>IF('인테리어-초기비용'!$U$2:$U$747=FALSE, '인테리어-초기비용'!$N$2:$N$747, 0)</f>
        <v>-1303</v>
      </c>
      <c r="U38" s="21"/>
      <c r="V38" s="8"/>
      <c r="W38" s="8"/>
      <c r="X38" s="9">
        <v>14330.0</v>
      </c>
      <c r="Y38" s="8">
        <v>1.0</v>
      </c>
      <c r="Z38" s="8"/>
      <c r="AA38" s="8">
        <v>1.0</v>
      </c>
      <c r="AB38" s="12"/>
    </row>
    <row r="39" ht="15.75" customHeight="1">
      <c r="A39" s="13" t="str">
        <f>TEXT('인테리어-초기비용'!$B$2:$B$747, "yyyy-mm")</f>
        <v>2025-02</v>
      </c>
      <c r="B39" s="14">
        <v>45695.0</v>
      </c>
      <c r="C39" s="15" t="s">
        <v>28</v>
      </c>
      <c r="D39" s="15" t="s">
        <v>29</v>
      </c>
      <c r="E39" s="15" t="s">
        <v>78</v>
      </c>
      <c r="F39" s="15" t="s">
        <v>181</v>
      </c>
      <c r="G39" s="16">
        <v>11830.0</v>
      </c>
      <c r="H39" s="15" t="s">
        <v>183</v>
      </c>
      <c r="I39" s="15"/>
      <c r="J39" s="15" t="s">
        <v>55</v>
      </c>
      <c r="K39" s="15"/>
      <c r="L39" s="15"/>
      <c r="M39" s="17" t="b">
        <v>0</v>
      </c>
      <c r="N39" s="18">
        <f>IF('인테리어-초기비용'!$C$2:$C$747=TRUE, 0, IF('인테리어-초기비용'!$C$2:$C$747="지출", -ROUND('인테리어-초기비용'!$G$2:$G$747/11, 0), ROUND('인테리어-초기비용'!$G$2:$G$747/11, 0)))</f>
        <v>-1075</v>
      </c>
      <c r="O39" s="18">
        <f>IF('인테리어-초기비용'!$C$2:$C$747="지출", -('인테리어-초기비용'!$G$2:$G$747), '인테리어-초기비용'!$G$2:$G$747)</f>
        <v>-11830</v>
      </c>
      <c r="P39" s="18">
        <f>'인테리어-초기비용'!$O$2:$O$747-'인테리어-초기비용'!$N$2:$N$747</f>
        <v>-10755</v>
      </c>
      <c r="Q39" s="18">
        <f>IF('운영결산'!$C$2, '인테리어-초기비용'!$P$2:$P$747, '인테리어-초기비용'!$O$2:$O$747)</f>
        <v>-11830</v>
      </c>
      <c r="R39" s="18">
        <f>IF('초기비용'!$C$2, '인테리어-초기비용'!$P$2:$P$747, '인테리어-초기비용'!$O$2:$O$747)</f>
        <v>-11830</v>
      </c>
      <c r="S39" s="18">
        <f>IF('총결산'!$C$2, '인테리어-초기비용'!$P$2:$P$747, '인테리어-초기비용'!$O$2:$O$747)</f>
        <v>-10755</v>
      </c>
      <c r="T39" s="18">
        <f>IF('인테리어-초기비용'!$U$2:$U$747=FALSE, '인테리어-초기비용'!$N$2:$N$747, 0)</f>
        <v>-1075</v>
      </c>
      <c r="U39" s="20"/>
      <c r="V39" s="15"/>
      <c r="W39" s="15"/>
      <c r="X39" s="16">
        <v>11830.0</v>
      </c>
      <c r="Y39" s="15">
        <v>1.0</v>
      </c>
      <c r="Z39" s="15"/>
      <c r="AA39" s="15">
        <v>1.0</v>
      </c>
      <c r="AB39" s="19"/>
    </row>
    <row r="40" ht="15.75" customHeight="1">
      <c r="A40" s="6" t="str">
        <f>TEXT('인테리어-초기비용'!$B$2:$B$747, "yyyy-mm")</f>
        <v>2025-02</v>
      </c>
      <c r="B40" s="7">
        <v>45695.0</v>
      </c>
      <c r="C40" s="8" t="s">
        <v>28</v>
      </c>
      <c r="D40" s="8" t="s">
        <v>29</v>
      </c>
      <c r="E40" s="8" t="s">
        <v>78</v>
      </c>
      <c r="F40" s="8" t="s">
        <v>187</v>
      </c>
      <c r="G40" s="9">
        <v>19500.0</v>
      </c>
      <c r="H40" s="8" t="s">
        <v>188</v>
      </c>
      <c r="I40" s="8"/>
      <c r="J40" s="8" t="s">
        <v>152</v>
      </c>
      <c r="K40" s="8"/>
      <c r="L40" s="8"/>
      <c r="M40" s="10" t="b">
        <f>AND(ISNUMBER(MATCH('인테리어-초기비용'!$E$2:$E$747, '관리용품리스트'!$B$3:$B$48, 0)),
  ISNUMBER(MATCH('인테리어-초기비용'!$F$2:$F$747, '관리용품리스트'!$C$3:$C$48, 0))
)
</f>
        <v>0</v>
      </c>
      <c r="N40" s="11">
        <f>IF('인테리어-초기비용'!$C$2:$C$747=TRUE, 0, IF('인테리어-초기비용'!$C$2:$C$747="지출", -ROUND('인테리어-초기비용'!$G$2:$G$747/11, 0), ROUND('인테리어-초기비용'!$G$2:$G$747/11, 0)))</f>
        <v>-1773</v>
      </c>
      <c r="O40" s="11">
        <f>IF('인테리어-초기비용'!$C$2:$C$747="지출", -('인테리어-초기비용'!$G$2:$G$747), '인테리어-초기비용'!$G$2:$G$747)</f>
        <v>-19500</v>
      </c>
      <c r="P40" s="11">
        <f>'인테리어-초기비용'!$O$2:$O$747-'인테리어-초기비용'!$N$2:$N$747</f>
        <v>-17727</v>
      </c>
      <c r="Q40" s="11">
        <f>IF('운영결산'!$C$2, '인테리어-초기비용'!$P$2:$P$747, '인테리어-초기비용'!$O$2:$O$747)</f>
        <v>-19500</v>
      </c>
      <c r="R40" s="11">
        <f>IF('초기비용'!$C$2, '인테리어-초기비용'!$P$2:$P$747, '인테리어-초기비용'!$O$2:$O$747)</f>
        <v>-19500</v>
      </c>
      <c r="S40" s="11">
        <f>IF('총결산'!$C$2, '인테리어-초기비용'!$P$2:$P$747, '인테리어-초기비용'!$O$2:$O$747)</f>
        <v>-17727</v>
      </c>
      <c r="T40" s="11">
        <f>IF('인테리어-초기비용'!$U$2:$U$747=FALSE, '인테리어-초기비용'!$N$2:$N$747, 0)</f>
        <v>-1773</v>
      </c>
      <c r="U40" s="21"/>
      <c r="V40" s="8"/>
      <c r="W40" s="8"/>
      <c r="X40" s="9">
        <v>19500.0</v>
      </c>
      <c r="Y40" s="8">
        <v>1.0</v>
      </c>
      <c r="Z40" s="8"/>
      <c r="AA40" s="8">
        <v>1.0</v>
      </c>
      <c r="AB40" s="12"/>
    </row>
    <row r="41" ht="15.75" customHeight="1">
      <c r="A41" s="13" t="str">
        <f>TEXT('인테리어-초기비용'!$B$2:$B$747, "yyyy-mm")</f>
        <v>2025-02</v>
      </c>
      <c r="B41" s="14">
        <v>45697.0</v>
      </c>
      <c r="C41" s="15" t="s">
        <v>28</v>
      </c>
      <c r="D41" s="15" t="s">
        <v>29</v>
      </c>
      <c r="E41" s="15" t="s">
        <v>78</v>
      </c>
      <c r="F41" s="15" t="s">
        <v>191</v>
      </c>
      <c r="G41" s="16">
        <v>19140.0</v>
      </c>
      <c r="H41" s="15" t="s">
        <v>192</v>
      </c>
      <c r="I41" s="15"/>
      <c r="J41" s="15" t="s">
        <v>55</v>
      </c>
      <c r="K41" s="15"/>
      <c r="L41" s="15"/>
      <c r="M41" s="17" t="b">
        <f>AND(ISNUMBER(MATCH('인테리어-초기비용'!$E$2:$E$747, '관리용품리스트'!$B$3:$B$48, 0)),
  ISNUMBER(MATCH('인테리어-초기비용'!$F$2:$F$747, '관리용품리스트'!$C$3:$C$48, 0))
)
</f>
        <v>0</v>
      </c>
      <c r="N41" s="18">
        <f>IF('인테리어-초기비용'!$C$2:$C$747=TRUE, 0, IF('인테리어-초기비용'!$C$2:$C$747="지출", -ROUND('인테리어-초기비용'!$G$2:$G$747/11, 0), ROUND('인테리어-초기비용'!$G$2:$G$747/11, 0)))</f>
        <v>-1740</v>
      </c>
      <c r="O41" s="18">
        <f>IF('인테리어-초기비용'!$C$2:$C$747="지출", -('인테리어-초기비용'!$G$2:$G$747), '인테리어-초기비용'!$G$2:$G$747)</f>
        <v>-19140</v>
      </c>
      <c r="P41" s="18">
        <f>'인테리어-초기비용'!$O$2:$O$747-'인테리어-초기비용'!$N$2:$N$747</f>
        <v>-17400</v>
      </c>
      <c r="Q41" s="18">
        <f>IF('운영결산'!$C$2, '인테리어-초기비용'!$P$2:$P$747, '인테리어-초기비용'!$O$2:$O$747)</f>
        <v>-19140</v>
      </c>
      <c r="R41" s="18">
        <f>IF('초기비용'!$C$2, '인테리어-초기비용'!$P$2:$P$747, '인테리어-초기비용'!$O$2:$O$747)</f>
        <v>-19140</v>
      </c>
      <c r="S41" s="18">
        <f>IF('총결산'!$C$2, '인테리어-초기비용'!$P$2:$P$747, '인테리어-초기비용'!$O$2:$O$747)</f>
        <v>-17400</v>
      </c>
      <c r="T41" s="18">
        <f>IF('인테리어-초기비용'!$U$2:$U$747=FALSE, '인테리어-초기비용'!$N$2:$N$747, 0)</f>
        <v>-1740</v>
      </c>
      <c r="U41" s="20"/>
      <c r="V41" s="15"/>
      <c r="W41" s="15"/>
      <c r="X41" s="16">
        <v>19140.0</v>
      </c>
      <c r="Y41" s="15">
        <v>1.0</v>
      </c>
      <c r="Z41" s="15"/>
      <c r="AA41" s="15">
        <v>1.0</v>
      </c>
      <c r="AB41" s="19"/>
    </row>
    <row r="42" ht="15.75" customHeight="1">
      <c r="A42" s="6" t="str">
        <f>TEXT('인테리어-초기비용'!$B$2:$B$747, "yyyy-mm")</f>
        <v>2025-02</v>
      </c>
      <c r="B42" s="7">
        <v>45697.0</v>
      </c>
      <c r="C42" s="8" t="s">
        <v>28</v>
      </c>
      <c r="D42" s="8" t="s">
        <v>29</v>
      </c>
      <c r="E42" s="8" t="s">
        <v>78</v>
      </c>
      <c r="F42" s="8" t="s">
        <v>193</v>
      </c>
      <c r="G42" s="9">
        <v>40000.0</v>
      </c>
      <c r="H42" s="8" t="s">
        <v>194</v>
      </c>
      <c r="I42" s="8"/>
      <c r="J42" s="8" t="s">
        <v>195</v>
      </c>
      <c r="K42" s="8"/>
      <c r="L42" s="8"/>
      <c r="M42" s="10" t="b">
        <f>AND(ISNUMBER(MATCH('인테리어-초기비용'!$E$2:$E$747, '관리용품리스트'!$B$3:$B$48, 0)),
  ISNUMBER(MATCH('인테리어-초기비용'!$F$2:$F$747, '관리용품리스트'!$C$3:$C$48, 0))
)
</f>
        <v>0</v>
      </c>
      <c r="N42" s="11">
        <f>IF('인테리어-초기비용'!$C$2:$C$747=TRUE, 0, IF('인테리어-초기비용'!$C$2:$C$747="지출", -ROUND('인테리어-초기비용'!$G$2:$G$747/11, 0), ROUND('인테리어-초기비용'!$G$2:$G$747/11, 0)))</f>
        <v>-3636</v>
      </c>
      <c r="O42" s="11">
        <f>IF('인테리어-초기비용'!$C$2:$C$747="지출", -('인테리어-초기비용'!$G$2:$G$747), '인테리어-초기비용'!$G$2:$G$747)</f>
        <v>-40000</v>
      </c>
      <c r="P42" s="11">
        <f>'인테리어-초기비용'!$O$2:$O$747-'인테리어-초기비용'!$N$2:$N$747</f>
        <v>-36364</v>
      </c>
      <c r="Q42" s="11">
        <f>IF('운영결산'!$C$2, '인테리어-초기비용'!$P$2:$P$747, '인테리어-초기비용'!$O$2:$O$747)</f>
        <v>-40000</v>
      </c>
      <c r="R42" s="11">
        <f>IF('초기비용'!$C$2, '인테리어-초기비용'!$P$2:$P$747, '인테리어-초기비용'!$O$2:$O$747)</f>
        <v>-40000</v>
      </c>
      <c r="S42" s="11">
        <f>IF('총결산'!$C$2, '인테리어-초기비용'!$P$2:$P$747, '인테리어-초기비용'!$O$2:$O$747)</f>
        <v>-36364</v>
      </c>
      <c r="T42" s="11">
        <f>IF('인테리어-초기비용'!$U$2:$U$747=FALSE, '인테리어-초기비용'!$N$2:$N$747, 0)</f>
        <v>-3636</v>
      </c>
      <c r="U42" s="21"/>
      <c r="V42" s="8"/>
      <c r="W42" s="8" t="s">
        <v>196</v>
      </c>
      <c r="X42" s="9">
        <v>40000.0</v>
      </c>
      <c r="Y42" s="8">
        <v>1.0</v>
      </c>
      <c r="Z42" s="8"/>
      <c r="AA42" s="8">
        <v>1.0</v>
      </c>
      <c r="AB42" s="12"/>
    </row>
    <row r="43" ht="15.75" customHeight="1">
      <c r="A43" s="13" t="str">
        <f>TEXT('인테리어-초기비용'!$B$2:$B$747, "yyyy-mm")</f>
        <v>2025-02</v>
      </c>
      <c r="B43" s="14">
        <v>45698.0</v>
      </c>
      <c r="C43" s="15" t="s">
        <v>28</v>
      </c>
      <c r="D43" s="15" t="s">
        <v>29</v>
      </c>
      <c r="E43" s="15" t="s">
        <v>83</v>
      </c>
      <c r="F43" s="15" t="s">
        <v>147</v>
      </c>
      <c r="G43" s="16">
        <v>19560.0</v>
      </c>
      <c r="H43" s="15" t="s">
        <v>149</v>
      </c>
      <c r="I43" s="15"/>
      <c r="J43" s="15" t="s">
        <v>55</v>
      </c>
      <c r="K43" s="15"/>
      <c r="L43" s="15"/>
      <c r="M43" s="17" t="b">
        <v>0</v>
      </c>
      <c r="N43" s="18">
        <f>IF('인테리어-초기비용'!$C$2:$C$747=TRUE, 0, IF('인테리어-초기비용'!$C$2:$C$747="지출", -ROUND('인테리어-초기비용'!$G$2:$G$747/11, 0), ROUND('인테리어-초기비용'!$G$2:$G$747/11, 0)))</f>
        <v>-1778</v>
      </c>
      <c r="O43" s="18">
        <f>IF('인테리어-초기비용'!$C$2:$C$747="지출", -('인테리어-초기비용'!$G$2:$G$747), '인테리어-초기비용'!$G$2:$G$747)</f>
        <v>-19560</v>
      </c>
      <c r="P43" s="18">
        <f>'인테리어-초기비용'!$O$2:$O$747-'인테리어-초기비용'!$N$2:$N$747</f>
        <v>-17782</v>
      </c>
      <c r="Q43" s="18">
        <f>IF('운영결산'!$C$2, '인테리어-초기비용'!$P$2:$P$747, '인테리어-초기비용'!$O$2:$O$747)</f>
        <v>-19560</v>
      </c>
      <c r="R43" s="18">
        <f>IF('초기비용'!$C$2, '인테리어-초기비용'!$P$2:$P$747, '인테리어-초기비용'!$O$2:$O$747)</f>
        <v>-19560</v>
      </c>
      <c r="S43" s="18">
        <f>IF('총결산'!$C$2, '인테리어-초기비용'!$P$2:$P$747, '인테리어-초기비용'!$O$2:$O$747)</f>
        <v>-17782</v>
      </c>
      <c r="T43" s="18">
        <f>IF('인테리어-초기비용'!$U$2:$U$747=FALSE, '인테리어-초기비용'!$N$2:$N$747, 0)</f>
        <v>-1778</v>
      </c>
      <c r="U43" s="20"/>
      <c r="V43" s="15"/>
      <c r="W43" s="15"/>
      <c r="X43" s="16">
        <v>4890.0</v>
      </c>
      <c r="Y43" s="15">
        <v>4.0</v>
      </c>
      <c r="Z43" s="15"/>
      <c r="AA43" s="15">
        <v>4.0</v>
      </c>
      <c r="AB43" s="19"/>
    </row>
    <row r="44" ht="15.75" customHeight="1">
      <c r="A44" s="6" t="str">
        <f>TEXT('인테리어-초기비용'!$B$2:$B$747, "yyyy-mm")</f>
        <v>2025-02</v>
      </c>
      <c r="B44" s="7">
        <v>45699.0</v>
      </c>
      <c r="C44" s="8" t="s">
        <v>28</v>
      </c>
      <c r="D44" s="8" t="s">
        <v>29</v>
      </c>
      <c r="E44" s="8" t="s">
        <v>83</v>
      </c>
      <c r="F44" s="8" t="s">
        <v>217</v>
      </c>
      <c r="G44" s="9">
        <v>31428.0</v>
      </c>
      <c r="H44" s="8" t="s">
        <v>217</v>
      </c>
      <c r="I44" s="8"/>
      <c r="J44" s="8" t="s">
        <v>60</v>
      </c>
      <c r="K44" s="8" t="b">
        <v>1</v>
      </c>
      <c r="L44" s="8"/>
      <c r="M44" s="10" t="b">
        <v>0</v>
      </c>
      <c r="N44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44" s="11">
        <f>IF('인테리어-초기비용'!$C$2:$C$747="지출", -('인테리어-초기비용'!$G$2:$G$747), '인테리어-초기비용'!$G$2:$G$747)</f>
        <v>-31428</v>
      </c>
      <c r="P44" s="11">
        <f>'인테리어-초기비용'!$O$2:$O$747-'인테리어-초기비용'!$N$2:$N$747</f>
        <v>-31428</v>
      </c>
      <c r="Q44" s="11">
        <f>IF('운영결산'!$C$2, '인테리어-초기비용'!$P$2:$P$747, '인테리어-초기비용'!$O$2:$O$747)</f>
        <v>-31428</v>
      </c>
      <c r="R44" s="11">
        <f>IF('초기비용'!$C$2, '인테리어-초기비용'!$P$2:$P$747, '인테리어-초기비용'!$O$2:$O$747)</f>
        <v>-31428</v>
      </c>
      <c r="S44" s="11">
        <f>IF('총결산'!$C$2, '인테리어-초기비용'!$P$2:$P$747, '인테리어-초기비용'!$O$2:$O$747)</f>
        <v>-31428</v>
      </c>
      <c r="T44" s="11">
        <f>IF('인테리어-초기비용'!$U$2:$U$747&lt;&gt;"", 0, '인테리어-초기비용'!$N$2:$N$747)</f>
        <v>0</v>
      </c>
      <c r="U44" s="21"/>
      <c r="V44" s="8"/>
      <c r="W44" s="8"/>
      <c r="X44" s="9">
        <v>6600.0</v>
      </c>
      <c r="Y44" s="8">
        <v>5.0</v>
      </c>
      <c r="Z44" s="8"/>
      <c r="AA44" s="8">
        <v>5.0</v>
      </c>
      <c r="AB44" s="12"/>
    </row>
    <row r="45" ht="15.75" customHeight="1">
      <c r="A45" s="13" t="str">
        <f>TEXT('인테리어-초기비용'!$B$2:$B$747, "yyyy-mm")</f>
        <v>2025-02</v>
      </c>
      <c r="B45" s="14">
        <v>45699.0</v>
      </c>
      <c r="C45" s="15" t="s">
        <v>28</v>
      </c>
      <c r="D45" s="15" t="s">
        <v>29</v>
      </c>
      <c r="E45" s="15" t="s">
        <v>78</v>
      </c>
      <c r="F45" s="15" t="s">
        <v>218</v>
      </c>
      <c r="G45" s="16">
        <v>9800.0</v>
      </c>
      <c r="H45" s="15" t="s">
        <v>219</v>
      </c>
      <c r="I45" s="15"/>
      <c r="J45" s="15" t="s">
        <v>55</v>
      </c>
      <c r="K45" s="15"/>
      <c r="L45" s="15"/>
      <c r="M45" s="17" t="b">
        <v>0</v>
      </c>
      <c r="N45" s="18">
        <f>IF('인테리어-초기비용'!$C$2:$C$747=TRUE, 0, IF('인테리어-초기비용'!$C$2:$C$747="지출", -ROUND('인테리어-초기비용'!$G$2:$G$747/11, 0), ROUND('인테리어-초기비용'!$G$2:$G$747/11, 0)))</f>
        <v>-891</v>
      </c>
      <c r="O45" s="18">
        <f>IF('인테리어-초기비용'!$C$2:$C$747="지출", -('인테리어-초기비용'!$G$2:$G$747), '인테리어-초기비용'!$G$2:$G$747)</f>
        <v>-9800</v>
      </c>
      <c r="P45" s="18">
        <f>'인테리어-초기비용'!$O$2:$O$747-'인테리어-초기비용'!$N$2:$N$747</f>
        <v>-8909</v>
      </c>
      <c r="Q45" s="18">
        <f>IF('운영결산'!$C$2, '인테리어-초기비용'!$P$2:$P$747, '인테리어-초기비용'!$O$2:$O$747)</f>
        <v>-9800</v>
      </c>
      <c r="R45" s="18">
        <f>IF('초기비용'!$C$2, '인테리어-초기비용'!$P$2:$P$747, '인테리어-초기비용'!$O$2:$O$747)</f>
        <v>-9800</v>
      </c>
      <c r="S45" s="18">
        <f>IF('총결산'!$C$2, '인테리어-초기비용'!$P$2:$P$747, '인테리어-초기비용'!$O$2:$O$747)</f>
        <v>-8909</v>
      </c>
      <c r="T45" s="18">
        <f>IF('인테리어-초기비용'!$U$2:$U$747=FALSE, '인테리어-초기비용'!$N$2:$N$747, 0)</f>
        <v>-891</v>
      </c>
      <c r="U45" s="20"/>
      <c r="V45" s="15"/>
      <c r="W45" s="15"/>
      <c r="X45" s="16">
        <v>9800.0</v>
      </c>
      <c r="Y45" s="15">
        <v>1.0</v>
      </c>
      <c r="Z45" s="15"/>
      <c r="AA45" s="15">
        <v>1.0</v>
      </c>
      <c r="AB45" s="19"/>
    </row>
    <row r="46" ht="15.75" customHeight="1">
      <c r="A46" s="6" t="str">
        <f>TEXT('인테리어-초기비용'!$B$2:$B$747, "yyyy-mm")</f>
        <v>2025-02</v>
      </c>
      <c r="B46" s="7">
        <v>45699.0</v>
      </c>
      <c r="C46" s="8" t="s">
        <v>28</v>
      </c>
      <c r="D46" s="8" t="s">
        <v>29</v>
      </c>
      <c r="E46" s="8" t="s">
        <v>78</v>
      </c>
      <c r="F46" s="8" t="s">
        <v>220</v>
      </c>
      <c r="G46" s="9">
        <v>8420.0</v>
      </c>
      <c r="H46" s="8" t="s">
        <v>221</v>
      </c>
      <c r="I46" s="8"/>
      <c r="J46" s="8" t="s">
        <v>55</v>
      </c>
      <c r="K46" s="8"/>
      <c r="L46" s="8"/>
      <c r="M46" s="10" t="b">
        <v>0</v>
      </c>
      <c r="N46" s="11">
        <f>IF('인테리어-초기비용'!$C$2:$C$747=TRUE, 0, IF('인테리어-초기비용'!$C$2:$C$747="지출", -ROUND('인테리어-초기비용'!$G$2:$G$747/11, 0), ROUND('인테리어-초기비용'!$G$2:$G$747/11, 0)))</f>
        <v>-765</v>
      </c>
      <c r="O46" s="11">
        <f>IF('인테리어-초기비용'!$C$2:$C$747="지출", -('인테리어-초기비용'!$G$2:$G$747), '인테리어-초기비용'!$G$2:$G$747)</f>
        <v>-8420</v>
      </c>
      <c r="P46" s="11">
        <f>'인테리어-초기비용'!$O$2:$O$747-'인테리어-초기비용'!$N$2:$N$747</f>
        <v>-7655</v>
      </c>
      <c r="Q46" s="11">
        <f>IF('운영결산'!$C$2, '인테리어-초기비용'!$P$2:$P$747, '인테리어-초기비용'!$O$2:$O$747)</f>
        <v>-8420</v>
      </c>
      <c r="R46" s="11">
        <f>IF('초기비용'!$C$2, '인테리어-초기비용'!$P$2:$P$747, '인테리어-초기비용'!$O$2:$O$747)</f>
        <v>-8420</v>
      </c>
      <c r="S46" s="11">
        <f>IF('총결산'!$C$2, '인테리어-초기비용'!$P$2:$P$747, '인테리어-초기비용'!$O$2:$O$747)</f>
        <v>-7655</v>
      </c>
      <c r="T46" s="11">
        <f>IF('인테리어-초기비용'!$U$2:$U$747=FALSE, '인테리어-초기비용'!$N$2:$N$747, 0)</f>
        <v>-765</v>
      </c>
      <c r="U46" s="21"/>
      <c r="V46" s="8"/>
      <c r="W46" s="8"/>
      <c r="X46" s="9">
        <v>8420.0</v>
      </c>
      <c r="Y46" s="8">
        <v>1.0</v>
      </c>
      <c r="Z46" s="8"/>
      <c r="AA46" s="8">
        <v>1.0</v>
      </c>
      <c r="AB46" s="12"/>
    </row>
    <row r="47" ht="15.75" customHeight="1">
      <c r="A47" s="13" t="str">
        <f>TEXT('인테리어-초기비용'!$B$2:$B$747, "yyyy-mm")</f>
        <v>2025-02</v>
      </c>
      <c r="B47" s="14">
        <v>45699.0</v>
      </c>
      <c r="C47" s="15" t="s">
        <v>28</v>
      </c>
      <c r="D47" s="15" t="s">
        <v>29</v>
      </c>
      <c r="E47" s="15" t="s">
        <v>78</v>
      </c>
      <c r="F47" s="15" t="s">
        <v>191</v>
      </c>
      <c r="G47" s="16">
        <v>40500.0</v>
      </c>
      <c r="H47" s="15" t="s">
        <v>222</v>
      </c>
      <c r="I47" s="15"/>
      <c r="J47" s="15" t="s">
        <v>55</v>
      </c>
      <c r="K47" s="15"/>
      <c r="L47" s="15"/>
      <c r="M47" s="17" t="b">
        <v>0</v>
      </c>
      <c r="N47" s="18">
        <f>IF('인테리어-초기비용'!$C$2:$C$747=TRUE, 0, IF('인테리어-초기비용'!$C$2:$C$747="지출", -ROUND('인테리어-초기비용'!$G$2:$G$747/11, 0), ROUND('인테리어-초기비용'!$G$2:$G$747/11, 0)))</f>
        <v>-3682</v>
      </c>
      <c r="O47" s="18">
        <f>IF('인테리어-초기비용'!$C$2:$C$747="지출", -('인테리어-초기비용'!$G$2:$G$747), '인테리어-초기비용'!$G$2:$G$747)</f>
        <v>-40500</v>
      </c>
      <c r="P47" s="18">
        <f>'인테리어-초기비용'!$O$2:$O$747-'인테리어-초기비용'!$N$2:$N$747</f>
        <v>-36818</v>
      </c>
      <c r="Q47" s="18">
        <f>IF('운영결산'!$C$2, '인테리어-초기비용'!$P$2:$P$747, '인테리어-초기비용'!$O$2:$O$747)</f>
        <v>-40500</v>
      </c>
      <c r="R47" s="18">
        <f>IF('초기비용'!$C$2, '인테리어-초기비용'!$P$2:$P$747, '인테리어-초기비용'!$O$2:$O$747)</f>
        <v>-40500</v>
      </c>
      <c r="S47" s="18">
        <f>IF('총결산'!$C$2, '인테리어-초기비용'!$P$2:$P$747, '인테리어-초기비용'!$O$2:$O$747)</f>
        <v>-36818</v>
      </c>
      <c r="T47" s="18">
        <f>IF('인테리어-초기비용'!$U$2:$U$747=FALSE, '인테리어-초기비용'!$N$2:$N$747, 0)</f>
        <v>-3682</v>
      </c>
      <c r="U47" s="20"/>
      <c r="V47" s="15"/>
      <c r="W47" s="15"/>
      <c r="X47" s="16">
        <v>13500.0</v>
      </c>
      <c r="Y47" s="15">
        <v>3.0</v>
      </c>
      <c r="Z47" s="15"/>
      <c r="AA47" s="15">
        <v>3.0</v>
      </c>
      <c r="AB47" s="19"/>
    </row>
    <row r="48" ht="15.75" customHeight="1">
      <c r="A48" s="6" t="str">
        <f>TEXT('인테리어-초기비용'!$B$2:$B$747, "yyyy-mm")</f>
        <v>2025-02</v>
      </c>
      <c r="B48" s="7">
        <v>45699.0</v>
      </c>
      <c r="C48" s="8" t="s">
        <v>28</v>
      </c>
      <c r="D48" s="8" t="s">
        <v>29</v>
      </c>
      <c r="E48" s="8" t="s">
        <v>83</v>
      </c>
      <c r="F48" s="8" t="s">
        <v>224</v>
      </c>
      <c r="G48" s="9">
        <v>89950.0</v>
      </c>
      <c r="H48" s="8" t="s">
        <v>225</v>
      </c>
      <c r="I48" s="8"/>
      <c r="J48" s="8" t="s">
        <v>55</v>
      </c>
      <c r="K48" s="8"/>
      <c r="L48" s="8"/>
      <c r="M48" s="10" t="b">
        <v>0</v>
      </c>
      <c r="N48" s="11">
        <f>IF('인테리어-초기비용'!$C$2:$C$747=TRUE, 0, IF('인테리어-초기비용'!$C$2:$C$747="지출", -ROUND('인테리어-초기비용'!$G$2:$G$747/11, 0), ROUND('인테리어-초기비용'!$G$2:$G$747/11, 0)))</f>
        <v>-8177</v>
      </c>
      <c r="O48" s="11">
        <f>IF('인테리어-초기비용'!$C$2:$C$747="지출", -('인테리어-초기비용'!$G$2:$G$747), '인테리어-초기비용'!$G$2:$G$747)</f>
        <v>-89950</v>
      </c>
      <c r="P48" s="11">
        <f>'인테리어-초기비용'!$O$2:$O$747-'인테리어-초기비용'!$N$2:$N$747</f>
        <v>-81773</v>
      </c>
      <c r="Q48" s="11">
        <f>IF('운영결산'!$C$2, '인테리어-초기비용'!$P$2:$P$747, '인테리어-초기비용'!$O$2:$O$747)</f>
        <v>-89950</v>
      </c>
      <c r="R48" s="11">
        <f>IF('초기비용'!$C$2, '인테리어-초기비용'!$P$2:$P$747, '인테리어-초기비용'!$O$2:$O$747)</f>
        <v>-89950</v>
      </c>
      <c r="S48" s="11">
        <f>IF('총결산'!$C$2, '인테리어-초기비용'!$P$2:$P$747, '인테리어-초기비용'!$O$2:$O$747)</f>
        <v>-81773</v>
      </c>
      <c r="T48" s="11">
        <f>IF('인테리어-초기비용'!$U$2:$U$747=FALSE, '인테리어-초기비용'!$N$2:$N$747, 0)</f>
        <v>-8177</v>
      </c>
      <c r="U48" s="21"/>
      <c r="V48" s="8"/>
      <c r="W48" s="8"/>
      <c r="X48" s="9">
        <v>12850.0</v>
      </c>
      <c r="Y48" s="8">
        <v>7.0</v>
      </c>
      <c r="Z48" s="8"/>
      <c r="AA48" s="8">
        <v>7.0</v>
      </c>
      <c r="AB48" s="12"/>
    </row>
    <row r="49" ht="15.75" customHeight="1">
      <c r="A49" s="13" t="str">
        <f>TEXT('인테리어-초기비용'!$B$2:$B$747, "yyyy-mm")</f>
        <v>2025-02</v>
      </c>
      <c r="B49" s="14">
        <v>45699.0</v>
      </c>
      <c r="C49" s="15" t="s">
        <v>28</v>
      </c>
      <c r="D49" s="15" t="s">
        <v>29</v>
      </c>
      <c r="E49" s="15" t="s">
        <v>83</v>
      </c>
      <c r="F49" s="15" t="s">
        <v>224</v>
      </c>
      <c r="G49" s="16">
        <v>54500.0</v>
      </c>
      <c r="H49" s="15" t="s">
        <v>226</v>
      </c>
      <c r="I49" s="15"/>
      <c r="J49" s="15" t="s">
        <v>55</v>
      </c>
      <c r="K49" s="15"/>
      <c r="L49" s="15"/>
      <c r="M49" s="17" t="b">
        <v>0</v>
      </c>
      <c r="N49" s="18">
        <f>IF('인테리어-초기비용'!$C$2:$C$747=TRUE, 0, IF('인테리어-초기비용'!$C$2:$C$747="지출", -ROUND('인테리어-초기비용'!$G$2:$G$747/11, 0), ROUND('인테리어-초기비용'!$G$2:$G$747/11, 0)))</f>
        <v>-4955</v>
      </c>
      <c r="O49" s="18">
        <f>IF('인테리어-초기비용'!$C$2:$C$747="지출", -('인테리어-초기비용'!$G$2:$G$747), '인테리어-초기비용'!$G$2:$G$747)</f>
        <v>-54500</v>
      </c>
      <c r="P49" s="18">
        <f>'인테리어-초기비용'!$O$2:$O$747-'인테리어-초기비용'!$N$2:$N$747</f>
        <v>-49545</v>
      </c>
      <c r="Q49" s="18">
        <f>IF('운영결산'!$C$2, '인테리어-초기비용'!$P$2:$P$747, '인테리어-초기비용'!$O$2:$O$747)</f>
        <v>-54500</v>
      </c>
      <c r="R49" s="18">
        <f>IF('초기비용'!$C$2, '인테리어-초기비용'!$P$2:$P$747, '인테리어-초기비용'!$O$2:$O$747)</f>
        <v>-54500</v>
      </c>
      <c r="S49" s="18">
        <f>IF('총결산'!$C$2, '인테리어-초기비용'!$P$2:$P$747, '인테리어-초기비용'!$O$2:$O$747)</f>
        <v>-49545</v>
      </c>
      <c r="T49" s="18">
        <f>IF('인테리어-초기비용'!$U$2:$U$747=FALSE, '인테리어-초기비용'!$N$2:$N$747, 0)</f>
        <v>-4955</v>
      </c>
      <c r="U49" s="20"/>
      <c r="V49" s="15"/>
      <c r="W49" s="15"/>
      <c r="X49" s="16">
        <v>10900.0</v>
      </c>
      <c r="Y49" s="15">
        <v>5.0</v>
      </c>
      <c r="Z49" s="15"/>
      <c r="AA49" s="15">
        <v>5.0</v>
      </c>
      <c r="AB49" s="19"/>
    </row>
    <row r="50" ht="15.75" customHeight="1">
      <c r="A50" s="6" t="str">
        <f>TEXT('인테리어-초기비용'!$B$2:$B$747, "yyyy-mm")</f>
        <v>2025-02</v>
      </c>
      <c r="B50" s="7">
        <v>45699.0</v>
      </c>
      <c r="C50" s="8" t="s">
        <v>28</v>
      </c>
      <c r="D50" s="8" t="s">
        <v>29</v>
      </c>
      <c r="E50" s="8" t="s">
        <v>78</v>
      </c>
      <c r="F50" s="8" t="s">
        <v>123</v>
      </c>
      <c r="G50" s="9">
        <v>6000.0</v>
      </c>
      <c r="H50" s="8" t="s">
        <v>231</v>
      </c>
      <c r="I50" s="8"/>
      <c r="J50" s="8" t="s">
        <v>195</v>
      </c>
      <c r="K50" s="8"/>
      <c r="L50" s="8"/>
      <c r="M50" s="10" t="b">
        <v>0</v>
      </c>
      <c r="N50" s="11">
        <f>IF('인테리어-초기비용'!$C$2:$C$747=TRUE, 0, IF('인테리어-초기비용'!$C$2:$C$747="지출", -ROUND('인테리어-초기비용'!$G$2:$G$747/11, 0), ROUND('인테리어-초기비용'!$G$2:$G$747/11, 0)))</f>
        <v>-545</v>
      </c>
      <c r="O50" s="11">
        <f>IF('인테리어-초기비용'!$C$2:$C$747="지출", -('인테리어-초기비용'!$G$2:$G$747), '인테리어-초기비용'!$G$2:$G$747)</f>
        <v>-6000</v>
      </c>
      <c r="P50" s="11">
        <f>'인테리어-초기비용'!$O$2:$O$747-'인테리어-초기비용'!$N$2:$N$747</f>
        <v>-5455</v>
      </c>
      <c r="Q50" s="11">
        <f>IF('운영결산'!$C$2, '인테리어-초기비용'!$P$2:$P$747, '인테리어-초기비용'!$O$2:$O$747)</f>
        <v>-6000</v>
      </c>
      <c r="R50" s="11">
        <f>IF('초기비용'!$C$2, '인테리어-초기비용'!$P$2:$P$747, '인테리어-초기비용'!$O$2:$O$747)</f>
        <v>-6000</v>
      </c>
      <c r="S50" s="11">
        <f>IF('총결산'!$C$2, '인테리어-초기비용'!$P$2:$P$747, '인테리어-초기비용'!$O$2:$O$747)</f>
        <v>-5455</v>
      </c>
      <c r="T50" s="11">
        <f>IF('인테리어-초기비용'!$U$2:$U$747=FALSE, '인테리어-초기비용'!$N$2:$N$747, 0)</f>
        <v>-545</v>
      </c>
      <c r="U50" s="21"/>
      <c r="V50" s="8"/>
      <c r="W50" s="8" t="s">
        <v>230</v>
      </c>
      <c r="X50" s="9">
        <v>1000.0</v>
      </c>
      <c r="Y50" s="8">
        <v>6.0</v>
      </c>
      <c r="Z50" s="8"/>
      <c r="AA50" s="8">
        <v>6.0</v>
      </c>
      <c r="AB50" s="12"/>
    </row>
    <row r="51" ht="15.75" customHeight="1">
      <c r="A51" s="13" t="str">
        <f>TEXT('인테리어-초기비용'!$B$2:$B$747, "yyyy-mm")</f>
        <v>2025-02</v>
      </c>
      <c r="B51" s="14">
        <v>45699.0</v>
      </c>
      <c r="C51" s="15" t="s">
        <v>28</v>
      </c>
      <c r="D51" s="15" t="s">
        <v>29</v>
      </c>
      <c r="E51" s="15" t="s">
        <v>78</v>
      </c>
      <c r="F51" s="15" t="s">
        <v>123</v>
      </c>
      <c r="G51" s="16">
        <v>4000.0</v>
      </c>
      <c r="H51" s="15" t="s">
        <v>234</v>
      </c>
      <c r="I51" s="15"/>
      <c r="J51" s="15" t="s">
        <v>195</v>
      </c>
      <c r="K51" s="15"/>
      <c r="L51" s="15"/>
      <c r="M51" s="17" t="b">
        <v>0</v>
      </c>
      <c r="N51" s="18">
        <f>IF('인테리어-초기비용'!$C$2:$C$747=TRUE, 0, IF('인테리어-초기비용'!$C$2:$C$747="지출", -ROUND('인테리어-초기비용'!$G$2:$G$747/11, 0), ROUND('인테리어-초기비용'!$G$2:$G$747/11, 0)))</f>
        <v>-364</v>
      </c>
      <c r="O51" s="18">
        <f>IF('인테리어-초기비용'!$C$2:$C$747="지출", -('인테리어-초기비용'!$G$2:$G$747), '인테리어-초기비용'!$G$2:$G$747)</f>
        <v>-4000</v>
      </c>
      <c r="P51" s="18">
        <f>'인테리어-초기비용'!$O$2:$O$747-'인테리어-초기비용'!$N$2:$N$747</f>
        <v>-3636</v>
      </c>
      <c r="Q51" s="18">
        <f>IF('운영결산'!$C$2, '인테리어-초기비용'!$P$2:$P$747, '인테리어-초기비용'!$O$2:$O$747)</f>
        <v>-4000</v>
      </c>
      <c r="R51" s="18">
        <f>IF('초기비용'!$C$2, '인테리어-초기비용'!$P$2:$P$747, '인테리어-초기비용'!$O$2:$O$747)</f>
        <v>-4000</v>
      </c>
      <c r="S51" s="18">
        <f>IF('총결산'!$C$2, '인테리어-초기비용'!$P$2:$P$747, '인테리어-초기비용'!$O$2:$O$747)</f>
        <v>-3636</v>
      </c>
      <c r="T51" s="18">
        <f>IF('인테리어-초기비용'!$U$2:$U$747=FALSE, '인테리어-초기비용'!$N$2:$N$747, 0)</f>
        <v>-364</v>
      </c>
      <c r="U51" s="20"/>
      <c r="V51" s="15"/>
      <c r="W51" s="15" t="s">
        <v>230</v>
      </c>
      <c r="X51" s="16">
        <v>2000.0</v>
      </c>
      <c r="Y51" s="15">
        <v>2.0</v>
      </c>
      <c r="Z51" s="15"/>
      <c r="AA51" s="15">
        <v>2.0</v>
      </c>
      <c r="AB51" s="19"/>
    </row>
    <row r="52" ht="15.75" customHeight="1">
      <c r="A52" s="6" t="str">
        <f>TEXT('인테리어-초기비용'!$B$2:$B$747, "yyyy-mm")</f>
        <v>2025-02</v>
      </c>
      <c r="B52" s="7">
        <v>45699.0</v>
      </c>
      <c r="C52" s="8" t="s">
        <v>28</v>
      </c>
      <c r="D52" s="8" t="s">
        <v>29</v>
      </c>
      <c r="E52" s="8" t="s">
        <v>78</v>
      </c>
      <c r="F52" s="8" t="s">
        <v>237</v>
      </c>
      <c r="G52" s="9">
        <v>15730.0</v>
      </c>
      <c r="H52" s="8" t="s">
        <v>238</v>
      </c>
      <c r="I52" s="8"/>
      <c r="J52" s="8" t="s">
        <v>236</v>
      </c>
      <c r="K52" s="8"/>
      <c r="L52" s="8"/>
      <c r="M52" s="10" t="b">
        <v>0</v>
      </c>
      <c r="N52" s="11">
        <f>IF('인테리어-초기비용'!$C$2:$C$747=TRUE, 0, IF('인테리어-초기비용'!$C$2:$C$747="지출", -ROUND('인테리어-초기비용'!$G$2:$G$747/11, 0), ROUND('인테리어-초기비용'!$G$2:$G$747/11, 0)))</f>
        <v>-1430</v>
      </c>
      <c r="O52" s="11">
        <f>IF('인테리어-초기비용'!$C$2:$C$747="지출", -('인테리어-초기비용'!$G$2:$G$747), '인테리어-초기비용'!$G$2:$G$747)</f>
        <v>-15730</v>
      </c>
      <c r="P52" s="11">
        <f>'인테리어-초기비용'!$O$2:$O$747-'인테리어-초기비용'!$N$2:$N$747</f>
        <v>-14300</v>
      </c>
      <c r="Q52" s="11">
        <f>IF('운영결산'!$C$2, '인테리어-초기비용'!$P$2:$P$747, '인테리어-초기비용'!$O$2:$O$747)</f>
        <v>-15730</v>
      </c>
      <c r="R52" s="11">
        <f>IF('초기비용'!$C$2, '인테리어-초기비용'!$P$2:$P$747, '인테리어-초기비용'!$O$2:$O$747)</f>
        <v>-15730</v>
      </c>
      <c r="S52" s="11">
        <f>IF('총결산'!$C$2, '인테리어-초기비용'!$P$2:$P$747, '인테리어-초기비용'!$O$2:$O$747)</f>
        <v>-14300</v>
      </c>
      <c r="T52" s="11">
        <f>IF('인테리어-초기비용'!$U$2:$U$747=FALSE, '인테리어-초기비용'!$N$2:$N$747, 0)</f>
        <v>-1430</v>
      </c>
      <c r="U52" s="21"/>
      <c r="V52" s="8"/>
      <c r="W52" s="8"/>
      <c r="X52" s="9">
        <v>15730.0</v>
      </c>
      <c r="Y52" s="8">
        <v>1.0</v>
      </c>
      <c r="Z52" s="8"/>
      <c r="AA52" s="8">
        <v>1.0</v>
      </c>
      <c r="AB52" s="12"/>
    </row>
    <row r="53" ht="15.75" customHeight="1">
      <c r="A53" s="13" t="str">
        <f>TEXT('인테리어-초기비용'!$B$2:$B$747, "yyyy-mm")</f>
        <v>2025-02</v>
      </c>
      <c r="B53" s="14">
        <v>45699.0</v>
      </c>
      <c r="C53" s="15" t="s">
        <v>28</v>
      </c>
      <c r="D53" s="15" t="s">
        <v>29</v>
      </c>
      <c r="E53" s="15" t="s">
        <v>240</v>
      </c>
      <c r="F53" s="15" t="s">
        <v>241</v>
      </c>
      <c r="G53" s="16">
        <v>30000.0</v>
      </c>
      <c r="H53" s="15"/>
      <c r="I53" s="15" t="s">
        <v>242</v>
      </c>
      <c r="J53" s="15"/>
      <c r="K53" s="15"/>
      <c r="L53" s="15" t="s">
        <v>243</v>
      </c>
      <c r="M53" s="17" t="b">
        <v>0</v>
      </c>
      <c r="N53" s="18">
        <f>IF('인테리어-초기비용'!$C$2:$C$747=TRUE, 0, IF('인테리어-초기비용'!$C$2:$C$747="지출", -ROUND('인테리어-초기비용'!$G$2:$G$747/11, 0), ROUND('인테리어-초기비용'!$G$2:$G$747/11, 0)))</f>
        <v>-2727</v>
      </c>
      <c r="O53" s="18">
        <f>IF('인테리어-초기비용'!$C$2:$C$747="지출", -('인테리어-초기비용'!$G$2:$G$747), '인테리어-초기비용'!$G$2:$G$747)</f>
        <v>-30000</v>
      </c>
      <c r="P53" s="18">
        <f>'인테리어-초기비용'!$O$2:$O$747-'인테리어-초기비용'!$N$2:$N$747</f>
        <v>-27273</v>
      </c>
      <c r="Q53" s="18">
        <f>IF('운영결산'!$C$2, '인테리어-초기비용'!$P$2:$P$747, '인테리어-초기비용'!$O$2:$O$747)</f>
        <v>-30000</v>
      </c>
      <c r="R53" s="18">
        <f>IF('초기비용'!$C$2, '인테리어-초기비용'!$P$2:$P$747, '인테리어-초기비용'!$O$2:$O$747)</f>
        <v>-30000</v>
      </c>
      <c r="S53" s="18">
        <f>IF('총결산'!$C$2, '인테리어-초기비용'!$P$2:$P$747, '인테리어-초기비용'!$O$2:$O$747)</f>
        <v>-27273</v>
      </c>
      <c r="T53" s="18">
        <f>IF('인테리어-초기비용'!$U$2:$U$747=FALSE, '인테리어-초기비용'!$N$2:$N$747, 0)</f>
        <v>-2727</v>
      </c>
      <c r="U53" s="20"/>
      <c r="V53" s="15"/>
      <c r="W53" s="15"/>
      <c r="X53" s="15"/>
      <c r="Y53" s="15"/>
      <c r="Z53" s="15"/>
      <c r="AA53" s="15"/>
      <c r="AB53" s="19"/>
    </row>
    <row r="54" ht="15.75" customHeight="1">
      <c r="A54" s="6" t="str">
        <f>TEXT('인테리어-초기비용'!$B$2:$B$747, "yyyy-mm")</f>
        <v>2025-02</v>
      </c>
      <c r="B54" s="7">
        <v>45700.0</v>
      </c>
      <c r="C54" s="8" t="s">
        <v>28</v>
      </c>
      <c r="D54" s="8" t="s">
        <v>29</v>
      </c>
      <c r="E54" s="8" t="s">
        <v>83</v>
      </c>
      <c r="F54" s="8" t="s">
        <v>247</v>
      </c>
      <c r="G54" s="9">
        <v>6000.0</v>
      </c>
      <c r="H54" s="8" t="s">
        <v>248</v>
      </c>
      <c r="I54" s="8"/>
      <c r="J54" s="8" t="s">
        <v>195</v>
      </c>
      <c r="K54" s="8"/>
      <c r="L54" s="8"/>
      <c r="M54" s="10" t="b">
        <v>0</v>
      </c>
      <c r="N54" s="11">
        <f>IF('인테리어-초기비용'!$C$2:$C$747=TRUE, 0, IF('인테리어-초기비용'!$C$2:$C$747="지출", -ROUND('인테리어-초기비용'!$G$2:$G$747/11, 0), ROUND('인테리어-초기비용'!$G$2:$G$747/11, 0)))</f>
        <v>-545</v>
      </c>
      <c r="O54" s="11">
        <f>IF('인테리어-초기비용'!$C$2:$C$747="지출", -('인테리어-초기비용'!$G$2:$G$747), '인테리어-초기비용'!$G$2:$G$747)</f>
        <v>-6000</v>
      </c>
      <c r="P54" s="11">
        <f>'인테리어-초기비용'!$O$2:$O$747-'인테리어-초기비용'!$N$2:$N$747</f>
        <v>-5455</v>
      </c>
      <c r="Q54" s="11">
        <f>IF('운영결산'!$C$2, '인테리어-초기비용'!$P$2:$P$747, '인테리어-초기비용'!$O$2:$O$747)</f>
        <v>-6000</v>
      </c>
      <c r="R54" s="11">
        <f>IF('초기비용'!$C$2, '인테리어-초기비용'!$P$2:$P$747, '인테리어-초기비용'!$O$2:$O$747)</f>
        <v>-6000</v>
      </c>
      <c r="S54" s="11">
        <f>IF('총결산'!$C$2, '인테리어-초기비용'!$P$2:$P$747, '인테리어-초기비용'!$O$2:$O$747)</f>
        <v>-5455</v>
      </c>
      <c r="T54" s="11">
        <f>IF('인테리어-초기비용'!$U$2:$U$747=FALSE, '인테리어-초기비용'!$N$2:$N$747, 0)</f>
        <v>-545</v>
      </c>
      <c r="U54" s="21"/>
      <c r="V54" s="8"/>
      <c r="W54" s="8" t="s">
        <v>246</v>
      </c>
      <c r="X54" s="9">
        <v>1500.0</v>
      </c>
      <c r="Y54" s="8">
        <v>4.0</v>
      </c>
      <c r="Z54" s="8"/>
      <c r="AA54" s="8">
        <v>4.0</v>
      </c>
      <c r="AB54" s="12"/>
    </row>
    <row r="55" ht="15.75" customHeight="1">
      <c r="A55" s="13" t="str">
        <f>TEXT('인테리어-초기비용'!$B$2:$B$747, "yyyy-mm")</f>
        <v>2025-02</v>
      </c>
      <c r="B55" s="14">
        <v>45701.0</v>
      </c>
      <c r="C55" s="15" t="s">
        <v>28</v>
      </c>
      <c r="D55" s="15" t="s">
        <v>29</v>
      </c>
      <c r="E55" s="15" t="s">
        <v>78</v>
      </c>
      <c r="F55" s="15" t="s">
        <v>255</v>
      </c>
      <c r="G55" s="16">
        <v>6010.0</v>
      </c>
      <c r="H55" s="15" t="s">
        <v>256</v>
      </c>
      <c r="I55" s="15"/>
      <c r="J55" s="15" t="s">
        <v>55</v>
      </c>
      <c r="K55" s="15"/>
      <c r="L55" s="15"/>
      <c r="M55" s="17" t="b">
        <v>0</v>
      </c>
      <c r="N55" s="18">
        <f>IF('인테리어-초기비용'!$C$2:$C$747=TRUE, 0, IF('인테리어-초기비용'!$C$2:$C$747="지출", -ROUND('인테리어-초기비용'!$G$2:$G$747/11, 0), ROUND('인테리어-초기비용'!$G$2:$G$747/11, 0)))</f>
        <v>-546</v>
      </c>
      <c r="O55" s="18">
        <f>IF('인테리어-초기비용'!$C$2:$C$747="지출", -('인테리어-초기비용'!$G$2:$G$747), '인테리어-초기비용'!$G$2:$G$747)</f>
        <v>-6010</v>
      </c>
      <c r="P55" s="18">
        <f>'인테리어-초기비용'!$O$2:$O$747-'인테리어-초기비용'!$N$2:$N$747</f>
        <v>-5464</v>
      </c>
      <c r="Q55" s="18">
        <f>IF('운영결산'!$C$2, '인테리어-초기비용'!$P$2:$P$747, '인테리어-초기비용'!$O$2:$O$747)</f>
        <v>-6010</v>
      </c>
      <c r="R55" s="18">
        <f>IF('초기비용'!$C$2, '인테리어-초기비용'!$P$2:$P$747, '인테리어-초기비용'!$O$2:$O$747)</f>
        <v>-6010</v>
      </c>
      <c r="S55" s="18">
        <f>IF('총결산'!$C$2, '인테리어-초기비용'!$P$2:$P$747, '인테리어-초기비용'!$O$2:$O$747)</f>
        <v>-5464</v>
      </c>
      <c r="T55" s="18">
        <f>IF('인테리어-초기비용'!$U$2:$U$747=FALSE, '인테리어-초기비용'!$N$2:$N$747, 0)</f>
        <v>-546</v>
      </c>
      <c r="U55" s="20"/>
      <c r="V55" s="15"/>
      <c r="W55" s="15"/>
      <c r="X55" s="16">
        <v>6010.0</v>
      </c>
      <c r="Y55" s="15">
        <v>1.0</v>
      </c>
      <c r="Z55" s="15"/>
      <c r="AA55" s="15">
        <v>1.0</v>
      </c>
      <c r="AB55" s="19"/>
    </row>
    <row r="56" ht="15.75" customHeight="1">
      <c r="A56" s="6" t="str">
        <f>TEXT('인테리어-초기비용'!$B$2:$B$747, "yyyy-mm")</f>
        <v>2025-02</v>
      </c>
      <c r="B56" s="7">
        <v>45701.0</v>
      </c>
      <c r="C56" s="8" t="s">
        <v>28</v>
      </c>
      <c r="D56" s="8" t="s">
        <v>29</v>
      </c>
      <c r="E56" s="8" t="s">
        <v>83</v>
      </c>
      <c r="F56" s="8" t="s">
        <v>104</v>
      </c>
      <c r="G56" s="9">
        <v>14850.0</v>
      </c>
      <c r="H56" s="8" t="s">
        <v>259</v>
      </c>
      <c r="I56" s="8"/>
      <c r="J56" s="8" t="s">
        <v>55</v>
      </c>
      <c r="K56" s="8"/>
      <c r="L56" s="8"/>
      <c r="M56" s="10" t="b">
        <v>0</v>
      </c>
      <c r="N56" s="11">
        <f>IF('인테리어-초기비용'!$C$2:$C$747=TRUE, 0, IF('인테리어-초기비용'!$C$2:$C$747="지출", -ROUND('인테리어-초기비용'!$G$2:$G$747/11, 0), ROUND('인테리어-초기비용'!$G$2:$G$747/11, 0)))</f>
        <v>-1350</v>
      </c>
      <c r="O56" s="11">
        <f>IF('인테리어-초기비용'!$C$2:$C$747="지출", -('인테리어-초기비용'!$G$2:$G$747), '인테리어-초기비용'!$G$2:$G$747)</f>
        <v>-14850</v>
      </c>
      <c r="P56" s="11">
        <f>'인테리어-초기비용'!$O$2:$O$747-'인테리어-초기비용'!$N$2:$N$747</f>
        <v>-13500</v>
      </c>
      <c r="Q56" s="11">
        <f>IF('운영결산'!$C$2, '인테리어-초기비용'!$P$2:$P$747, '인테리어-초기비용'!$O$2:$O$747)</f>
        <v>-14850</v>
      </c>
      <c r="R56" s="11">
        <f>IF('초기비용'!$C$2, '인테리어-초기비용'!$P$2:$P$747, '인테리어-초기비용'!$O$2:$O$747)</f>
        <v>-14850</v>
      </c>
      <c r="S56" s="11">
        <f>IF('총결산'!$C$2, '인테리어-초기비용'!$P$2:$P$747, '인테리어-초기비용'!$O$2:$O$747)</f>
        <v>-13500</v>
      </c>
      <c r="T56" s="11">
        <f>IF('인테리어-초기비용'!$U$2:$U$747=FALSE, '인테리어-초기비용'!$N$2:$N$747, 0)</f>
        <v>-1350</v>
      </c>
      <c r="U56" s="21"/>
      <c r="V56" s="8"/>
      <c r="W56" s="8"/>
      <c r="X56" s="9">
        <v>14850.0</v>
      </c>
      <c r="Y56" s="8">
        <v>1.0</v>
      </c>
      <c r="Z56" s="8"/>
      <c r="AA56" s="8">
        <v>1.0</v>
      </c>
      <c r="AB56" s="12"/>
    </row>
    <row r="57" ht="15.75" customHeight="1">
      <c r="A57" s="13" t="str">
        <f>TEXT('인테리어-초기비용'!$B$2:$B$747, "yyyy-mm")</f>
        <v>2025-02</v>
      </c>
      <c r="B57" s="14">
        <v>45701.0</v>
      </c>
      <c r="C57" s="15" t="s">
        <v>28</v>
      </c>
      <c r="D57" s="15" t="s">
        <v>29</v>
      </c>
      <c r="E57" s="15" t="s">
        <v>83</v>
      </c>
      <c r="F57" s="15" t="s">
        <v>260</v>
      </c>
      <c r="G57" s="16">
        <v>6940.0</v>
      </c>
      <c r="H57" s="15" t="s">
        <v>261</v>
      </c>
      <c r="I57" s="15"/>
      <c r="J57" s="15" t="s">
        <v>55</v>
      </c>
      <c r="K57" s="15"/>
      <c r="L57" s="15"/>
      <c r="M57" s="17" t="b">
        <v>0</v>
      </c>
      <c r="N57" s="18">
        <f>IF('인테리어-초기비용'!$C$2:$C$747=TRUE, 0, IF('인테리어-초기비용'!$C$2:$C$747="지출", -ROUND('인테리어-초기비용'!$G$2:$G$747/11, 0), ROUND('인테리어-초기비용'!$G$2:$G$747/11, 0)))</f>
        <v>-631</v>
      </c>
      <c r="O57" s="18">
        <f>IF('인테리어-초기비용'!$C$2:$C$747="지출", -('인테리어-초기비용'!$G$2:$G$747), '인테리어-초기비용'!$G$2:$G$747)</f>
        <v>-6940</v>
      </c>
      <c r="P57" s="18">
        <f>'인테리어-초기비용'!$O$2:$O$747-'인테리어-초기비용'!$N$2:$N$747</f>
        <v>-6309</v>
      </c>
      <c r="Q57" s="18">
        <f>IF('운영결산'!$C$2, '인테리어-초기비용'!$P$2:$P$747, '인테리어-초기비용'!$O$2:$O$747)</f>
        <v>-6940</v>
      </c>
      <c r="R57" s="18">
        <f>IF('초기비용'!$C$2, '인테리어-초기비용'!$P$2:$P$747, '인테리어-초기비용'!$O$2:$O$747)</f>
        <v>-6940</v>
      </c>
      <c r="S57" s="18">
        <f>IF('총결산'!$C$2, '인테리어-초기비용'!$P$2:$P$747, '인테리어-초기비용'!$O$2:$O$747)</f>
        <v>-6309</v>
      </c>
      <c r="T57" s="18">
        <f>IF('인테리어-초기비용'!$U$2:$U$747=FALSE, '인테리어-초기비용'!$N$2:$N$747, 0)</f>
        <v>-631</v>
      </c>
      <c r="U57" s="20"/>
      <c r="V57" s="15"/>
      <c r="W57" s="15"/>
      <c r="X57" s="16">
        <v>6940.0</v>
      </c>
      <c r="Y57" s="15">
        <v>1.0</v>
      </c>
      <c r="Z57" s="15"/>
      <c r="AA57" s="15">
        <v>1.0</v>
      </c>
      <c r="AB57" s="19"/>
    </row>
    <row r="58" ht="15.75" customHeight="1">
      <c r="A58" s="6" t="str">
        <f>TEXT('인테리어-초기비용'!$B$2:$B$747, "yyyy-mm")</f>
        <v>2025-02</v>
      </c>
      <c r="B58" s="7">
        <v>45701.0</v>
      </c>
      <c r="C58" s="8" t="s">
        <v>28</v>
      </c>
      <c r="D58" s="8" t="s">
        <v>29</v>
      </c>
      <c r="E58" s="8" t="s">
        <v>78</v>
      </c>
      <c r="F58" s="8" t="s">
        <v>255</v>
      </c>
      <c r="G58" s="9">
        <v>6010.0</v>
      </c>
      <c r="H58" s="8" t="s">
        <v>256</v>
      </c>
      <c r="I58" s="8"/>
      <c r="J58" s="8" t="s">
        <v>55</v>
      </c>
      <c r="K58" s="8"/>
      <c r="L58" s="8"/>
      <c r="M58" s="10" t="b">
        <v>0</v>
      </c>
      <c r="N58" s="11">
        <f>IF('인테리어-초기비용'!$C$2:$C$747=TRUE, 0, IF('인테리어-초기비용'!$C$2:$C$747="지출", -ROUND('인테리어-초기비용'!$G$2:$G$747/11, 0), ROUND('인테리어-초기비용'!$G$2:$G$747/11, 0)))</f>
        <v>-546</v>
      </c>
      <c r="O58" s="11">
        <f>IF('인테리어-초기비용'!$C$2:$C$747="지출", -('인테리어-초기비용'!$G$2:$G$747), '인테리어-초기비용'!$G$2:$G$747)</f>
        <v>-6010</v>
      </c>
      <c r="P58" s="11">
        <f>'인테리어-초기비용'!$O$2:$O$747-'인테리어-초기비용'!$N$2:$N$747</f>
        <v>-5464</v>
      </c>
      <c r="Q58" s="11">
        <f>IF('운영결산'!$C$2, '인테리어-초기비용'!$P$2:$P$747, '인테리어-초기비용'!$O$2:$O$747)</f>
        <v>-6010</v>
      </c>
      <c r="R58" s="11">
        <f>IF('초기비용'!$C$2, '인테리어-초기비용'!$P$2:$P$747, '인테리어-초기비용'!$O$2:$O$747)</f>
        <v>-6010</v>
      </c>
      <c r="S58" s="11">
        <f>IF('총결산'!$C$2, '인테리어-초기비용'!$P$2:$P$747, '인테리어-초기비용'!$O$2:$O$747)</f>
        <v>-5464</v>
      </c>
      <c r="T58" s="11">
        <f>IF('인테리어-초기비용'!$U$2:$U$747=FALSE, '인테리어-초기비용'!$N$2:$N$747, 0)</f>
        <v>-546</v>
      </c>
      <c r="U58" s="21"/>
      <c r="V58" s="8"/>
      <c r="W58" s="8"/>
      <c r="X58" s="9">
        <v>6010.0</v>
      </c>
      <c r="Y58" s="8">
        <v>1.0</v>
      </c>
      <c r="Z58" s="8"/>
      <c r="AA58" s="8">
        <v>1.0</v>
      </c>
      <c r="AB58" s="12"/>
    </row>
    <row r="59" ht="15.75" customHeight="1">
      <c r="A59" s="13" t="str">
        <f>TEXT('인테리어-초기비용'!$B$2:$B$747, "yyyy-mm")</f>
        <v>2025-02</v>
      </c>
      <c r="B59" s="14">
        <v>45701.0</v>
      </c>
      <c r="C59" s="15" t="s">
        <v>28</v>
      </c>
      <c r="D59" s="15" t="s">
        <v>29</v>
      </c>
      <c r="E59" s="15" t="s">
        <v>83</v>
      </c>
      <c r="F59" s="15" t="s">
        <v>214</v>
      </c>
      <c r="G59" s="16">
        <v>20850.0</v>
      </c>
      <c r="H59" s="15" t="s">
        <v>262</v>
      </c>
      <c r="I59" s="15"/>
      <c r="J59" s="15" t="s">
        <v>55</v>
      </c>
      <c r="K59" s="15"/>
      <c r="L59" s="15"/>
      <c r="M59" s="17" t="b">
        <v>0</v>
      </c>
      <c r="N59" s="18">
        <f>IF('인테리어-초기비용'!$C$2:$C$747=TRUE, 0, IF('인테리어-초기비용'!$C$2:$C$747="지출", -ROUND('인테리어-초기비용'!$G$2:$G$747/11, 0), ROUND('인테리어-초기비용'!$G$2:$G$747/11, 0)))</f>
        <v>-1895</v>
      </c>
      <c r="O59" s="18">
        <f>IF('인테리어-초기비용'!$C$2:$C$747="지출", -('인테리어-초기비용'!$G$2:$G$747), '인테리어-초기비용'!$G$2:$G$747)</f>
        <v>-20850</v>
      </c>
      <c r="P59" s="18">
        <f>'인테리어-초기비용'!$O$2:$O$747-'인테리어-초기비용'!$N$2:$N$747</f>
        <v>-18955</v>
      </c>
      <c r="Q59" s="18">
        <f>IF('운영결산'!$C$2, '인테리어-초기비용'!$P$2:$P$747, '인테리어-초기비용'!$O$2:$O$747)</f>
        <v>-20850</v>
      </c>
      <c r="R59" s="18">
        <f>IF('초기비용'!$C$2, '인테리어-초기비용'!$P$2:$P$747, '인테리어-초기비용'!$O$2:$O$747)</f>
        <v>-20850</v>
      </c>
      <c r="S59" s="18">
        <f>IF('총결산'!$C$2, '인테리어-초기비용'!$P$2:$P$747, '인테리어-초기비용'!$O$2:$O$747)</f>
        <v>-18955</v>
      </c>
      <c r="T59" s="18">
        <f>IF('인테리어-초기비용'!$U$2:$U$747=FALSE, '인테리어-초기비용'!$N$2:$N$747, 0)</f>
        <v>-1895</v>
      </c>
      <c r="U59" s="20"/>
      <c r="V59" s="15"/>
      <c r="W59" s="15"/>
      <c r="X59" s="16">
        <v>6950.0</v>
      </c>
      <c r="Y59" s="15">
        <v>3.0</v>
      </c>
      <c r="Z59" s="15"/>
      <c r="AA59" s="15">
        <v>3.0</v>
      </c>
      <c r="AB59" s="19"/>
    </row>
    <row r="60" ht="15.75" customHeight="1">
      <c r="A60" s="6" t="str">
        <f>TEXT('인테리어-초기비용'!$B$2:$B$747, "yyyy-mm")</f>
        <v>2025-02</v>
      </c>
      <c r="B60" s="7">
        <v>45701.0</v>
      </c>
      <c r="C60" s="8" t="s">
        <v>28</v>
      </c>
      <c r="D60" s="8" t="s">
        <v>29</v>
      </c>
      <c r="E60" s="8" t="s">
        <v>83</v>
      </c>
      <c r="F60" s="8" t="s">
        <v>214</v>
      </c>
      <c r="G60" s="9">
        <v>15840.0</v>
      </c>
      <c r="H60" s="8" t="s">
        <v>263</v>
      </c>
      <c r="I60" s="8"/>
      <c r="J60" s="8" t="s">
        <v>55</v>
      </c>
      <c r="K60" s="8"/>
      <c r="L60" s="8"/>
      <c r="M60" s="10" t="b">
        <v>0</v>
      </c>
      <c r="N60" s="11">
        <f>IF('인테리어-초기비용'!$C$2:$C$747=TRUE, 0, IF('인테리어-초기비용'!$C$2:$C$747="지출", -ROUND('인테리어-초기비용'!$G$2:$G$747/11, 0), ROUND('인테리어-초기비용'!$G$2:$G$747/11, 0)))</f>
        <v>-1440</v>
      </c>
      <c r="O60" s="11">
        <f>IF('인테리어-초기비용'!$C$2:$C$747="지출", -('인테리어-초기비용'!$G$2:$G$747), '인테리어-초기비용'!$G$2:$G$747)</f>
        <v>-15840</v>
      </c>
      <c r="P60" s="11">
        <f>'인테리어-초기비용'!$O$2:$O$747-'인테리어-초기비용'!$N$2:$N$747</f>
        <v>-14400</v>
      </c>
      <c r="Q60" s="11">
        <f>IF('운영결산'!$C$2, '인테리어-초기비용'!$P$2:$P$747, '인테리어-초기비용'!$O$2:$O$747)</f>
        <v>-15840</v>
      </c>
      <c r="R60" s="11">
        <f>IF('초기비용'!$C$2, '인테리어-초기비용'!$P$2:$P$747, '인테리어-초기비용'!$O$2:$O$747)</f>
        <v>-15840</v>
      </c>
      <c r="S60" s="11">
        <f>IF('총결산'!$C$2, '인테리어-초기비용'!$P$2:$P$747, '인테리어-초기비용'!$O$2:$O$747)</f>
        <v>-14400</v>
      </c>
      <c r="T60" s="11">
        <f>IF('인테리어-초기비용'!$U$2:$U$747=FALSE, '인테리어-초기비용'!$N$2:$N$747, 0)</f>
        <v>-1440</v>
      </c>
      <c r="U60" s="21"/>
      <c r="V60" s="8"/>
      <c r="W60" s="8"/>
      <c r="X60" s="9">
        <v>7920.0</v>
      </c>
      <c r="Y60" s="8">
        <v>2.0</v>
      </c>
      <c r="Z60" s="8"/>
      <c r="AA60" s="8">
        <v>2.0</v>
      </c>
      <c r="AB60" s="12"/>
    </row>
    <row r="61" ht="15.75" customHeight="1">
      <c r="A61" s="13" t="str">
        <f>TEXT('인테리어-초기비용'!$B$2:$B$747, "yyyy-mm")</f>
        <v>2025-02</v>
      </c>
      <c r="B61" s="14">
        <v>45701.0</v>
      </c>
      <c r="C61" s="15" t="s">
        <v>28</v>
      </c>
      <c r="D61" s="15" t="s">
        <v>29</v>
      </c>
      <c r="E61" s="15" t="s">
        <v>83</v>
      </c>
      <c r="F61" s="15" t="s">
        <v>214</v>
      </c>
      <c r="G61" s="16">
        <v>15820.0</v>
      </c>
      <c r="H61" s="15" t="s">
        <v>264</v>
      </c>
      <c r="I61" s="15"/>
      <c r="J61" s="15" t="s">
        <v>55</v>
      </c>
      <c r="K61" s="15"/>
      <c r="L61" s="15"/>
      <c r="M61" s="17" t="b">
        <v>0</v>
      </c>
      <c r="N61" s="18">
        <f>IF('인테리어-초기비용'!$C$2:$C$747=TRUE, 0, IF('인테리어-초기비용'!$C$2:$C$747="지출", -ROUND('인테리어-초기비용'!$G$2:$G$747/11, 0), ROUND('인테리어-초기비용'!$G$2:$G$747/11, 0)))</f>
        <v>-1438</v>
      </c>
      <c r="O61" s="18">
        <f>IF('인테리어-초기비용'!$C$2:$C$747="지출", -('인테리어-초기비용'!$G$2:$G$747), '인테리어-초기비용'!$G$2:$G$747)</f>
        <v>-15820</v>
      </c>
      <c r="P61" s="18">
        <f>'인테리어-초기비용'!$O$2:$O$747-'인테리어-초기비용'!$N$2:$N$747</f>
        <v>-14382</v>
      </c>
      <c r="Q61" s="18">
        <f>IF('운영결산'!$C$2, '인테리어-초기비용'!$P$2:$P$747, '인테리어-초기비용'!$O$2:$O$747)</f>
        <v>-15820</v>
      </c>
      <c r="R61" s="18">
        <f>IF('초기비용'!$C$2, '인테리어-초기비용'!$P$2:$P$747, '인테리어-초기비용'!$O$2:$O$747)</f>
        <v>-15820</v>
      </c>
      <c r="S61" s="18">
        <f>IF('총결산'!$C$2, '인테리어-초기비용'!$P$2:$P$747, '인테리어-초기비용'!$O$2:$O$747)</f>
        <v>-14382</v>
      </c>
      <c r="T61" s="18">
        <f>IF('인테리어-초기비용'!$U$2:$U$747=FALSE, '인테리어-초기비용'!$N$2:$N$747, 0)</f>
        <v>-1438</v>
      </c>
      <c r="U61" s="20"/>
      <c r="V61" s="15"/>
      <c r="W61" s="15"/>
      <c r="X61" s="16">
        <v>7910.0</v>
      </c>
      <c r="Y61" s="15">
        <v>2.0</v>
      </c>
      <c r="Z61" s="15"/>
      <c r="AA61" s="15">
        <v>2.0</v>
      </c>
      <c r="AB61" s="19"/>
    </row>
    <row r="62" ht="15.75" customHeight="1">
      <c r="A62" s="6" t="str">
        <f>TEXT('인테리어-초기비용'!$B$2:$B$747, "yyyy-mm")</f>
        <v>2025-02</v>
      </c>
      <c r="B62" s="7">
        <v>45701.0</v>
      </c>
      <c r="C62" s="8" t="s">
        <v>28</v>
      </c>
      <c r="D62" s="8" t="s">
        <v>29</v>
      </c>
      <c r="E62" s="8" t="s">
        <v>131</v>
      </c>
      <c r="F62" s="8" t="s">
        <v>267</v>
      </c>
      <c r="G62" s="9">
        <v>127500.0</v>
      </c>
      <c r="H62" s="8" t="s">
        <v>267</v>
      </c>
      <c r="I62" s="8"/>
      <c r="J62" s="8" t="s">
        <v>55</v>
      </c>
      <c r="K62" s="8"/>
      <c r="L62" s="8"/>
      <c r="M62" s="10" t="b">
        <v>0</v>
      </c>
      <c r="N62" s="11">
        <f>IF('인테리어-초기비용'!$C$2:$C$747=TRUE, 0, IF('인테리어-초기비용'!$C$2:$C$747="지출", -ROUND('인테리어-초기비용'!$G$2:$G$747/11, 0), ROUND('인테리어-초기비용'!$G$2:$G$747/11, 0)))</f>
        <v>-11591</v>
      </c>
      <c r="O62" s="11">
        <f>IF('인테리어-초기비용'!$C$2:$C$747="지출", -('인테리어-초기비용'!$G$2:$G$747), '인테리어-초기비용'!$G$2:$G$747)</f>
        <v>-127500</v>
      </c>
      <c r="P62" s="11">
        <f>'인테리어-초기비용'!$O$2:$O$747-'인테리어-초기비용'!$N$2:$N$747</f>
        <v>-115909</v>
      </c>
      <c r="Q62" s="11">
        <f>IF('운영결산'!$C$2, '인테리어-초기비용'!$P$2:$P$747, '인테리어-초기비용'!$O$2:$O$747)</f>
        <v>-127500</v>
      </c>
      <c r="R62" s="11">
        <f>IF('초기비용'!$C$2, '인테리어-초기비용'!$P$2:$P$747, '인테리어-초기비용'!$O$2:$O$747)</f>
        <v>-127500</v>
      </c>
      <c r="S62" s="11">
        <f>IF('총결산'!$C$2, '인테리어-초기비용'!$P$2:$P$747, '인테리어-초기비용'!$O$2:$O$747)</f>
        <v>-115909</v>
      </c>
      <c r="T62" s="11">
        <f>IF('인테리어-초기비용'!$U$2:$U$747=FALSE, '인테리어-초기비용'!$N$2:$N$747, 0)</f>
        <v>-11591</v>
      </c>
      <c r="U62" s="21"/>
      <c r="V62" s="8"/>
      <c r="W62" s="8"/>
      <c r="X62" s="9">
        <v>127500.0</v>
      </c>
      <c r="Y62" s="8">
        <v>1.0</v>
      </c>
      <c r="Z62" s="8"/>
      <c r="AA62" s="8">
        <v>1.0</v>
      </c>
      <c r="AB62" s="12"/>
    </row>
    <row r="63" ht="15.75" customHeight="1">
      <c r="A63" s="13" t="str">
        <f>TEXT('인테리어-초기비용'!$B$2:$B$747, "yyyy-mm")</f>
        <v>2025-02</v>
      </c>
      <c r="B63" s="14">
        <v>45702.0</v>
      </c>
      <c r="C63" s="15" t="s">
        <v>28</v>
      </c>
      <c r="D63" s="15" t="s">
        <v>29</v>
      </c>
      <c r="E63" s="15" t="s">
        <v>83</v>
      </c>
      <c r="F63" s="15" t="s">
        <v>147</v>
      </c>
      <c r="G63" s="16">
        <v>14670.0</v>
      </c>
      <c r="H63" s="15" t="s">
        <v>149</v>
      </c>
      <c r="I63" s="15"/>
      <c r="J63" s="15" t="s">
        <v>55</v>
      </c>
      <c r="K63" s="15"/>
      <c r="L63" s="15"/>
      <c r="M63" s="17" t="b">
        <v>0</v>
      </c>
      <c r="N63" s="18">
        <f>IF('인테리어-초기비용'!$C$2:$C$747=TRUE, 0, IF('인테리어-초기비용'!$C$2:$C$747="지출", -ROUND('인테리어-초기비용'!$G$2:$G$747/11, 0), ROUND('인테리어-초기비용'!$G$2:$G$747/11, 0)))</f>
        <v>-1334</v>
      </c>
      <c r="O63" s="18">
        <f>IF('인테리어-초기비용'!$C$2:$C$747="지출", -('인테리어-초기비용'!$G$2:$G$747), '인테리어-초기비용'!$G$2:$G$747)</f>
        <v>-14670</v>
      </c>
      <c r="P63" s="18">
        <f>'인테리어-초기비용'!$O$2:$O$747-'인테리어-초기비용'!$N$2:$N$747</f>
        <v>-13336</v>
      </c>
      <c r="Q63" s="18">
        <f>IF('운영결산'!$C$2, '인테리어-초기비용'!$P$2:$P$747, '인테리어-초기비용'!$O$2:$O$747)</f>
        <v>-14670</v>
      </c>
      <c r="R63" s="18">
        <f>IF('초기비용'!$C$2, '인테리어-초기비용'!$P$2:$P$747, '인테리어-초기비용'!$O$2:$O$747)</f>
        <v>-14670</v>
      </c>
      <c r="S63" s="18">
        <f>IF('총결산'!$C$2, '인테리어-초기비용'!$P$2:$P$747, '인테리어-초기비용'!$O$2:$O$747)</f>
        <v>-13336</v>
      </c>
      <c r="T63" s="18">
        <f>IF('인테리어-초기비용'!$U$2:$U$747=FALSE, '인테리어-초기비용'!$N$2:$N$747, 0)</f>
        <v>-1334</v>
      </c>
      <c r="U63" s="20"/>
      <c r="V63" s="15"/>
      <c r="W63" s="15"/>
      <c r="X63" s="16">
        <v>4890.0</v>
      </c>
      <c r="Y63" s="15">
        <v>3.0</v>
      </c>
      <c r="Z63" s="15"/>
      <c r="AA63" s="15">
        <v>3.0</v>
      </c>
      <c r="AB63" s="19"/>
    </row>
    <row r="64" ht="15.75" customHeight="1">
      <c r="A64" s="6" t="str">
        <f>TEXT('인테리어-초기비용'!$B$2:$B$747, "yyyy-mm")</f>
        <v>2025-02</v>
      </c>
      <c r="B64" s="7">
        <v>45702.0</v>
      </c>
      <c r="C64" s="8" t="s">
        <v>28</v>
      </c>
      <c r="D64" s="8" t="s">
        <v>29</v>
      </c>
      <c r="E64" s="8" t="s">
        <v>160</v>
      </c>
      <c r="F64" s="8" t="s">
        <v>273</v>
      </c>
      <c r="G64" s="9">
        <v>37890.0</v>
      </c>
      <c r="H64" s="8" t="s">
        <v>274</v>
      </c>
      <c r="I64" s="8"/>
      <c r="J64" s="8" t="s">
        <v>55</v>
      </c>
      <c r="K64" s="8"/>
      <c r="L64" s="8"/>
      <c r="M64" s="10" t="b">
        <v>0</v>
      </c>
      <c r="N64" s="11">
        <f>IF('인테리어-초기비용'!$C$2:$C$747=TRUE, 0, IF('인테리어-초기비용'!$C$2:$C$747="지출", -ROUND('인테리어-초기비용'!$G$2:$G$747/11, 0), ROUND('인테리어-초기비용'!$G$2:$G$747/11, 0)))</f>
        <v>-3445</v>
      </c>
      <c r="O64" s="11">
        <f>IF('인테리어-초기비용'!$C$2:$C$747="지출", -('인테리어-초기비용'!$G$2:$G$747), '인테리어-초기비용'!$G$2:$G$747)</f>
        <v>-37890</v>
      </c>
      <c r="P64" s="11">
        <f>'인테리어-초기비용'!$O$2:$O$747-'인테리어-초기비용'!$N$2:$N$747</f>
        <v>-34445</v>
      </c>
      <c r="Q64" s="11">
        <f>IF('운영결산'!$C$2, '인테리어-초기비용'!$P$2:$P$747, '인테리어-초기비용'!$O$2:$O$747)</f>
        <v>-37890</v>
      </c>
      <c r="R64" s="11">
        <f>IF('초기비용'!$C$2, '인테리어-초기비용'!$P$2:$P$747, '인테리어-초기비용'!$O$2:$O$747)</f>
        <v>-37890</v>
      </c>
      <c r="S64" s="11">
        <f>IF('총결산'!$C$2, '인테리어-초기비용'!$P$2:$P$747, '인테리어-초기비용'!$O$2:$O$747)</f>
        <v>-34445</v>
      </c>
      <c r="T64" s="11">
        <f>IF('인테리어-초기비용'!$U$2:$U$747=FALSE, '인테리어-초기비용'!$N$2:$N$747, 0)</f>
        <v>-3445</v>
      </c>
      <c r="U64" s="21"/>
      <c r="V64" s="8"/>
      <c r="W64" s="8"/>
      <c r="X64" s="9">
        <v>37890.0</v>
      </c>
      <c r="Y64" s="8">
        <v>1.0</v>
      </c>
      <c r="Z64" s="8"/>
      <c r="AA64" s="8">
        <v>1.0</v>
      </c>
      <c r="AB64" s="12"/>
    </row>
    <row r="65" ht="15.75" customHeight="1">
      <c r="A65" s="13" t="str">
        <f>TEXT('인테리어-초기비용'!$B$2:$B$747, "yyyy-mm")</f>
        <v>2025-02</v>
      </c>
      <c r="B65" s="14">
        <v>45706.0</v>
      </c>
      <c r="C65" s="15" t="s">
        <v>28</v>
      </c>
      <c r="D65" s="15" t="s">
        <v>29</v>
      </c>
      <c r="E65" s="15" t="s">
        <v>30</v>
      </c>
      <c r="F65" s="15" t="s">
        <v>289</v>
      </c>
      <c r="G65" s="16">
        <v>1.4267E7</v>
      </c>
      <c r="H65" s="15"/>
      <c r="I65" s="15" t="s">
        <v>32</v>
      </c>
      <c r="J65" s="15" t="s">
        <v>33</v>
      </c>
      <c r="K65" s="15"/>
      <c r="L65" s="15"/>
      <c r="M65" s="17" t="b">
        <v>0</v>
      </c>
      <c r="N65" s="18">
        <f>IF('인테리어-초기비용'!$C$2:$C$747=TRUE, 0, IF('인테리어-초기비용'!$C$2:$C$747="지출", -ROUND('인테리어-초기비용'!$G$2:$G$747/11, 0), ROUND('인테리어-초기비용'!$G$2:$G$747/11, 0)))</f>
        <v>-1297000</v>
      </c>
      <c r="O65" s="18">
        <f>IF('인테리어-초기비용'!$C$2:$C$747="지출", -('인테리어-초기비용'!$G$2:$G$747), '인테리어-초기비용'!$G$2:$G$747)</f>
        <v>-14267000</v>
      </c>
      <c r="P65" s="18">
        <f>'인테리어-초기비용'!$O$2:$O$747-'인테리어-초기비용'!$N$2:$N$747</f>
        <v>-12970000</v>
      </c>
      <c r="Q65" s="18">
        <f>IF('운영결산'!$C$2, '인테리어-초기비용'!$P$2:$P$747, '인테리어-초기비용'!$O$2:$O$747)</f>
        <v>-14267000</v>
      </c>
      <c r="R65" s="18">
        <f>IF('초기비용'!$C$2, '인테리어-초기비용'!$P$2:$P$747, '인테리어-초기비용'!$O$2:$O$747)</f>
        <v>-14267000</v>
      </c>
      <c r="S65" s="18">
        <f>IF('총결산'!$C$2, '인테리어-초기비용'!$P$2:$P$747, '인테리어-초기비용'!$O$2:$O$747)</f>
        <v>-12970000</v>
      </c>
      <c r="T65" s="18">
        <f>IF('인테리어-초기비용'!$U$2:$U$747=FALSE, '인테리어-초기비용'!$N$2:$N$747, 0)</f>
        <v>-1297000</v>
      </c>
      <c r="U65" s="20"/>
      <c r="V65" s="15"/>
      <c r="W65" s="15"/>
      <c r="X65" s="15"/>
      <c r="Y65" s="15"/>
      <c r="Z65" s="15"/>
      <c r="AA65" s="15"/>
      <c r="AB65" s="19"/>
    </row>
    <row r="66" ht="15.75" customHeight="1">
      <c r="A66" s="6" t="str">
        <f>TEXT('인테리어-초기비용'!$B$2:$B$747, "yyyy-mm")</f>
        <v>2025-02</v>
      </c>
      <c r="B66" s="7">
        <v>45706.0</v>
      </c>
      <c r="C66" s="8" t="s">
        <v>28</v>
      </c>
      <c r="D66" s="8" t="s">
        <v>29</v>
      </c>
      <c r="E66" s="8" t="s">
        <v>30</v>
      </c>
      <c r="F66" s="8" t="s">
        <v>290</v>
      </c>
      <c r="G66" s="9">
        <v>2853500.0</v>
      </c>
      <c r="H66" s="8"/>
      <c r="I66" s="8" t="s">
        <v>32</v>
      </c>
      <c r="J66" s="8" t="s">
        <v>33</v>
      </c>
      <c r="K66" s="8"/>
      <c r="L66" s="8"/>
      <c r="M66" s="10" t="b">
        <v>0</v>
      </c>
      <c r="N66" s="11">
        <f>IF('인테리어-초기비용'!$C$2:$C$747=TRUE, 0, IF('인테리어-초기비용'!$C$2:$C$747="지출", -ROUND('인테리어-초기비용'!$G$2:$G$747/11, 0), ROUND('인테리어-초기비용'!$G$2:$G$747/11, 0)))</f>
        <v>-259409</v>
      </c>
      <c r="O66" s="11">
        <f>IF('인테리어-초기비용'!$C$2:$C$747="지출", -('인테리어-초기비용'!$G$2:$G$747), '인테리어-초기비용'!$G$2:$G$747)</f>
        <v>-2853500</v>
      </c>
      <c r="P66" s="11">
        <f>'인테리어-초기비용'!$O$2:$O$747-'인테리어-초기비용'!$N$2:$N$747</f>
        <v>-2594091</v>
      </c>
      <c r="Q66" s="11">
        <f>IF('운영결산'!$C$2, '인테리어-초기비용'!$P$2:$P$747, '인테리어-초기비용'!$O$2:$O$747)</f>
        <v>-2853500</v>
      </c>
      <c r="R66" s="11">
        <f>IF('초기비용'!$C$2, '인테리어-초기비용'!$P$2:$P$747, '인테리어-초기비용'!$O$2:$O$747)</f>
        <v>-2853500</v>
      </c>
      <c r="S66" s="11">
        <f>IF('총결산'!$C$2, '인테리어-초기비용'!$P$2:$P$747, '인테리어-초기비용'!$O$2:$O$747)</f>
        <v>-2594091</v>
      </c>
      <c r="T66" s="11">
        <f>IF('인테리어-초기비용'!$U$2:$U$747=FALSE, '인테리어-초기비용'!$N$2:$N$747, 0)</f>
        <v>-259409</v>
      </c>
      <c r="U66" s="21"/>
      <c r="V66" s="8"/>
      <c r="W66" s="8"/>
      <c r="X66" s="8"/>
      <c r="Y66" s="8"/>
      <c r="Z66" s="8"/>
      <c r="AA66" s="8"/>
      <c r="AB66" s="12"/>
    </row>
    <row r="67" ht="15.75" customHeight="1">
      <c r="A67" s="13" t="str">
        <f>TEXT('인테리어-초기비용'!$B$2:$B$747, "yyyy-mm")</f>
        <v>2025-02</v>
      </c>
      <c r="B67" s="14">
        <v>45708.0</v>
      </c>
      <c r="C67" s="15" t="s">
        <v>28</v>
      </c>
      <c r="D67" s="15" t="s">
        <v>29</v>
      </c>
      <c r="E67" s="15" t="s">
        <v>78</v>
      </c>
      <c r="F67" s="15" t="s">
        <v>123</v>
      </c>
      <c r="G67" s="16">
        <v>2000.0</v>
      </c>
      <c r="H67" s="15" t="s">
        <v>299</v>
      </c>
      <c r="I67" s="15"/>
      <c r="J67" s="15" t="s">
        <v>195</v>
      </c>
      <c r="K67" s="15"/>
      <c r="L67" s="15"/>
      <c r="M67" s="17" t="b">
        <v>0</v>
      </c>
      <c r="N67" s="18">
        <f>IF('인테리어-초기비용'!$C$2:$C$747=TRUE, 0, IF('인테리어-초기비용'!$C$2:$C$747="지출", -ROUND('인테리어-초기비용'!$G$2:$G$747/11, 0), ROUND('인테리어-초기비용'!$G$2:$G$747/11, 0)))</f>
        <v>-182</v>
      </c>
      <c r="O67" s="18">
        <f>IF('인테리어-초기비용'!$C$2:$C$747="지출", -('인테리어-초기비용'!$G$2:$G$747), '인테리어-초기비용'!$G$2:$G$747)</f>
        <v>-2000</v>
      </c>
      <c r="P67" s="18">
        <f>'인테리어-초기비용'!$O$2:$O$747-'인테리어-초기비용'!$N$2:$N$747</f>
        <v>-1818</v>
      </c>
      <c r="Q67" s="18">
        <f>IF('운영결산'!$C$2, '인테리어-초기비용'!$P$2:$P$747, '인테리어-초기비용'!$O$2:$O$747)</f>
        <v>-2000</v>
      </c>
      <c r="R67" s="18">
        <f>IF('초기비용'!$C$2, '인테리어-초기비용'!$P$2:$P$747, '인테리어-초기비용'!$O$2:$O$747)</f>
        <v>-2000</v>
      </c>
      <c r="S67" s="18">
        <f>IF('총결산'!$C$2, '인테리어-초기비용'!$P$2:$P$747, '인테리어-초기비용'!$O$2:$O$747)</f>
        <v>-1818</v>
      </c>
      <c r="T67" s="18">
        <f>IF('인테리어-초기비용'!$U$2:$U$747=FALSE, '인테리어-초기비용'!$N$2:$N$747, 0)</f>
        <v>-182</v>
      </c>
      <c r="U67" s="20"/>
      <c r="V67" s="15"/>
      <c r="W67" s="15" t="s">
        <v>296</v>
      </c>
      <c r="X67" s="16">
        <v>1000.0</v>
      </c>
      <c r="Y67" s="15">
        <v>2.0</v>
      </c>
      <c r="Z67" s="15"/>
      <c r="AA67" s="15">
        <v>2.0</v>
      </c>
      <c r="AB67" s="19"/>
    </row>
    <row r="68" ht="15.75" customHeight="1">
      <c r="A68" s="6" t="str">
        <f>TEXT('인테리어-초기비용'!$B$2:$B$747, "yyyy-mm")</f>
        <v>2025-02</v>
      </c>
      <c r="B68" s="7">
        <v>45708.0</v>
      </c>
      <c r="C68" s="8" t="s">
        <v>28</v>
      </c>
      <c r="D68" s="8" t="s">
        <v>29</v>
      </c>
      <c r="E68" s="8" t="s">
        <v>83</v>
      </c>
      <c r="F68" s="8" t="s">
        <v>302</v>
      </c>
      <c r="G68" s="9">
        <v>5000.0</v>
      </c>
      <c r="H68" s="8" t="s">
        <v>303</v>
      </c>
      <c r="I68" s="8"/>
      <c r="J68" s="8" t="s">
        <v>195</v>
      </c>
      <c r="K68" s="8"/>
      <c r="L68" s="8"/>
      <c r="M68" s="10" t="b">
        <v>0</v>
      </c>
      <c r="N68" s="11">
        <f>IF('인테리어-초기비용'!$C$2:$C$747=TRUE, 0, IF('인테리어-초기비용'!$C$2:$C$747="지출", -ROUND('인테리어-초기비용'!$G$2:$G$747/11, 0), ROUND('인테리어-초기비용'!$G$2:$G$747/11, 0)))</f>
        <v>-455</v>
      </c>
      <c r="O68" s="11">
        <f>IF('인테리어-초기비용'!$C$2:$C$747="지출", -('인테리어-초기비용'!$G$2:$G$747), '인테리어-초기비용'!$G$2:$G$747)</f>
        <v>-5000</v>
      </c>
      <c r="P68" s="11">
        <f>'인테리어-초기비용'!$O$2:$O$747-'인테리어-초기비용'!$N$2:$N$747</f>
        <v>-4545</v>
      </c>
      <c r="Q68" s="11">
        <f>IF('운영결산'!$C$2, '인테리어-초기비용'!$P$2:$P$747, '인테리어-초기비용'!$O$2:$O$747)</f>
        <v>-5000</v>
      </c>
      <c r="R68" s="11">
        <f>IF('초기비용'!$C$2, '인테리어-초기비용'!$P$2:$P$747, '인테리어-초기비용'!$O$2:$O$747)</f>
        <v>-5000</v>
      </c>
      <c r="S68" s="11">
        <f>IF('총결산'!$C$2, '인테리어-초기비용'!$P$2:$P$747, '인테리어-초기비용'!$O$2:$O$747)</f>
        <v>-4545</v>
      </c>
      <c r="T68" s="11">
        <f>IF('인테리어-초기비용'!$U$2:$U$747=FALSE, '인테리어-초기비용'!$N$2:$N$747, 0)</f>
        <v>-455</v>
      </c>
      <c r="U68" s="21"/>
      <c r="V68" s="8"/>
      <c r="W68" s="8" t="s">
        <v>296</v>
      </c>
      <c r="X68" s="9">
        <v>5000.0</v>
      </c>
      <c r="Y68" s="8">
        <v>1.0</v>
      </c>
      <c r="Z68" s="8"/>
      <c r="AA68" s="8">
        <v>1.0</v>
      </c>
      <c r="AB68" s="12"/>
    </row>
    <row r="69" ht="15.75" customHeight="1">
      <c r="A69" s="13" t="str">
        <f>TEXT('인테리어-초기비용'!$B$2:$B$747, "yyyy-mm")</f>
        <v>2025-02</v>
      </c>
      <c r="B69" s="14">
        <v>45708.0</v>
      </c>
      <c r="C69" s="15" t="s">
        <v>28</v>
      </c>
      <c r="D69" s="15" t="s">
        <v>29</v>
      </c>
      <c r="E69" s="15" t="s">
        <v>78</v>
      </c>
      <c r="F69" s="15" t="s">
        <v>123</v>
      </c>
      <c r="G69" s="16">
        <v>6000.0</v>
      </c>
      <c r="H69" s="15" t="s">
        <v>308</v>
      </c>
      <c r="I69" s="15"/>
      <c r="J69" s="15" t="s">
        <v>195</v>
      </c>
      <c r="K69" s="15"/>
      <c r="L69" s="15"/>
      <c r="M69" s="17" t="b">
        <v>0</v>
      </c>
      <c r="N69" s="18">
        <f>IF('인테리어-초기비용'!$C$2:$C$747=TRUE, 0, IF('인테리어-초기비용'!$C$2:$C$747="지출", -ROUND('인테리어-초기비용'!$G$2:$G$747/11, 0), ROUND('인테리어-초기비용'!$G$2:$G$747/11, 0)))</f>
        <v>-545</v>
      </c>
      <c r="O69" s="18">
        <f>IF('인테리어-초기비용'!$C$2:$C$747="지출", -('인테리어-초기비용'!$G$2:$G$747), '인테리어-초기비용'!$G$2:$G$747)</f>
        <v>-6000</v>
      </c>
      <c r="P69" s="18">
        <f>'인테리어-초기비용'!$O$2:$O$747-'인테리어-초기비용'!$N$2:$N$747</f>
        <v>-5455</v>
      </c>
      <c r="Q69" s="18">
        <f>IF('운영결산'!$C$2, '인테리어-초기비용'!$P$2:$P$747, '인테리어-초기비용'!$O$2:$O$747)</f>
        <v>-6000</v>
      </c>
      <c r="R69" s="18">
        <f>IF('초기비용'!$C$2, '인테리어-초기비용'!$P$2:$P$747, '인테리어-초기비용'!$O$2:$O$747)</f>
        <v>-6000</v>
      </c>
      <c r="S69" s="18">
        <f>IF('총결산'!$C$2, '인테리어-초기비용'!$P$2:$P$747, '인테리어-초기비용'!$O$2:$O$747)</f>
        <v>-5455</v>
      </c>
      <c r="T69" s="18">
        <f>IF('인테리어-초기비용'!$U$2:$U$747=FALSE, '인테리어-초기비용'!$N$2:$N$747, 0)</f>
        <v>-545</v>
      </c>
      <c r="U69" s="20"/>
      <c r="V69" s="15"/>
      <c r="W69" s="15" t="s">
        <v>296</v>
      </c>
      <c r="X69" s="16">
        <v>3000.0</v>
      </c>
      <c r="Y69" s="15">
        <v>2.0</v>
      </c>
      <c r="Z69" s="15"/>
      <c r="AA69" s="15">
        <v>2.0</v>
      </c>
      <c r="AB69" s="19"/>
    </row>
    <row r="70" ht="15.75" customHeight="1">
      <c r="A70" s="6" t="str">
        <f>TEXT('인테리어-초기비용'!$B$2:$B$747, "yyyy-mm")</f>
        <v>2025-02</v>
      </c>
      <c r="B70" s="7">
        <v>45708.0</v>
      </c>
      <c r="C70" s="8" t="s">
        <v>28</v>
      </c>
      <c r="D70" s="8" t="s">
        <v>29</v>
      </c>
      <c r="E70" s="8" t="s">
        <v>78</v>
      </c>
      <c r="F70" s="8" t="s">
        <v>123</v>
      </c>
      <c r="G70" s="9">
        <v>4000.0</v>
      </c>
      <c r="H70" s="8" t="s">
        <v>309</v>
      </c>
      <c r="I70" s="8"/>
      <c r="J70" s="8" t="s">
        <v>195</v>
      </c>
      <c r="K70" s="8"/>
      <c r="L70" s="8"/>
      <c r="M70" s="10" t="b">
        <v>0</v>
      </c>
      <c r="N70" s="11">
        <f>IF('인테리어-초기비용'!$C$2:$C$747=TRUE, 0, IF('인테리어-초기비용'!$C$2:$C$747="지출", -ROUND('인테리어-초기비용'!$G$2:$G$747/11, 0), ROUND('인테리어-초기비용'!$G$2:$G$747/11, 0)))</f>
        <v>-364</v>
      </c>
      <c r="O70" s="11">
        <f>IF('인테리어-초기비용'!$C$2:$C$747="지출", -('인테리어-초기비용'!$G$2:$G$747), '인테리어-초기비용'!$G$2:$G$747)</f>
        <v>-4000</v>
      </c>
      <c r="P70" s="11">
        <f>'인테리어-초기비용'!$O$2:$O$747-'인테리어-초기비용'!$N$2:$N$747</f>
        <v>-3636</v>
      </c>
      <c r="Q70" s="11">
        <f>IF('운영결산'!$C$2, '인테리어-초기비용'!$P$2:$P$747, '인테리어-초기비용'!$O$2:$O$747)</f>
        <v>-4000</v>
      </c>
      <c r="R70" s="11">
        <f>IF('초기비용'!$C$2, '인테리어-초기비용'!$P$2:$P$747, '인테리어-초기비용'!$O$2:$O$747)</f>
        <v>-4000</v>
      </c>
      <c r="S70" s="11">
        <f>IF('총결산'!$C$2, '인테리어-초기비용'!$P$2:$P$747, '인테리어-초기비용'!$O$2:$O$747)</f>
        <v>-3636</v>
      </c>
      <c r="T70" s="11">
        <f>IF('인테리어-초기비용'!$U$2:$U$747=FALSE, '인테리어-초기비용'!$N$2:$N$747, 0)</f>
        <v>-364</v>
      </c>
      <c r="U70" s="21"/>
      <c r="V70" s="8"/>
      <c r="W70" s="8" t="s">
        <v>296</v>
      </c>
      <c r="X70" s="9">
        <v>2000.0</v>
      </c>
      <c r="Y70" s="8">
        <v>2.0</v>
      </c>
      <c r="Z70" s="8"/>
      <c r="AA70" s="8">
        <v>2.0</v>
      </c>
      <c r="AB70" s="12"/>
    </row>
    <row r="71" ht="15.75" customHeight="1">
      <c r="A71" s="13" t="str">
        <f>TEXT('인테리어-초기비용'!$B$2:$B$747, "yyyy-mm")</f>
        <v>2025-02</v>
      </c>
      <c r="B71" s="14">
        <v>45708.0</v>
      </c>
      <c r="C71" s="15" t="s">
        <v>28</v>
      </c>
      <c r="D71" s="15" t="s">
        <v>29</v>
      </c>
      <c r="E71" s="15" t="s">
        <v>78</v>
      </c>
      <c r="F71" s="15" t="s">
        <v>123</v>
      </c>
      <c r="G71" s="16">
        <v>1000.0</v>
      </c>
      <c r="H71" s="15" t="s">
        <v>314</v>
      </c>
      <c r="I71" s="15"/>
      <c r="J71" s="15" t="s">
        <v>195</v>
      </c>
      <c r="K71" s="15"/>
      <c r="L71" s="15"/>
      <c r="M71" s="17" t="b">
        <v>0</v>
      </c>
      <c r="N71" s="18">
        <f>IF('인테리어-초기비용'!$C$2:$C$747=TRUE, 0, IF('인테리어-초기비용'!$C$2:$C$747="지출", -ROUND('인테리어-초기비용'!$G$2:$G$747/11, 0), ROUND('인테리어-초기비용'!$G$2:$G$747/11, 0)))</f>
        <v>-91</v>
      </c>
      <c r="O71" s="18">
        <f>IF('인테리어-초기비용'!$C$2:$C$747="지출", -('인테리어-초기비용'!$G$2:$G$747), '인테리어-초기비용'!$G$2:$G$747)</f>
        <v>-1000</v>
      </c>
      <c r="P71" s="18">
        <f>'인테리어-초기비용'!$O$2:$O$747-'인테리어-초기비용'!$N$2:$N$747</f>
        <v>-909</v>
      </c>
      <c r="Q71" s="18">
        <f>IF('운영결산'!$C$2, '인테리어-초기비용'!$P$2:$P$747, '인테리어-초기비용'!$O$2:$O$747)</f>
        <v>-1000</v>
      </c>
      <c r="R71" s="18">
        <f>IF('초기비용'!$C$2, '인테리어-초기비용'!$P$2:$P$747, '인테리어-초기비용'!$O$2:$O$747)</f>
        <v>-1000</v>
      </c>
      <c r="S71" s="18">
        <f>IF('총결산'!$C$2, '인테리어-초기비용'!$P$2:$P$747, '인테리어-초기비용'!$O$2:$O$747)</f>
        <v>-909</v>
      </c>
      <c r="T71" s="18">
        <f>IF('인테리어-초기비용'!$U$2:$U$747=FALSE, '인테리어-초기비용'!$N$2:$N$747, 0)</f>
        <v>-91</v>
      </c>
      <c r="U71" s="20"/>
      <c r="V71" s="15"/>
      <c r="W71" s="15" t="s">
        <v>296</v>
      </c>
      <c r="X71" s="16">
        <v>1000.0</v>
      </c>
      <c r="Y71" s="15">
        <v>1.0</v>
      </c>
      <c r="Z71" s="15"/>
      <c r="AA71" s="15">
        <v>1.0</v>
      </c>
      <c r="AB71" s="19"/>
    </row>
    <row r="72" ht="15.75" customHeight="1">
      <c r="A72" s="6" t="str">
        <f>TEXT('인테리어-초기비용'!$B$2:$B$747, "yyyy-mm")</f>
        <v>2025-02</v>
      </c>
      <c r="B72" s="7">
        <v>45709.0</v>
      </c>
      <c r="C72" s="8" t="s">
        <v>28</v>
      </c>
      <c r="D72" s="8" t="s">
        <v>29</v>
      </c>
      <c r="E72" s="8" t="s">
        <v>78</v>
      </c>
      <c r="F72" s="8" t="s">
        <v>142</v>
      </c>
      <c r="G72" s="9">
        <v>8900.0</v>
      </c>
      <c r="H72" s="8" t="s">
        <v>319</v>
      </c>
      <c r="I72" s="8"/>
      <c r="J72" s="8" t="s">
        <v>55</v>
      </c>
      <c r="K72" s="8"/>
      <c r="L72" s="8"/>
      <c r="M72" s="10" t="b">
        <v>0</v>
      </c>
      <c r="N72" s="11">
        <f>IF('인테리어-초기비용'!$C$2:$C$747=TRUE, 0, IF('인테리어-초기비용'!$C$2:$C$747="지출", -ROUND('인테리어-초기비용'!$G$2:$G$747/11, 0), ROUND('인테리어-초기비용'!$G$2:$G$747/11, 0)))</f>
        <v>-809</v>
      </c>
      <c r="O72" s="11">
        <f>IF('인테리어-초기비용'!$C$2:$C$747="지출", -('인테리어-초기비용'!$G$2:$G$747), '인테리어-초기비용'!$G$2:$G$747)</f>
        <v>-8900</v>
      </c>
      <c r="P72" s="11">
        <f>'인테리어-초기비용'!$O$2:$O$747-'인테리어-초기비용'!$N$2:$N$747</f>
        <v>-8091</v>
      </c>
      <c r="Q72" s="11">
        <f>IF('운영결산'!$C$2, '인테리어-초기비용'!$P$2:$P$747, '인테리어-초기비용'!$O$2:$O$747)</f>
        <v>-8900</v>
      </c>
      <c r="R72" s="11">
        <f>IF('초기비용'!$C$2, '인테리어-초기비용'!$P$2:$P$747, '인테리어-초기비용'!$O$2:$O$747)</f>
        <v>-8900</v>
      </c>
      <c r="S72" s="11">
        <f>IF('총결산'!$C$2, '인테리어-초기비용'!$P$2:$P$747, '인테리어-초기비용'!$O$2:$O$747)</f>
        <v>-8091</v>
      </c>
      <c r="T72" s="11">
        <f>IF('인테리어-초기비용'!$U$2:$U$747=FALSE, '인테리어-초기비용'!$N$2:$N$747, 0)</f>
        <v>-809</v>
      </c>
      <c r="U72" s="21"/>
      <c r="V72" s="8"/>
      <c r="W72" s="8"/>
      <c r="X72" s="9">
        <v>8900.0</v>
      </c>
      <c r="Y72" s="8">
        <v>1.0</v>
      </c>
      <c r="Z72" s="8"/>
      <c r="AA72" s="8">
        <v>1.0</v>
      </c>
      <c r="AB72" s="12"/>
    </row>
    <row r="73" ht="15.75" customHeight="1">
      <c r="A73" s="13" t="str">
        <f>TEXT('인테리어-초기비용'!$B$2:$B$747, "yyyy-mm")</f>
        <v>2025-02</v>
      </c>
      <c r="B73" s="14">
        <v>45709.0</v>
      </c>
      <c r="C73" s="15" t="s">
        <v>28</v>
      </c>
      <c r="D73" s="15" t="s">
        <v>29</v>
      </c>
      <c r="E73" s="15" t="s">
        <v>83</v>
      </c>
      <c r="F73" s="15" t="s">
        <v>260</v>
      </c>
      <c r="G73" s="16">
        <v>16250.0</v>
      </c>
      <c r="H73" s="15" t="s">
        <v>322</v>
      </c>
      <c r="I73" s="15"/>
      <c r="J73" s="15" t="s">
        <v>55</v>
      </c>
      <c r="K73" s="15"/>
      <c r="L73" s="15"/>
      <c r="M73" s="17" t="b">
        <v>0</v>
      </c>
      <c r="N73" s="18">
        <f>IF('인테리어-초기비용'!$C$2:$C$747=TRUE, 0, IF('인테리어-초기비용'!$C$2:$C$747="지출", -ROUND('인테리어-초기비용'!$G$2:$G$747/11, 0), ROUND('인테리어-초기비용'!$G$2:$G$747/11, 0)))</f>
        <v>-1477</v>
      </c>
      <c r="O73" s="18">
        <f>IF('인테리어-초기비용'!$C$2:$C$747="지출", -('인테리어-초기비용'!$G$2:$G$747), '인테리어-초기비용'!$G$2:$G$747)</f>
        <v>-16250</v>
      </c>
      <c r="P73" s="18">
        <f>'인테리어-초기비용'!$O$2:$O$747-'인테리어-초기비용'!$N$2:$N$747</f>
        <v>-14773</v>
      </c>
      <c r="Q73" s="18">
        <f>IF('운영결산'!$C$2, '인테리어-초기비용'!$P$2:$P$747, '인테리어-초기비용'!$O$2:$O$747)</f>
        <v>-16250</v>
      </c>
      <c r="R73" s="18">
        <f>IF('초기비용'!$C$2, '인테리어-초기비용'!$P$2:$P$747, '인테리어-초기비용'!$O$2:$O$747)</f>
        <v>-16250</v>
      </c>
      <c r="S73" s="18">
        <f>IF('총결산'!$C$2, '인테리어-초기비용'!$P$2:$P$747, '인테리어-초기비용'!$O$2:$O$747)</f>
        <v>-14773</v>
      </c>
      <c r="T73" s="18">
        <f>IF('인테리어-초기비용'!$U$2:$U$747=FALSE, '인테리어-초기비용'!$N$2:$N$747, 0)</f>
        <v>-1477</v>
      </c>
      <c r="U73" s="20"/>
      <c r="V73" s="15"/>
      <c r="W73" s="15"/>
      <c r="X73" s="16">
        <v>16250.0</v>
      </c>
      <c r="Y73" s="15">
        <v>1.0</v>
      </c>
      <c r="Z73" s="15"/>
      <c r="AA73" s="15">
        <v>1.0</v>
      </c>
      <c r="AB73" s="19"/>
    </row>
    <row r="74" ht="15.75" customHeight="1">
      <c r="A74" s="6" t="str">
        <f>TEXT('인테리어-초기비용'!$B$2:$B$747, "yyyy-mm")</f>
        <v>2025-02</v>
      </c>
      <c r="B74" s="7">
        <v>45710.0</v>
      </c>
      <c r="C74" s="8" t="s">
        <v>28</v>
      </c>
      <c r="D74" s="8" t="s">
        <v>29</v>
      </c>
      <c r="E74" s="8" t="s">
        <v>240</v>
      </c>
      <c r="F74" s="8" t="s">
        <v>241</v>
      </c>
      <c r="G74" s="9">
        <v>50000.0</v>
      </c>
      <c r="H74" s="8"/>
      <c r="I74" s="8" t="s">
        <v>242</v>
      </c>
      <c r="J74" s="8"/>
      <c r="K74" s="8"/>
      <c r="L74" s="8" t="s">
        <v>335</v>
      </c>
      <c r="M74" s="10" t="b">
        <f>AND(ISNUMBER(MATCH('인테리어-초기비용'!$E$2:$E$747, '관리용품리스트'!$B$3:$B$48, 0)),
  ISNUMBER(MATCH('인테리어-초기비용'!$F$2:$F$747, '관리용품리스트'!$C$3:$C$48, 0))
)
</f>
        <v>0</v>
      </c>
      <c r="N74" s="11">
        <f>IF('인테리어-초기비용'!$C$2:$C$747=TRUE, 0, IF('인테리어-초기비용'!$C$2:$C$747="지출", -ROUND('인테리어-초기비용'!$G$2:$G$747/11, 0), ROUND('인테리어-초기비용'!$G$2:$G$747/11, 0)))</f>
        <v>-4545</v>
      </c>
      <c r="O74" s="11">
        <f>IF('인테리어-초기비용'!$C$2:$C$747="지출", -('인테리어-초기비용'!$G$2:$G$747), '인테리어-초기비용'!$G$2:$G$747)</f>
        <v>-50000</v>
      </c>
      <c r="P74" s="11">
        <f>'인테리어-초기비용'!$O$2:$O$747-'인테리어-초기비용'!$N$2:$N$747</f>
        <v>-45455</v>
      </c>
      <c r="Q74" s="11">
        <f>IF('운영결산'!$C$2, '인테리어-초기비용'!$P$2:$P$747, '인테리어-초기비용'!$O$2:$O$747)</f>
        <v>-50000</v>
      </c>
      <c r="R74" s="11">
        <f>IF('초기비용'!$C$2, '인테리어-초기비용'!$P$2:$P$747, '인테리어-초기비용'!$O$2:$O$747)</f>
        <v>-50000</v>
      </c>
      <c r="S74" s="11">
        <f>IF('총결산'!$C$2, '인테리어-초기비용'!$P$2:$P$747, '인테리어-초기비용'!$O$2:$O$747)</f>
        <v>-45455</v>
      </c>
      <c r="T74" s="11">
        <f>IF('인테리어-초기비용'!$U$2:$U$747=FALSE, '인테리어-초기비용'!$N$2:$N$747, 0)</f>
        <v>-4545</v>
      </c>
      <c r="U74" s="21"/>
      <c r="V74" s="8"/>
      <c r="W74" s="8"/>
      <c r="X74" s="8"/>
      <c r="Y74" s="8"/>
      <c r="Z74" s="8"/>
      <c r="AA74" s="8"/>
      <c r="AB74" s="12"/>
    </row>
    <row r="75" ht="15.75" customHeight="1">
      <c r="A75" s="13" t="str">
        <f>TEXT('인테리어-초기비용'!$B$2:$B$747, "yyyy-mm")</f>
        <v>2025-02</v>
      </c>
      <c r="B75" s="14">
        <v>45711.0</v>
      </c>
      <c r="C75" s="15" t="s">
        <v>28</v>
      </c>
      <c r="D75" s="15" t="s">
        <v>29</v>
      </c>
      <c r="E75" s="15" t="s">
        <v>160</v>
      </c>
      <c r="F75" s="15" t="s">
        <v>338</v>
      </c>
      <c r="G75" s="16">
        <v>23160.0</v>
      </c>
      <c r="H75" s="15" t="s">
        <v>339</v>
      </c>
      <c r="I75" s="15"/>
      <c r="J75" s="15" t="s">
        <v>55</v>
      </c>
      <c r="K75" s="15"/>
      <c r="L75" s="15"/>
      <c r="M75" s="17" t="b">
        <f>AND(ISNUMBER(MATCH('인테리어-초기비용'!$E$2:$E$747, '관리용품리스트'!$B$3:$B$48, 0)),
  ISNUMBER(MATCH('인테리어-초기비용'!$F$2:$F$747, '관리용품리스트'!$C$3:$C$48, 0))
)
</f>
        <v>0</v>
      </c>
      <c r="N75" s="18">
        <f>IF('인테리어-초기비용'!$C$2:$C$747=TRUE, 0, IF('인테리어-초기비용'!$C$2:$C$747="지출", -ROUND('인테리어-초기비용'!$G$2:$G$747/11, 0), ROUND('인테리어-초기비용'!$G$2:$G$747/11, 0)))</f>
        <v>-2105</v>
      </c>
      <c r="O75" s="18">
        <f>IF('인테리어-초기비용'!$C$2:$C$747="지출", -('인테리어-초기비용'!$G$2:$G$747), '인테리어-초기비용'!$G$2:$G$747)</f>
        <v>-23160</v>
      </c>
      <c r="P75" s="18">
        <f>'인테리어-초기비용'!$O$2:$O$747-'인테리어-초기비용'!$N$2:$N$747</f>
        <v>-21055</v>
      </c>
      <c r="Q75" s="18">
        <f>IF('운영결산'!$C$2, '인테리어-초기비용'!$P$2:$P$747, '인테리어-초기비용'!$O$2:$O$747)</f>
        <v>-23160</v>
      </c>
      <c r="R75" s="18">
        <f>IF('초기비용'!$C$2, '인테리어-초기비용'!$P$2:$P$747, '인테리어-초기비용'!$O$2:$O$747)</f>
        <v>-23160</v>
      </c>
      <c r="S75" s="18">
        <f>IF('총결산'!$C$2, '인테리어-초기비용'!$P$2:$P$747, '인테리어-초기비용'!$O$2:$O$747)</f>
        <v>-21055</v>
      </c>
      <c r="T75" s="18">
        <f>IF('인테리어-초기비용'!$U$2:$U$747=FALSE, '인테리어-초기비용'!$N$2:$N$747, 0)</f>
        <v>-2105</v>
      </c>
      <c r="U75" s="20"/>
      <c r="V75" s="15"/>
      <c r="W75" s="15"/>
      <c r="X75" s="16">
        <v>11580.0</v>
      </c>
      <c r="Y75" s="15">
        <v>2.0</v>
      </c>
      <c r="Z75" s="15"/>
      <c r="AA75" s="15">
        <v>2.0</v>
      </c>
      <c r="AB75" s="19"/>
    </row>
    <row r="76" ht="15.75" customHeight="1">
      <c r="A76" s="6" t="str">
        <f>TEXT('인테리어-초기비용'!$B$2:$B$747, "yyyy-mm")</f>
        <v>2025-02</v>
      </c>
      <c r="B76" s="7">
        <v>45711.0</v>
      </c>
      <c r="C76" s="8" t="s">
        <v>28</v>
      </c>
      <c r="D76" s="8" t="s">
        <v>29</v>
      </c>
      <c r="E76" s="8" t="s">
        <v>131</v>
      </c>
      <c r="F76" s="8" t="s">
        <v>340</v>
      </c>
      <c r="G76" s="9">
        <v>189280.0</v>
      </c>
      <c r="H76" s="8" t="s">
        <v>341</v>
      </c>
      <c r="I76" s="8"/>
      <c r="J76" s="8" t="s">
        <v>55</v>
      </c>
      <c r="K76" s="8"/>
      <c r="L76" s="8"/>
      <c r="M76" s="10" t="b">
        <f>AND(ISNUMBER(MATCH('인테리어-초기비용'!$E$2:$E$747, '관리용품리스트'!$B$3:$B$48, 0)),
  ISNUMBER(MATCH('인테리어-초기비용'!$F$2:$F$747, '관리용품리스트'!$C$3:$C$48, 0))
)
</f>
        <v>0</v>
      </c>
      <c r="N76" s="11">
        <f>IF('인테리어-초기비용'!$C$2:$C$747=TRUE, 0, IF('인테리어-초기비용'!$C$2:$C$747="지출", -ROUND('인테리어-초기비용'!$G$2:$G$747/11, 0), ROUND('인테리어-초기비용'!$G$2:$G$747/11, 0)))</f>
        <v>-17207</v>
      </c>
      <c r="O76" s="11">
        <f>IF('인테리어-초기비용'!$C$2:$C$747="지출", -('인테리어-초기비용'!$G$2:$G$747), '인테리어-초기비용'!$G$2:$G$747)</f>
        <v>-189280</v>
      </c>
      <c r="P76" s="11">
        <f>'인테리어-초기비용'!$O$2:$O$747-'인테리어-초기비용'!$N$2:$N$747</f>
        <v>-172073</v>
      </c>
      <c r="Q76" s="11">
        <f>IF('운영결산'!$C$2, '인테리어-초기비용'!$P$2:$P$747, '인테리어-초기비용'!$O$2:$O$747)</f>
        <v>-189280</v>
      </c>
      <c r="R76" s="11">
        <f>IF('초기비용'!$C$2, '인테리어-초기비용'!$P$2:$P$747, '인테리어-초기비용'!$O$2:$O$747)</f>
        <v>-189280</v>
      </c>
      <c r="S76" s="11">
        <f>IF('총결산'!$C$2, '인테리어-초기비용'!$P$2:$P$747, '인테리어-초기비용'!$O$2:$O$747)</f>
        <v>-172073</v>
      </c>
      <c r="T76" s="11">
        <f>IF('인테리어-초기비용'!$U$2:$U$747=FALSE, '인테리어-초기비용'!$N$2:$N$747, 0)</f>
        <v>-17207</v>
      </c>
      <c r="U76" s="21"/>
      <c r="V76" s="8"/>
      <c r="W76" s="8"/>
      <c r="X76" s="9">
        <v>189280.0</v>
      </c>
      <c r="Y76" s="8">
        <v>1.0</v>
      </c>
      <c r="Z76" s="8"/>
      <c r="AA76" s="8">
        <v>1.0</v>
      </c>
      <c r="AB76" s="12"/>
    </row>
    <row r="77" ht="15.75" customHeight="1">
      <c r="A77" s="13" t="str">
        <f>TEXT('인테리어-초기비용'!$B$2:$B$747, "yyyy-mm")</f>
        <v>2025-02</v>
      </c>
      <c r="B77" s="14">
        <v>45712.0</v>
      </c>
      <c r="C77" s="15" t="s">
        <v>28</v>
      </c>
      <c r="D77" s="15" t="s">
        <v>29</v>
      </c>
      <c r="E77" s="15" t="s">
        <v>78</v>
      </c>
      <c r="F77" s="15" t="s">
        <v>123</v>
      </c>
      <c r="G77" s="16">
        <v>1244.0</v>
      </c>
      <c r="H77" s="15" t="s">
        <v>342</v>
      </c>
      <c r="I77" s="15"/>
      <c r="J77" s="15" t="s">
        <v>60</v>
      </c>
      <c r="K77" s="15" t="b">
        <v>1</v>
      </c>
      <c r="L77" s="15" t="s">
        <v>343</v>
      </c>
      <c r="M77" s="17" t="b">
        <f>AND(ISNUMBER(MATCH('인테리어-초기비용'!$E$2:$E$747, '관리용품리스트'!$B$3:$B$48, 0)),
  ISNUMBER(MATCH('인테리어-초기비용'!$F$2:$F$747, '관리용품리스트'!$C$3:$C$48, 0))
)
</f>
        <v>0</v>
      </c>
      <c r="N77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77" s="18">
        <f>IF('인테리어-초기비용'!$C$2:$C$747="지출", -('인테리어-초기비용'!$G$2:$G$747), '인테리어-초기비용'!$G$2:$G$747)</f>
        <v>-1244</v>
      </c>
      <c r="P77" s="18">
        <f>'인테리어-초기비용'!$O$2:$O$747-'인테리어-초기비용'!$N$2:$N$747</f>
        <v>-1244</v>
      </c>
      <c r="Q77" s="18">
        <f>IF('운영결산'!$C$2, '인테리어-초기비용'!$P$2:$P$747, '인테리어-초기비용'!$O$2:$O$747)</f>
        <v>-1244</v>
      </c>
      <c r="R77" s="18">
        <f>IF('초기비용'!$C$2, '인테리어-초기비용'!$P$2:$P$747, '인테리어-초기비용'!$O$2:$O$747)</f>
        <v>-1244</v>
      </c>
      <c r="S77" s="18">
        <f>IF('총결산'!$C$2, '인테리어-초기비용'!$P$2:$P$747, '인테리어-초기비용'!$O$2:$O$747)</f>
        <v>-1244</v>
      </c>
      <c r="T77" s="18">
        <f>IF('인테리어-초기비용'!$U$2:$U$747&lt;&gt;"", 0, '인테리어-초기비용'!$N$2:$N$747)</f>
        <v>0</v>
      </c>
      <c r="U77" s="20"/>
      <c r="V77" s="15"/>
      <c r="W77" s="15"/>
      <c r="X77" s="16">
        <v>1350.0</v>
      </c>
      <c r="Y77" s="15">
        <v>1.0</v>
      </c>
      <c r="Z77" s="15"/>
      <c r="AA77" s="15">
        <v>1.0</v>
      </c>
      <c r="AB77" s="19"/>
    </row>
    <row r="78" ht="15.75" customHeight="1">
      <c r="A78" s="6" t="str">
        <f>TEXT('인테리어-초기비용'!$B$2:$B$747, "yyyy-mm")</f>
        <v>2025-02</v>
      </c>
      <c r="B78" s="7">
        <v>45712.0</v>
      </c>
      <c r="C78" s="8" t="s">
        <v>28</v>
      </c>
      <c r="D78" s="8" t="s">
        <v>29</v>
      </c>
      <c r="E78" s="8" t="s">
        <v>131</v>
      </c>
      <c r="F78" s="8" t="s">
        <v>345</v>
      </c>
      <c r="G78" s="9">
        <v>3317.0</v>
      </c>
      <c r="H78" s="8" t="s">
        <v>346</v>
      </c>
      <c r="I78" s="8"/>
      <c r="J78" s="8" t="s">
        <v>60</v>
      </c>
      <c r="K78" s="8" t="b">
        <v>1</v>
      </c>
      <c r="L78" s="8"/>
      <c r="M78" s="10" t="b">
        <f>AND(ISNUMBER(MATCH('인테리어-초기비용'!$E$2:$E$747, '관리용품리스트'!$B$3:$B$48, 0)),
  ISNUMBER(MATCH('인테리어-초기비용'!$F$2:$F$747, '관리용품리스트'!$C$3:$C$48, 0))
)
</f>
        <v>0</v>
      </c>
      <c r="N78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78" s="11">
        <f>IF('인테리어-초기비용'!$C$2:$C$747="지출", -('인테리어-초기비용'!$G$2:$G$747), '인테리어-초기비용'!$G$2:$G$747)</f>
        <v>-3317</v>
      </c>
      <c r="P78" s="11">
        <f>'인테리어-초기비용'!$O$2:$O$747-'인테리어-초기비용'!$N$2:$N$747</f>
        <v>-3317</v>
      </c>
      <c r="Q78" s="11">
        <f>IF('운영결산'!$C$2, '인테리어-초기비용'!$P$2:$P$747, '인테리어-초기비용'!$O$2:$O$747)</f>
        <v>-3317</v>
      </c>
      <c r="R78" s="11">
        <f>IF('초기비용'!$C$2, '인테리어-초기비용'!$P$2:$P$747, '인테리어-초기비용'!$O$2:$O$747)</f>
        <v>-3317</v>
      </c>
      <c r="S78" s="11">
        <f>IF('총결산'!$C$2, '인테리어-초기비용'!$P$2:$P$747, '인테리어-초기비용'!$O$2:$O$747)</f>
        <v>-3317</v>
      </c>
      <c r="T78" s="11">
        <f>IF('인테리어-초기비용'!$U$2:$U$747&lt;&gt;"", 0, '인테리어-초기비용'!$N$2:$N$747)</f>
        <v>0</v>
      </c>
      <c r="U78" s="21"/>
      <c r="V78" s="8"/>
      <c r="W78" s="8"/>
      <c r="X78" s="9">
        <v>3600.0</v>
      </c>
      <c r="Y78" s="8">
        <v>1.0</v>
      </c>
      <c r="Z78" s="8"/>
      <c r="AA78" s="8">
        <v>1.0</v>
      </c>
      <c r="AB78" s="12"/>
    </row>
    <row r="79" ht="15.75" customHeight="1">
      <c r="A79" s="13" t="str">
        <f>TEXT('인테리어-초기비용'!$B$2:$B$747, "yyyy-mm")</f>
        <v>2025-02</v>
      </c>
      <c r="B79" s="14">
        <v>45712.0</v>
      </c>
      <c r="C79" s="15" t="s">
        <v>28</v>
      </c>
      <c r="D79" s="15" t="s">
        <v>29</v>
      </c>
      <c r="E79" s="15" t="s">
        <v>78</v>
      </c>
      <c r="F79" s="15" t="s">
        <v>347</v>
      </c>
      <c r="G79" s="16">
        <v>2486.0</v>
      </c>
      <c r="H79" s="15" t="s">
        <v>348</v>
      </c>
      <c r="I79" s="15"/>
      <c r="J79" s="15" t="s">
        <v>60</v>
      </c>
      <c r="K79" s="15" t="b">
        <v>1</v>
      </c>
      <c r="L79" s="15"/>
      <c r="M79" s="17" t="b">
        <f>AND(ISNUMBER(MATCH('인테리어-초기비용'!$E$2:$E$747, '관리용품리스트'!$B$3:$B$48, 0)),
  ISNUMBER(MATCH('인테리어-초기비용'!$F$2:$F$747, '관리용품리스트'!$C$3:$C$48, 0))
)
</f>
        <v>0</v>
      </c>
      <c r="N79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79" s="18">
        <f>IF('인테리어-초기비용'!$C$2:$C$747="지출", -('인테리어-초기비용'!$G$2:$G$747), '인테리어-초기비용'!$G$2:$G$747)</f>
        <v>-2486</v>
      </c>
      <c r="P79" s="18">
        <f>'인테리어-초기비용'!$O$2:$O$747-'인테리어-초기비용'!$N$2:$N$747</f>
        <v>-2486</v>
      </c>
      <c r="Q79" s="18">
        <f>IF('운영결산'!$C$2, '인테리어-초기비용'!$P$2:$P$747, '인테리어-초기비용'!$O$2:$O$747)</f>
        <v>-2486</v>
      </c>
      <c r="R79" s="18">
        <f>IF('초기비용'!$C$2, '인테리어-초기비용'!$P$2:$P$747, '인테리어-초기비용'!$O$2:$O$747)</f>
        <v>-2486</v>
      </c>
      <c r="S79" s="18">
        <f>IF('총결산'!$C$2, '인테리어-초기비용'!$P$2:$P$747, '인테리어-초기비용'!$O$2:$O$747)</f>
        <v>-2486</v>
      </c>
      <c r="T79" s="18">
        <f>IF('인테리어-초기비용'!$U$2:$U$747&lt;&gt;"", 0, '인테리어-초기비용'!$N$2:$N$747)</f>
        <v>0</v>
      </c>
      <c r="U79" s="20"/>
      <c r="V79" s="15"/>
      <c r="W79" s="15"/>
      <c r="X79" s="16">
        <v>2700.0</v>
      </c>
      <c r="Y79" s="15">
        <v>1.0</v>
      </c>
      <c r="Z79" s="15"/>
      <c r="AA79" s="15">
        <v>1.0</v>
      </c>
      <c r="AB79" s="19"/>
    </row>
    <row r="80" ht="15.75" customHeight="1">
      <c r="A80" s="6" t="str">
        <f>TEXT('인테리어-초기비용'!$B$2:$B$747, "yyyy-mm")</f>
        <v>2025-02</v>
      </c>
      <c r="B80" s="7">
        <v>45712.0</v>
      </c>
      <c r="C80" s="8" t="s">
        <v>28</v>
      </c>
      <c r="D80" s="8" t="s">
        <v>29</v>
      </c>
      <c r="E80" s="8" t="s">
        <v>160</v>
      </c>
      <c r="F80" s="8" t="s">
        <v>354</v>
      </c>
      <c r="G80" s="9">
        <v>10000.0</v>
      </c>
      <c r="H80" s="8" t="s">
        <v>355</v>
      </c>
      <c r="I80" s="8"/>
      <c r="J80" s="8" t="s">
        <v>55</v>
      </c>
      <c r="K80" s="8"/>
      <c r="L80" s="8"/>
      <c r="M80" s="10" t="b">
        <f>AND(ISNUMBER(MATCH('인테리어-초기비용'!$E$2:$E$747, '관리용품리스트'!$B$3:$B$48, 0)),
  ISNUMBER(MATCH('인테리어-초기비용'!$F$2:$F$747, '관리용품리스트'!$C$3:$C$48, 0))
)
</f>
        <v>0</v>
      </c>
      <c r="N80" s="11">
        <f>IF('인테리어-초기비용'!$C$2:$C$747=TRUE, 0, IF('인테리어-초기비용'!$C$2:$C$747="지출", -ROUND('인테리어-초기비용'!$G$2:$G$747/11, 0), ROUND('인테리어-초기비용'!$G$2:$G$747/11, 0)))</f>
        <v>-909</v>
      </c>
      <c r="O80" s="11">
        <f>IF('인테리어-초기비용'!$C$2:$C$747="지출", -('인테리어-초기비용'!$G$2:$G$747), '인테리어-초기비용'!$G$2:$G$747)</f>
        <v>-10000</v>
      </c>
      <c r="P80" s="11">
        <f>'인테리어-초기비용'!$O$2:$O$747-'인테리어-초기비용'!$N$2:$N$747</f>
        <v>-9091</v>
      </c>
      <c r="Q80" s="11">
        <f>IF('운영결산'!$C$2, '인테리어-초기비용'!$P$2:$P$747, '인테리어-초기비용'!$O$2:$O$747)</f>
        <v>-10000</v>
      </c>
      <c r="R80" s="11">
        <f>IF('초기비용'!$C$2, '인테리어-초기비용'!$P$2:$P$747, '인테리어-초기비용'!$O$2:$O$747)</f>
        <v>-10000</v>
      </c>
      <c r="S80" s="11">
        <f>IF('총결산'!$C$2, '인테리어-초기비용'!$P$2:$P$747, '인테리어-초기비용'!$O$2:$O$747)</f>
        <v>-9091</v>
      </c>
      <c r="T80" s="11">
        <f>IF('인테리어-초기비용'!$U$2:$U$747=FALSE, '인테리어-초기비용'!$N$2:$N$747, 0)</f>
        <v>-909</v>
      </c>
      <c r="U80" s="21"/>
      <c r="V80" s="8"/>
      <c r="W80" s="8"/>
      <c r="X80" s="9">
        <v>10000.0</v>
      </c>
      <c r="Y80" s="8">
        <v>1.0</v>
      </c>
      <c r="Z80" s="8"/>
      <c r="AA80" s="8">
        <v>1.0</v>
      </c>
      <c r="AB80" s="12"/>
    </row>
    <row r="81" ht="15.75" customHeight="1">
      <c r="A81" s="13" t="str">
        <f>TEXT('인테리어-초기비용'!$B$2:$B$747, "yyyy-mm")</f>
        <v>2025-02</v>
      </c>
      <c r="B81" s="14">
        <v>45712.0</v>
      </c>
      <c r="C81" s="15" t="s">
        <v>28</v>
      </c>
      <c r="D81" s="15" t="s">
        <v>29</v>
      </c>
      <c r="E81" s="15" t="s">
        <v>160</v>
      </c>
      <c r="F81" s="15" t="s">
        <v>354</v>
      </c>
      <c r="G81" s="16">
        <v>8200.0</v>
      </c>
      <c r="H81" s="15" t="s">
        <v>356</v>
      </c>
      <c r="I81" s="15"/>
      <c r="J81" s="15" t="s">
        <v>55</v>
      </c>
      <c r="K81" s="15"/>
      <c r="L81" s="15"/>
      <c r="M81" s="17" t="b">
        <f>AND(ISNUMBER(MATCH('인테리어-초기비용'!$E$2:$E$747, '관리용품리스트'!$B$3:$B$48, 0)),
  ISNUMBER(MATCH('인테리어-초기비용'!$F$2:$F$747, '관리용품리스트'!$C$3:$C$48, 0))
)
</f>
        <v>0</v>
      </c>
      <c r="N81" s="18">
        <f>IF('인테리어-초기비용'!$C$2:$C$747=TRUE, 0, IF('인테리어-초기비용'!$C$2:$C$747="지출", -ROUND('인테리어-초기비용'!$G$2:$G$747/11, 0), ROUND('인테리어-초기비용'!$G$2:$G$747/11, 0)))</f>
        <v>-745</v>
      </c>
      <c r="O81" s="18">
        <f>IF('인테리어-초기비용'!$C$2:$C$747="지출", -('인테리어-초기비용'!$G$2:$G$747), '인테리어-초기비용'!$G$2:$G$747)</f>
        <v>-8200</v>
      </c>
      <c r="P81" s="18">
        <f>'인테리어-초기비용'!$O$2:$O$747-'인테리어-초기비용'!$N$2:$N$747</f>
        <v>-7455</v>
      </c>
      <c r="Q81" s="18">
        <f>IF('운영결산'!$C$2, '인테리어-초기비용'!$P$2:$P$747, '인테리어-초기비용'!$O$2:$O$747)</f>
        <v>-8200</v>
      </c>
      <c r="R81" s="18">
        <f>IF('초기비용'!$C$2, '인테리어-초기비용'!$P$2:$P$747, '인테리어-초기비용'!$O$2:$O$747)</f>
        <v>-8200</v>
      </c>
      <c r="S81" s="18">
        <f>IF('총결산'!$C$2, '인테리어-초기비용'!$P$2:$P$747, '인테리어-초기비용'!$O$2:$O$747)</f>
        <v>-7455</v>
      </c>
      <c r="T81" s="18">
        <f>IF('인테리어-초기비용'!$U$2:$U$747=FALSE, '인테리어-초기비용'!$N$2:$N$747, 0)</f>
        <v>-745</v>
      </c>
      <c r="U81" s="20"/>
      <c r="V81" s="15"/>
      <c r="W81" s="15"/>
      <c r="X81" s="16">
        <v>8200.0</v>
      </c>
      <c r="Y81" s="15">
        <v>1.0</v>
      </c>
      <c r="Z81" s="15"/>
      <c r="AA81" s="15">
        <v>1.0</v>
      </c>
      <c r="AB81" s="19"/>
    </row>
    <row r="82" ht="15.75" customHeight="1">
      <c r="A82" s="6" t="str">
        <f>TEXT('인테리어-초기비용'!$B$2:$B$747, "yyyy-mm")</f>
        <v>2025-02</v>
      </c>
      <c r="B82" s="7">
        <v>45714.0</v>
      </c>
      <c r="C82" s="8" t="s">
        <v>28</v>
      </c>
      <c r="D82" s="8" t="s">
        <v>29</v>
      </c>
      <c r="E82" s="8" t="s">
        <v>78</v>
      </c>
      <c r="F82" s="8" t="s">
        <v>123</v>
      </c>
      <c r="G82" s="9">
        <v>6379.0</v>
      </c>
      <c r="H82" s="8" t="s">
        <v>361</v>
      </c>
      <c r="I82" s="8"/>
      <c r="J82" s="8" t="s">
        <v>60</v>
      </c>
      <c r="K82" s="8" t="b">
        <v>1</v>
      </c>
      <c r="L82" s="8"/>
      <c r="M82" s="10" t="b">
        <f>AND(ISNUMBER(MATCH('인테리어-초기비용'!$E$2:$E$747, '관리용품리스트'!$B$3:$B$48, 0)),
  ISNUMBER(MATCH('인테리어-초기비용'!$F$2:$F$747, '관리용품리스트'!$C$3:$C$48, 0))
)
</f>
        <v>0</v>
      </c>
      <c r="N82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82" s="11">
        <f>IF('인테리어-초기비용'!$C$2:$C$747="지출", -('인테리어-초기비용'!$G$2:$G$747), '인테리어-초기비용'!$G$2:$G$747)</f>
        <v>-6379</v>
      </c>
      <c r="P82" s="11">
        <f>'인테리어-초기비용'!$O$2:$O$747-'인테리어-초기비용'!$N$2:$N$747</f>
        <v>-6379</v>
      </c>
      <c r="Q82" s="11">
        <f>IF('운영결산'!$C$2, '인테리어-초기비용'!$P$2:$P$747, '인테리어-초기비용'!$O$2:$O$747)</f>
        <v>-6379</v>
      </c>
      <c r="R82" s="11">
        <f>IF('초기비용'!$C$2, '인테리어-초기비용'!$P$2:$P$747, '인테리어-초기비용'!$O$2:$O$747)</f>
        <v>-6379</v>
      </c>
      <c r="S82" s="11">
        <f>IF('총결산'!$C$2, '인테리어-초기비용'!$P$2:$P$747, '인테리어-초기비용'!$O$2:$O$747)</f>
        <v>-6379</v>
      </c>
      <c r="T82" s="11">
        <f>IF('인테리어-초기비용'!$U$2:$U$747&lt;&gt;"", 0, '인테리어-초기비용'!$N$2:$N$747)</f>
        <v>0</v>
      </c>
      <c r="U82" s="21"/>
      <c r="V82" s="8"/>
      <c r="W82" s="8"/>
      <c r="X82" s="9">
        <v>3600.0</v>
      </c>
      <c r="Y82" s="8">
        <v>2.0</v>
      </c>
      <c r="Z82" s="8"/>
      <c r="AA82" s="8">
        <v>2.0</v>
      </c>
      <c r="AB82" s="12"/>
    </row>
    <row r="83" ht="15.75" customHeight="1">
      <c r="A83" s="13" t="str">
        <f>TEXT('인테리어-초기비용'!$B$2:$B$747, "yyyy-mm")</f>
        <v>2025-02</v>
      </c>
      <c r="B83" s="14">
        <v>45714.0</v>
      </c>
      <c r="C83" s="15" t="s">
        <v>28</v>
      </c>
      <c r="D83" s="15" t="s">
        <v>29</v>
      </c>
      <c r="E83" s="15" t="s">
        <v>78</v>
      </c>
      <c r="F83" s="15" t="s">
        <v>123</v>
      </c>
      <c r="G83" s="16">
        <v>3000.0</v>
      </c>
      <c r="H83" s="15" t="s">
        <v>362</v>
      </c>
      <c r="I83" s="15"/>
      <c r="J83" s="15" t="s">
        <v>195</v>
      </c>
      <c r="K83" s="15"/>
      <c r="L83" s="15"/>
      <c r="M83" s="17" t="b">
        <f>AND(ISNUMBER(MATCH('인테리어-초기비용'!$E$2:$E$747, '관리용품리스트'!$B$3:$B$48, 0)),
  ISNUMBER(MATCH('인테리어-초기비용'!$F$2:$F$747, '관리용품리스트'!$C$3:$C$48, 0))
)
</f>
        <v>0</v>
      </c>
      <c r="N83" s="18">
        <f>IF('인테리어-초기비용'!$C$2:$C$747=TRUE, 0, IF('인테리어-초기비용'!$C$2:$C$747="지출", -ROUND('인테리어-초기비용'!$G$2:$G$747/11, 0), ROUND('인테리어-초기비용'!$G$2:$G$747/11, 0)))</f>
        <v>-273</v>
      </c>
      <c r="O83" s="18">
        <f>IF('인테리어-초기비용'!$C$2:$C$747="지출", -('인테리어-초기비용'!$G$2:$G$747), '인테리어-초기비용'!$G$2:$G$747)</f>
        <v>-3000</v>
      </c>
      <c r="P83" s="18">
        <f>'인테리어-초기비용'!$O$2:$O$747-'인테리어-초기비용'!$N$2:$N$747</f>
        <v>-2727</v>
      </c>
      <c r="Q83" s="18">
        <f>IF('운영결산'!$C$2, '인테리어-초기비용'!$P$2:$P$747, '인테리어-초기비용'!$O$2:$O$747)</f>
        <v>-3000</v>
      </c>
      <c r="R83" s="18">
        <f>IF('초기비용'!$C$2, '인테리어-초기비용'!$P$2:$P$747, '인테리어-초기비용'!$O$2:$O$747)</f>
        <v>-3000</v>
      </c>
      <c r="S83" s="18">
        <f>IF('총결산'!$C$2, '인테리어-초기비용'!$P$2:$P$747, '인테리어-초기비용'!$O$2:$O$747)</f>
        <v>-2727</v>
      </c>
      <c r="T83" s="18">
        <f>IF('인테리어-초기비용'!$U$2:$U$747=FALSE, '인테리어-초기비용'!$N$2:$N$747, 0)</f>
        <v>-273</v>
      </c>
      <c r="U83" s="20"/>
      <c r="V83" s="15"/>
      <c r="W83" s="15" t="s">
        <v>246</v>
      </c>
      <c r="X83" s="16">
        <v>3000.0</v>
      </c>
      <c r="Y83" s="15">
        <v>1.0</v>
      </c>
      <c r="Z83" s="15"/>
      <c r="AA83" s="15">
        <v>1.0</v>
      </c>
      <c r="AB83" s="19"/>
    </row>
    <row r="84" ht="15.75" customHeight="1">
      <c r="A84" s="6" t="str">
        <f>TEXT('인테리어-초기비용'!$B$2:$B$747, "yyyy-mm")</f>
        <v>2025-02</v>
      </c>
      <c r="B84" s="7">
        <v>45714.0</v>
      </c>
      <c r="C84" s="8" t="s">
        <v>28</v>
      </c>
      <c r="D84" s="8" t="s">
        <v>29</v>
      </c>
      <c r="E84" s="8" t="s">
        <v>83</v>
      </c>
      <c r="F84" s="8" t="s">
        <v>364</v>
      </c>
      <c r="G84" s="9">
        <v>10000.0</v>
      </c>
      <c r="H84" s="8" t="s">
        <v>365</v>
      </c>
      <c r="I84" s="8"/>
      <c r="J84" s="8" t="s">
        <v>195</v>
      </c>
      <c r="K84" s="8"/>
      <c r="L84" s="8"/>
      <c r="M84" s="10" t="b">
        <f>AND(ISNUMBER(MATCH('인테리어-초기비용'!$E$2:$E$747, '관리용품리스트'!$B$3:$B$48, 0)),
  ISNUMBER(MATCH('인테리어-초기비용'!$F$2:$F$747, '관리용품리스트'!$C$3:$C$48, 0))
)
</f>
        <v>0</v>
      </c>
      <c r="N84" s="11">
        <f>IF('인테리어-초기비용'!$C$2:$C$747=TRUE, 0, IF('인테리어-초기비용'!$C$2:$C$747="지출", -ROUND('인테리어-초기비용'!$G$2:$G$747/11, 0), ROUND('인테리어-초기비용'!$G$2:$G$747/11, 0)))</f>
        <v>-909</v>
      </c>
      <c r="O84" s="11">
        <f>IF('인테리어-초기비용'!$C$2:$C$747="지출", -('인테리어-초기비용'!$G$2:$G$747), '인테리어-초기비용'!$G$2:$G$747)</f>
        <v>-10000</v>
      </c>
      <c r="P84" s="11">
        <f>'인테리어-초기비용'!$O$2:$O$747-'인테리어-초기비용'!$N$2:$N$747</f>
        <v>-9091</v>
      </c>
      <c r="Q84" s="11">
        <f>IF('운영결산'!$C$2, '인테리어-초기비용'!$P$2:$P$747, '인테리어-초기비용'!$O$2:$O$747)</f>
        <v>-10000</v>
      </c>
      <c r="R84" s="11">
        <f>IF('초기비용'!$C$2, '인테리어-초기비용'!$P$2:$P$747, '인테리어-초기비용'!$O$2:$O$747)</f>
        <v>-10000</v>
      </c>
      <c r="S84" s="11">
        <f>IF('총결산'!$C$2, '인테리어-초기비용'!$P$2:$P$747, '인테리어-초기비용'!$O$2:$O$747)</f>
        <v>-9091</v>
      </c>
      <c r="T84" s="11">
        <f>IF('인테리어-초기비용'!$U$2:$U$747=FALSE, '인테리어-초기비용'!$N$2:$N$747, 0)</f>
        <v>-909</v>
      </c>
      <c r="U84" s="21"/>
      <c r="V84" s="8"/>
      <c r="W84" s="8" t="s">
        <v>281</v>
      </c>
      <c r="X84" s="9">
        <v>2000.0</v>
      </c>
      <c r="Y84" s="8">
        <v>5.0</v>
      </c>
      <c r="Z84" s="8"/>
      <c r="AA84" s="8">
        <v>5.0</v>
      </c>
      <c r="AB84" s="12"/>
    </row>
    <row r="85" ht="15.75" customHeight="1">
      <c r="A85" s="13" t="str">
        <f>TEXT('인테리어-초기비용'!$B$2:$B$747, "yyyy-mm")</f>
        <v>2025-02</v>
      </c>
      <c r="B85" s="14">
        <v>45714.0</v>
      </c>
      <c r="C85" s="15" t="s">
        <v>28</v>
      </c>
      <c r="D85" s="15" t="s">
        <v>29</v>
      </c>
      <c r="E85" s="15" t="s">
        <v>78</v>
      </c>
      <c r="F85" s="15" t="s">
        <v>123</v>
      </c>
      <c r="G85" s="16">
        <v>5000.0</v>
      </c>
      <c r="H85" s="15" t="s">
        <v>366</v>
      </c>
      <c r="I85" s="15"/>
      <c r="J85" s="15" t="s">
        <v>195</v>
      </c>
      <c r="K85" s="15"/>
      <c r="L85" s="15"/>
      <c r="M85" s="17" t="b">
        <f>AND(ISNUMBER(MATCH('인테리어-초기비용'!$E$2:$E$747, '관리용품리스트'!$B$3:$B$48, 0)),
  ISNUMBER(MATCH('인테리어-초기비용'!$F$2:$F$747, '관리용품리스트'!$C$3:$C$48, 0))
)
</f>
        <v>0</v>
      </c>
      <c r="N85" s="18">
        <f>IF('인테리어-초기비용'!$C$2:$C$747=TRUE, 0, IF('인테리어-초기비용'!$C$2:$C$747="지출", -ROUND('인테리어-초기비용'!$G$2:$G$747/11, 0), ROUND('인테리어-초기비용'!$G$2:$G$747/11, 0)))</f>
        <v>-455</v>
      </c>
      <c r="O85" s="18">
        <f>IF('인테리어-초기비용'!$C$2:$C$747="지출", -('인테리어-초기비용'!$G$2:$G$747), '인테리어-초기비용'!$G$2:$G$747)</f>
        <v>-5000</v>
      </c>
      <c r="P85" s="18">
        <f>'인테리어-초기비용'!$O$2:$O$747-'인테리어-초기비용'!$N$2:$N$747</f>
        <v>-4545</v>
      </c>
      <c r="Q85" s="18">
        <f>IF('운영결산'!$C$2, '인테리어-초기비용'!$P$2:$P$747, '인테리어-초기비용'!$O$2:$O$747)</f>
        <v>-5000</v>
      </c>
      <c r="R85" s="18">
        <f>IF('초기비용'!$C$2, '인테리어-초기비용'!$P$2:$P$747, '인테리어-초기비용'!$O$2:$O$747)</f>
        <v>-5000</v>
      </c>
      <c r="S85" s="18">
        <f>IF('총결산'!$C$2, '인테리어-초기비용'!$P$2:$P$747, '인테리어-초기비용'!$O$2:$O$747)</f>
        <v>-4545</v>
      </c>
      <c r="T85" s="18">
        <f>IF('인테리어-초기비용'!$U$2:$U$747=FALSE, '인테리어-초기비용'!$N$2:$N$747, 0)</f>
        <v>-455</v>
      </c>
      <c r="U85" s="20"/>
      <c r="V85" s="15"/>
      <c r="W85" s="15" t="s">
        <v>246</v>
      </c>
      <c r="X85" s="16">
        <v>5000.0</v>
      </c>
      <c r="Y85" s="15">
        <v>1.0</v>
      </c>
      <c r="Z85" s="15"/>
      <c r="AA85" s="15">
        <v>1.0</v>
      </c>
      <c r="AB85" s="19"/>
    </row>
    <row r="86" ht="15.75" customHeight="1">
      <c r="A86" s="6" t="str">
        <f>TEXT('인테리어-초기비용'!$B$2:$B$747, "yyyy-mm")</f>
        <v>2025-02</v>
      </c>
      <c r="B86" s="7">
        <v>45714.0</v>
      </c>
      <c r="C86" s="8" t="s">
        <v>28</v>
      </c>
      <c r="D86" s="8" t="s">
        <v>29</v>
      </c>
      <c r="E86" s="8" t="s">
        <v>78</v>
      </c>
      <c r="F86" s="8" t="s">
        <v>123</v>
      </c>
      <c r="G86" s="9">
        <v>2000.0</v>
      </c>
      <c r="H86" s="8" t="s">
        <v>367</v>
      </c>
      <c r="I86" s="8"/>
      <c r="J86" s="8" t="s">
        <v>195</v>
      </c>
      <c r="K86" s="8"/>
      <c r="L86" s="8"/>
      <c r="M86" s="10" t="b">
        <f>AND(ISNUMBER(MATCH('인테리어-초기비용'!$E$2:$E$747, '관리용품리스트'!$B$3:$B$48, 0)),
  ISNUMBER(MATCH('인테리어-초기비용'!$F$2:$F$747, '관리용품리스트'!$C$3:$C$48, 0))
)
</f>
        <v>0</v>
      </c>
      <c r="N86" s="11">
        <f>IF('인테리어-초기비용'!$C$2:$C$747=TRUE, 0, IF('인테리어-초기비용'!$C$2:$C$747="지출", -ROUND('인테리어-초기비용'!$G$2:$G$747/11, 0), ROUND('인테리어-초기비용'!$G$2:$G$747/11, 0)))</f>
        <v>-182</v>
      </c>
      <c r="O86" s="11">
        <f>IF('인테리어-초기비용'!$C$2:$C$747="지출", -('인테리어-초기비용'!$G$2:$G$747), '인테리어-초기비용'!$G$2:$G$747)</f>
        <v>-2000</v>
      </c>
      <c r="P86" s="11">
        <f>'인테리어-초기비용'!$O$2:$O$747-'인테리어-초기비용'!$N$2:$N$747</f>
        <v>-1818</v>
      </c>
      <c r="Q86" s="11">
        <f>IF('운영결산'!$C$2, '인테리어-초기비용'!$P$2:$P$747, '인테리어-초기비용'!$O$2:$O$747)</f>
        <v>-2000</v>
      </c>
      <c r="R86" s="11">
        <f>IF('초기비용'!$C$2, '인테리어-초기비용'!$P$2:$P$747, '인테리어-초기비용'!$O$2:$O$747)</f>
        <v>-2000</v>
      </c>
      <c r="S86" s="11">
        <f>IF('총결산'!$C$2, '인테리어-초기비용'!$P$2:$P$747, '인테리어-초기비용'!$O$2:$O$747)</f>
        <v>-1818</v>
      </c>
      <c r="T86" s="11">
        <f>IF('인테리어-초기비용'!$U$2:$U$747=FALSE, '인테리어-초기비용'!$N$2:$N$747, 0)</f>
        <v>-182</v>
      </c>
      <c r="U86" s="21"/>
      <c r="V86" s="8"/>
      <c r="W86" s="8" t="s">
        <v>246</v>
      </c>
      <c r="X86" s="9">
        <v>2000.0</v>
      </c>
      <c r="Y86" s="8">
        <v>1.0</v>
      </c>
      <c r="Z86" s="8"/>
      <c r="AA86" s="8">
        <v>1.0</v>
      </c>
      <c r="AB86" s="12"/>
    </row>
    <row r="87" ht="15.75" customHeight="1">
      <c r="A87" s="13" t="str">
        <f>TEXT('인테리어-초기비용'!$B$2:$B$747, "yyyy-mm")</f>
        <v>2025-02</v>
      </c>
      <c r="B87" s="14">
        <v>45716.0</v>
      </c>
      <c r="C87" s="15" t="s">
        <v>28</v>
      </c>
      <c r="D87" s="15" t="s">
        <v>29</v>
      </c>
      <c r="E87" s="15" t="s">
        <v>160</v>
      </c>
      <c r="F87" s="15" t="s">
        <v>377</v>
      </c>
      <c r="G87" s="16">
        <v>43780.0</v>
      </c>
      <c r="H87" s="15" t="s">
        <v>378</v>
      </c>
      <c r="I87" s="15"/>
      <c r="J87" s="15" t="s">
        <v>55</v>
      </c>
      <c r="K87" s="15"/>
      <c r="L87" s="15"/>
      <c r="M87" s="17" t="b">
        <f>AND(ISNUMBER(MATCH('인테리어-초기비용'!$E$2:$E$747, '관리용품리스트'!$B$3:$B$48, 0)),
  ISNUMBER(MATCH('인테리어-초기비용'!$F$2:$F$747, '관리용품리스트'!$C$3:$C$48, 0))
)
</f>
        <v>0</v>
      </c>
      <c r="N87" s="18">
        <f>IF('인테리어-초기비용'!$C$2:$C$747=TRUE, 0, IF('인테리어-초기비용'!$C$2:$C$747="지출", -ROUND('인테리어-초기비용'!$G$2:$G$747/11, 0), ROUND('인테리어-초기비용'!$G$2:$G$747/11, 0)))</f>
        <v>-3980</v>
      </c>
      <c r="O87" s="18">
        <f>IF('인테리어-초기비용'!$C$2:$C$747="지출", -('인테리어-초기비용'!$G$2:$G$747), '인테리어-초기비용'!$G$2:$G$747)</f>
        <v>-43780</v>
      </c>
      <c r="P87" s="18">
        <f>'인테리어-초기비용'!$O$2:$O$747-'인테리어-초기비용'!$N$2:$N$747</f>
        <v>-39800</v>
      </c>
      <c r="Q87" s="18">
        <f>IF('운영결산'!$C$2, '인테리어-초기비용'!$P$2:$P$747, '인테리어-초기비용'!$O$2:$O$747)</f>
        <v>-43780</v>
      </c>
      <c r="R87" s="18">
        <f>IF('초기비용'!$C$2, '인테리어-초기비용'!$P$2:$P$747, '인테리어-초기비용'!$O$2:$O$747)</f>
        <v>-43780</v>
      </c>
      <c r="S87" s="18">
        <f>IF('총결산'!$C$2, '인테리어-초기비용'!$P$2:$P$747, '인테리어-초기비용'!$O$2:$O$747)</f>
        <v>-39800</v>
      </c>
      <c r="T87" s="18">
        <f>IF('인테리어-초기비용'!$U$2:$U$747=FALSE, '인테리어-초기비용'!$N$2:$N$747, 0)</f>
        <v>-3980</v>
      </c>
      <c r="U87" s="20"/>
      <c r="V87" s="15"/>
      <c r="W87" s="15"/>
      <c r="X87" s="16">
        <v>21890.0</v>
      </c>
      <c r="Y87" s="15">
        <v>2.0</v>
      </c>
      <c r="Z87" s="15"/>
      <c r="AA87" s="15">
        <v>2.0</v>
      </c>
      <c r="AB87" s="19"/>
    </row>
    <row r="88" ht="15.75" customHeight="1">
      <c r="A88" s="6" t="str">
        <f>TEXT('인테리어-초기비용'!$B$2:$B$747, "yyyy-mm")</f>
        <v>2025-03</v>
      </c>
      <c r="B88" s="7">
        <v>45718.0</v>
      </c>
      <c r="C88" s="8" t="s">
        <v>28</v>
      </c>
      <c r="D88" s="8" t="s">
        <v>29</v>
      </c>
      <c r="E88" s="8" t="s">
        <v>160</v>
      </c>
      <c r="F88" s="8" t="s">
        <v>385</v>
      </c>
      <c r="G88" s="9">
        <v>225000.0</v>
      </c>
      <c r="H88" s="8"/>
      <c r="I88" s="8" t="s">
        <v>32</v>
      </c>
      <c r="J88" s="8" t="s">
        <v>386</v>
      </c>
      <c r="K88" s="8" t="b">
        <v>1</v>
      </c>
      <c r="L88" s="8"/>
      <c r="M88" s="10" t="b">
        <f>AND(ISNUMBER(MATCH('인테리어-초기비용'!$E$2:$E$747, '관리용품리스트'!$B$3:$B$48, 0)),
  ISNUMBER(MATCH('인테리어-초기비용'!$F$2:$F$747, '관리용품리스트'!$C$3:$C$48, 0))
)
</f>
        <v>0</v>
      </c>
      <c r="N88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88" s="11">
        <f>IF('인테리어-초기비용'!$C$2:$C$747="지출", -('인테리어-초기비용'!$G$2:$G$747), '인테리어-초기비용'!$G$2:$G$747)</f>
        <v>-225000</v>
      </c>
      <c r="P88" s="11">
        <f>'인테리어-초기비용'!$O$2:$O$747-'인테리어-초기비용'!$N$2:$N$747</f>
        <v>-225000</v>
      </c>
      <c r="Q88" s="11">
        <f>IF('운영결산'!$C$2, '인테리어-초기비용'!$P$2:$P$747, '인테리어-초기비용'!$O$2:$O$747)</f>
        <v>-225000</v>
      </c>
      <c r="R88" s="11">
        <f>IF('초기비용'!$C$2, '인테리어-초기비용'!$P$2:$P$747, '인테리어-초기비용'!$O$2:$O$747)</f>
        <v>-225000</v>
      </c>
      <c r="S88" s="11">
        <f>IF('총결산'!$C$2, '인테리어-초기비용'!$P$2:$P$747, '인테리어-초기비용'!$O$2:$O$747)</f>
        <v>-225000</v>
      </c>
      <c r="T88" s="11">
        <f>IF('인테리어-초기비용'!$U$2:$U$747&lt;&gt;"", 0, '인테리어-초기비용'!$N$2:$N$747)</f>
        <v>0</v>
      </c>
      <c r="U88" s="21"/>
      <c r="V88" s="8"/>
      <c r="W88" s="8"/>
      <c r="X88" s="8"/>
      <c r="Y88" s="8"/>
      <c r="Z88" s="8"/>
      <c r="AA88" s="8"/>
      <c r="AB88" s="12"/>
    </row>
    <row r="89" ht="15.75" customHeight="1">
      <c r="A89" s="13" t="str">
        <f>TEXT('인테리어-초기비용'!$B$2:$B$747, "yyyy-mm")</f>
        <v>2025-03</v>
      </c>
      <c r="B89" s="14">
        <v>45719.0</v>
      </c>
      <c r="C89" s="15" t="s">
        <v>28</v>
      </c>
      <c r="D89" s="15" t="s">
        <v>29</v>
      </c>
      <c r="E89" s="15" t="s">
        <v>78</v>
      </c>
      <c r="F89" s="15" t="s">
        <v>123</v>
      </c>
      <c r="G89" s="16">
        <v>4000.0</v>
      </c>
      <c r="H89" s="15" t="s">
        <v>390</v>
      </c>
      <c r="I89" s="15"/>
      <c r="J89" s="15" t="s">
        <v>195</v>
      </c>
      <c r="K89" s="15"/>
      <c r="L89" s="15"/>
      <c r="M89" s="17" t="b">
        <f>AND(ISNUMBER(MATCH('인테리어-초기비용'!$E$2:$E$747, '관리용품리스트'!$B$3:$B$48, 0)),
  ISNUMBER(MATCH('인테리어-초기비용'!$F$2:$F$747, '관리용품리스트'!$C$3:$C$48, 0))
)
</f>
        <v>0</v>
      </c>
      <c r="N89" s="18">
        <f>IF('인테리어-초기비용'!$C$2:$C$747=TRUE, 0, IF('인테리어-초기비용'!$C$2:$C$747="지출", -ROUND('인테리어-초기비용'!$G$2:$G$747/11, 0), ROUND('인테리어-초기비용'!$G$2:$G$747/11, 0)))</f>
        <v>-364</v>
      </c>
      <c r="O89" s="18">
        <f>IF('인테리어-초기비용'!$C$2:$C$747="지출", -('인테리어-초기비용'!$G$2:$G$747), '인테리어-초기비용'!$G$2:$G$747)</f>
        <v>-4000</v>
      </c>
      <c r="P89" s="18">
        <f>'인테리어-초기비용'!$O$2:$O$747-'인테리어-초기비용'!$N$2:$N$747</f>
        <v>-3636</v>
      </c>
      <c r="Q89" s="18">
        <f>IF('운영결산'!$C$2, '인테리어-초기비용'!$P$2:$P$747, '인테리어-초기비용'!$O$2:$O$747)</f>
        <v>-4000</v>
      </c>
      <c r="R89" s="18">
        <f>IF('초기비용'!$C$2, '인테리어-초기비용'!$P$2:$P$747, '인테리어-초기비용'!$O$2:$O$747)</f>
        <v>-4000</v>
      </c>
      <c r="S89" s="18">
        <f>IF('총결산'!$C$2, '인테리어-초기비용'!$P$2:$P$747, '인테리어-초기비용'!$O$2:$O$747)</f>
        <v>-3636</v>
      </c>
      <c r="T89" s="18">
        <f>IF('인테리어-초기비용'!$U$2:$U$747=FALSE, '인테리어-초기비용'!$N$2:$N$747, 0)</f>
        <v>-364</v>
      </c>
      <c r="U89" s="20"/>
      <c r="V89" s="15"/>
      <c r="W89" s="15" t="s">
        <v>389</v>
      </c>
      <c r="X89" s="16">
        <v>2000.0</v>
      </c>
      <c r="Y89" s="15">
        <v>2.0</v>
      </c>
      <c r="Z89" s="15"/>
      <c r="AA89" s="15">
        <v>2.0</v>
      </c>
      <c r="AB89" s="19"/>
    </row>
    <row r="90" ht="15.75" customHeight="1">
      <c r="A90" s="6" t="str">
        <f>TEXT('인테리어-초기비용'!$B$2:$B$747, "yyyy-mm")</f>
        <v>2025-03</v>
      </c>
      <c r="B90" s="7">
        <v>45721.0</v>
      </c>
      <c r="C90" s="8" t="s">
        <v>28</v>
      </c>
      <c r="D90" s="8" t="s">
        <v>29</v>
      </c>
      <c r="E90" s="8" t="s">
        <v>160</v>
      </c>
      <c r="F90" s="8" t="s">
        <v>377</v>
      </c>
      <c r="G90" s="9">
        <v>6220.0</v>
      </c>
      <c r="H90" s="8" t="s">
        <v>397</v>
      </c>
      <c r="I90" s="8"/>
      <c r="J90" s="8" t="s">
        <v>55</v>
      </c>
      <c r="K90" s="8"/>
      <c r="L90" s="8"/>
      <c r="M90" s="10" t="b">
        <f>AND(ISNUMBER(MATCH('인테리어-초기비용'!$E$2:$E$747, '관리용품리스트'!$B$3:$B$48, 0)),
  ISNUMBER(MATCH('인테리어-초기비용'!$F$2:$F$747, '관리용품리스트'!$C$3:$C$48, 0))
)
</f>
        <v>0</v>
      </c>
      <c r="N90" s="11">
        <f>IF('인테리어-초기비용'!$C$2:$C$747=TRUE, 0, IF('인테리어-초기비용'!$C$2:$C$747="지출", -ROUND('인테리어-초기비용'!$G$2:$G$747/11, 0), ROUND('인테리어-초기비용'!$G$2:$G$747/11, 0)))</f>
        <v>-565</v>
      </c>
      <c r="O90" s="11">
        <f>IF('인테리어-초기비용'!$C$2:$C$747="지출", -('인테리어-초기비용'!$G$2:$G$747), '인테리어-초기비용'!$G$2:$G$747)</f>
        <v>-6220</v>
      </c>
      <c r="P90" s="11">
        <f>'인테리어-초기비용'!$O$2:$O$747-'인테리어-초기비용'!$N$2:$N$747</f>
        <v>-5655</v>
      </c>
      <c r="Q90" s="11">
        <f>IF('운영결산'!$C$2, '인테리어-초기비용'!$P$2:$P$747, '인테리어-초기비용'!$O$2:$O$747)</f>
        <v>-6220</v>
      </c>
      <c r="R90" s="11">
        <f>IF('초기비용'!$C$2, '인테리어-초기비용'!$P$2:$P$747, '인테리어-초기비용'!$O$2:$O$747)</f>
        <v>-6220</v>
      </c>
      <c r="S90" s="11">
        <f>IF('총결산'!$C$2, '인테리어-초기비용'!$P$2:$P$747, '인테리어-초기비용'!$O$2:$O$747)</f>
        <v>-5655</v>
      </c>
      <c r="T90" s="11">
        <f>IF('인테리어-초기비용'!$U$2:$U$747=FALSE, '인테리어-초기비용'!$N$2:$N$747, 0)</f>
        <v>-565</v>
      </c>
      <c r="U90" s="21"/>
      <c r="V90" s="8"/>
      <c r="W90" s="8"/>
      <c r="X90" s="9">
        <v>3110.0</v>
      </c>
      <c r="Y90" s="8">
        <v>2.0</v>
      </c>
      <c r="Z90" s="8"/>
      <c r="AA90" s="8">
        <v>2.0</v>
      </c>
      <c r="AB90" s="12"/>
    </row>
    <row r="91" ht="15.75" customHeight="1">
      <c r="A91" s="13" t="str">
        <f>TEXT('인테리어-초기비용'!$B$2:$B$747, "yyyy-mm")</f>
        <v>2025-03</v>
      </c>
      <c r="B91" s="14">
        <v>45721.0</v>
      </c>
      <c r="C91" s="15" t="s">
        <v>28</v>
      </c>
      <c r="D91" s="15" t="s">
        <v>29</v>
      </c>
      <c r="E91" s="15" t="s">
        <v>160</v>
      </c>
      <c r="F91" s="15" t="s">
        <v>161</v>
      </c>
      <c r="G91" s="16">
        <v>1000.0</v>
      </c>
      <c r="H91" s="15" t="s">
        <v>403</v>
      </c>
      <c r="I91" s="15"/>
      <c r="J91" s="15" t="s">
        <v>195</v>
      </c>
      <c r="K91" s="15"/>
      <c r="L91" s="15"/>
      <c r="M91" s="17" t="b">
        <f>AND(ISNUMBER(MATCH('인테리어-초기비용'!$E$2:$E$747, '관리용품리스트'!$B$3:$B$48, 0)),
  ISNUMBER(MATCH('인테리어-초기비용'!$F$2:$F$747, '관리용품리스트'!$C$3:$C$48, 0))
)
</f>
        <v>0</v>
      </c>
      <c r="N91" s="18">
        <f>IF('인테리어-초기비용'!$C$2:$C$747=TRUE, 0, IF('인테리어-초기비용'!$C$2:$C$747="지출", -ROUND('인테리어-초기비용'!$G$2:$G$747/11, 0), ROUND('인테리어-초기비용'!$G$2:$G$747/11, 0)))</f>
        <v>-91</v>
      </c>
      <c r="O91" s="18">
        <f>IF('인테리어-초기비용'!$C$2:$C$747="지출", -('인테리어-초기비용'!$G$2:$G$747), '인테리어-초기비용'!$G$2:$G$747)</f>
        <v>-1000</v>
      </c>
      <c r="P91" s="18">
        <f>'인테리어-초기비용'!$O$2:$O$747-'인테리어-초기비용'!$N$2:$N$747</f>
        <v>-909</v>
      </c>
      <c r="Q91" s="18">
        <f>IF('운영결산'!$C$2, '인테리어-초기비용'!$P$2:$P$747, '인테리어-초기비용'!$O$2:$O$747)</f>
        <v>-1000</v>
      </c>
      <c r="R91" s="18">
        <f>IF('초기비용'!$C$2, '인테리어-초기비용'!$P$2:$P$747, '인테리어-초기비용'!$O$2:$O$747)</f>
        <v>-1000</v>
      </c>
      <c r="S91" s="18">
        <f>IF('총결산'!$C$2, '인테리어-초기비용'!$P$2:$P$747, '인테리어-초기비용'!$O$2:$O$747)</f>
        <v>-909</v>
      </c>
      <c r="T91" s="18">
        <f>IF('인테리어-초기비용'!$U$2:$U$747=FALSE, '인테리어-초기비용'!$N$2:$N$747, 0)</f>
        <v>-91</v>
      </c>
      <c r="U91" s="20"/>
      <c r="V91" s="15"/>
      <c r="W91" s="15" t="s">
        <v>281</v>
      </c>
      <c r="X91" s="16">
        <v>1000.0</v>
      </c>
      <c r="Y91" s="15">
        <v>1.0</v>
      </c>
      <c r="Z91" s="15"/>
      <c r="AA91" s="15">
        <v>1.0</v>
      </c>
      <c r="AB91" s="19"/>
    </row>
    <row r="92" ht="15.75" customHeight="1">
      <c r="A92" s="6" t="str">
        <f>TEXT('인테리어-초기비용'!$B$2:$B$747, "yyyy-mm")</f>
        <v>2025-03</v>
      </c>
      <c r="B92" s="7">
        <v>45722.0</v>
      </c>
      <c r="C92" s="8" t="s">
        <v>28</v>
      </c>
      <c r="D92" s="8" t="s">
        <v>29</v>
      </c>
      <c r="E92" s="8" t="s">
        <v>78</v>
      </c>
      <c r="F92" s="8" t="s">
        <v>123</v>
      </c>
      <c r="G92" s="9">
        <v>35560.0</v>
      </c>
      <c r="H92" s="8" t="s">
        <v>407</v>
      </c>
      <c r="I92" s="8"/>
      <c r="J92" s="8" t="s">
        <v>55</v>
      </c>
      <c r="K92" s="8"/>
      <c r="L92" s="8"/>
      <c r="M92" s="10" t="b">
        <f>AND(ISNUMBER(MATCH('인테리어-초기비용'!$E$2:$E$747, '관리용품리스트'!$B$3:$B$48, 0)),
  ISNUMBER(MATCH('인테리어-초기비용'!$F$2:$F$747, '관리용품리스트'!$C$3:$C$48, 0))
)
</f>
        <v>0</v>
      </c>
      <c r="N92" s="11">
        <f>IF('인테리어-초기비용'!$C$2:$C$747=TRUE, 0, IF('인테리어-초기비용'!$C$2:$C$747="지출", -ROUND('인테리어-초기비용'!$G$2:$G$747/11, 0), ROUND('인테리어-초기비용'!$G$2:$G$747/11, 0)))</f>
        <v>-3233</v>
      </c>
      <c r="O92" s="11">
        <f>IF('인테리어-초기비용'!$C$2:$C$747="지출", -('인테리어-초기비용'!$G$2:$G$747), '인테리어-초기비용'!$G$2:$G$747)</f>
        <v>-35560</v>
      </c>
      <c r="P92" s="11">
        <f>'인테리어-초기비용'!$O$2:$O$747-'인테리어-초기비용'!$N$2:$N$747</f>
        <v>-32327</v>
      </c>
      <c r="Q92" s="11">
        <f>IF('운영결산'!$C$2, '인테리어-초기비용'!$P$2:$P$747, '인테리어-초기비용'!$O$2:$O$747)</f>
        <v>-35560</v>
      </c>
      <c r="R92" s="11">
        <f>IF('초기비용'!$C$2, '인테리어-초기비용'!$P$2:$P$747, '인테리어-초기비용'!$O$2:$O$747)</f>
        <v>-35560</v>
      </c>
      <c r="S92" s="11">
        <f>IF('총결산'!$C$2, '인테리어-초기비용'!$P$2:$P$747, '인테리어-초기비용'!$O$2:$O$747)</f>
        <v>-32327</v>
      </c>
      <c r="T92" s="11">
        <f>IF('인테리어-초기비용'!$U$2:$U$747=FALSE, '인테리어-초기비용'!$N$2:$N$747, 0)</f>
        <v>-3233</v>
      </c>
      <c r="U92" s="21"/>
      <c r="V92" s="8"/>
      <c r="W92" s="8"/>
      <c r="X92" s="9">
        <v>35560.0</v>
      </c>
      <c r="Y92" s="8">
        <v>1.0</v>
      </c>
      <c r="Z92" s="8"/>
      <c r="AA92" s="8">
        <v>1.0</v>
      </c>
      <c r="AB92" s="12"/>
    </row>
    <row r="93" ht="15.75" customHeight="1">
      <c r="A93" s="13" t="str">
        <f>TEXT('인테리어-초기비용'!$B$2:$B$747, "yyyy-mm")</f>
        <v>2025-03</v>
      </c>
      <c r="B93" s="14">
        <v>45722.0</v>
      </c>
      <c r="C93" s="15" t="s">
        <v>28</v>
      </c>
      <c r="D93" s="15" t="s">
        <v>29</v>
      </c>
      <c r="E93" s="15" t="s">
        <v>78</v>
      </c>
      <c r="F93" s="15" t="s">
        <v>123</v>
      </c>
      <c r="G93" s="16">
        <v>1000.0</v>
      </c>
      <c r="H93" s="15" t="s">
        <v>410</v>
      </c>
      <c r="I93" s="15"/>
      <c r="J93" s="15" t="s">
        <v>195</v>
      </c>
      <c r="K93" s="15"/>
      <c r="L93" s="15"/>
      <c r="M93" s="17" t="b">
        <f>AND(ISNUMBER(MATCH('인테리어-초기비용'!$E$2:$E$747, '관리용품리스트'!$B$3:$B$48, 0)),
  ISNUMBER(MATCH('인테리어-초기비용'!$F$2:$F$747, '관리용품리스트'!$C$3:$C$48, 0))
)
</f>
        <v>0</v>
      </c>
      <c r="N93" s="18">
        <f>IF('인테리어-초기비용'!$C$2:$C$747=TRUE, 0, IF('인테리어-초기비용'!$C$2:$C$747="지출", -ROUND('인테리어-초기비용'!$G$2:$G$747/11, 0), ROUND('인테리어-초기비용'!$G$2:$G$747/11, 0)))</f>
        <v>-91</v>
      </c>
      <c r="O93" s="18">
        <f>IF('인테리어-초기비용'!$C$2:$C$747="지출", -('인테리어-초기비용'!$G$2:$G$747), '인테리어-초기비용'!$G$2:$G$747)</f>
        <v>-1000</v>
      </c>
      <c r="P93" s="18">
        <f>'인테리어-초기비용'!$O$2:$O$747-'인테리어-초기비용'!$N$2:$N$747</f>
        <v>-909</v>
      </c>
      <c r="Q93" s="18">
        <f>IF('운영결산'!$C$2, '인테리어-초기비용'!$P$2:$P$747, '인테리어-초기비용'!$O$2:$O$747)</f>
        <v>-1000</v>
      </c>
      <c r="R93" s="18">
        <f>IF('초기비용'!$C$2, '인테리어-초기비용'!$P$2:$P$747, '인테리어-초기비용'!$O$2:$O$747)</f>
        <v>-1000</v>
      </c>
      <c r="S93" s="18">
        <f>IF('총결산'!$C$2, '인테리어-초기비용'!$P$2:$P$747, '인테리어-초기비용'!$O$2:$O$747)</f>
        <v>-909</v>
      </c>
      <c r="T93" s="18">
        <f>IF('인테리어-초기비용'!$U$2:$U$747=FALSE, '인테리어-초기비용'!$N$2:$N$747, 0)</f>
        <v>-91</v>
      </c>
      <c r="U93" s="20"/>
      <c r="V93" s="15"/>
      <c r="W93" s="15" t="s">
        <v>409</v>
      </c>
      <c r="X93" s="16">
        <v>1000.0</v>
      </c>
      <c r="Y93" s="15">
        <v>1.0</v>
      </c>
      <c r="Z93" s="15"/>
      <c r="AA93" s="15">
        <v>1.0</v>
      </c>
      <c r="AB93" s="19"/>
    </row>
    <row r="94" ht="15.75" customHeight="1">
      <c r="A94" s="6" t="str">
        <f>TEXT('인테리어-초기비용'!$B$2:$B$747, "yyyy-mm")</f>
        <v>2025-03</v>
      </c>
      <c r="B94" s="7">
        <v>45722.0</v>
      </c>
      <c r="C94" s="8" t="s">
        <v>28</v>
      </c>
      <c r="D94" s="8" t="s">
        <v>29</v>
      </c>
      <c r="E94" s="8" t="s">
        <v>78</v>
      </c>
      <c r="F94" s="8" t="s">
        <v>123</v>
      </c>
      <c r="G94" s="9">
        <v>1500.0</v>
      </c>
      <c r="H94" s="8" t="s">
        <v>412</v>
      </c>
      <c r="I94" s="8"/>
      <c r="J94" s="8" t="s">
        <v>195</v>
      </c>
      <c r="K94" s="8"/>
      <c r="L94" s="8"/>
      <c r="M94" s="10" t="b">
        <f>AND(ISNUMBER(MATCH('인테리어-초기비용'!$E$2:$E$747, '관리용품리스트'!$B$3:$B$48, 0)),
  ISNUMBER(MATCH('인테리어-초기비용'!$F$2:$F$747, '관리용품리스트'!$C$3:$C$48, 0))
)
</f>
        <v>0</v>
      </c>
      <c r="N94" s="11">
        <f>IF('인테리어-초기비용'!$C$2:$C$747=TRUE, 0, IF('인테리어-초기비용'!$C$2:$C$747="지출", -ROUND('인테리어-초기비용'!$G$2:$G$747/11, 0), ROUND('인테리어-초기비용'!$G$2:$G$747/11, 0)))</f>
        <v>-136</v>
      </c>
      <c r="O94" s="11">
        <f>IF('인테리어-초기비용'!$C$2:$C$747="지출", -('인테리어-초기비용'!$G$2:$G$747), '인테리어-초기비용'!$G$2:$G$747)</f>
        <v>-1500</v>
      </c>
      <c r="P94" s="11">
        <f>'인테리어-초기비용'!$O$2:$O$747-'인테리어-초기비용'!$N$2:$N$747</f>
        <v>-1364</v>
      </c>
      <c r="Q94" s="11">
        <f>IF('운영결산'!$C$2, '인테리어-초기비용'!$P$2:$P$747, '인테리어-초기비용'!$O$2:$O$747)</f>
        <v>-1500</v>
      </c>
      <c r="R94" s="11">
        <f>IF('초기비용'!$C$2, '인테리어-초기비용'!$P$2:$P$747, '인테리어-초기비용'!$O$2:$O$747)</f>
        <v>-1500</v>
      </c>
      <c r="S94" s="11">
        <f>IF('총결산'!$C$2, '인테리어-초기비용'!$P$2:$P$747, '인테리어-초기비용'!$O$2:$O$747)</f>
        <v>-1364</v>
      </c>
      <c r="T94" s="11">
        <f>IF('인테리어-초기비용'!$U$2:$U$747=FALSE, '인테리어-초기비용'!$N$2:$N$747, 0)</f>
        <v>-136</v>
      </c>
      <c r="U94" s="21"/>
      <c r="V94" s="8"/>
      <c r="W94" s="8" t="s">
        <v>409</v>
      </c>
      <c r="X94" s="9">
        <v>1500.0</v>
      </c>
      <c r="Y94" s="8">
        <v>1.0</v>
      </c>
      <c r="Z94" s="8"/>
      <c r="AA94" s="8">
        <v>1.0</v>
      </c>
      <c r="AB94" s="12"/>
    </row>
    <row r="95" ht="15.75" customHeight="1">
      <c r="A95" s="13" t="str">
        <f>TEXT('인테리어-초기비용'!$B$2:$B$747, "yyyy-mm")</f>
        <v>2025-03</v>
      </c>
      <c r="B95" s="14">
        <v>45722.0</v>
      </c>
      <c r="C95" s="15" t="s">
        <v>28</v>
      </c>
      <c r="D95" s="15" t="s">
        <v>29</v>
      </c>
      <c r="E95" s="15" t="s">
        <v>78</v>
      </c>
      <c r="F95" s="15" t="s">
        <v>123</v>
      </c>
      <c r="G95" s="16">
        <v>6000.0</v>
      </c>
      <c r="H95" s="15" t="s">
        <v>416</v>
      </c>
      <c r="I95" s="15"/>
      <c r="J95" s="15" t="s">
        <v>195</v>
      </c>
      <c r="K95" s="15"/>
      <c r="L95" s="15"/>
      <c r="M95" s="17" t="b">
        <f>AND(ISNUMBER(MATCH('인테리어-초기비용'!$E$2:$E$747, '관리용품리스트'!$B$3:$B$48, 0)),
  ISNUMBER(MATCH('인테리어-초기비용'!$F$2:$F$747, '관리용품리스트'!$C$3:$C$48, 0))
)
</f>
        <v>0</v>
      </c>
      <c r="N95" s="18">
        <f>IF('인테리어-초기비용'!$C$2:$C$747=TRUE, 0, IF('인테리어-초기비용'!$C$2:$C$747="지출", -ROUND('인테리어-초기비용'!$G$2:$G$747/11, 0), ROUND('인테리어-초기비용'!$G$2:$G$747/11, 0)))</f>
        <v>-545</v>
      </c>
      <c r="O95" s="18">
        <f>IF('인테리어-초기비용'!$C$2:$C$747="지출", -('인테리어-초기비용'!$G$2:$G$747), '인테리어-초기비용'!$G$2:$G$747)</f>
        <v>-6000</v>
      </c>
      <c r="P95" s="18">
        <f>'인테리어-초기비용'!$O$2:$O$747-'인테리어-초기비용'!$N$2:$N$747</f>
        <v>-5455</v>
      </c>
      <c r="Q95" s="18">
        <f>IF('운영결산'!$C$2, '인테리어-초기비용'!$P$2:$P$747, '인테리어-초기비용'!$O$2:$O$747)</f>
        <v>-6000</v>
      </c>
      <c r="R95" s="18">
        <f>IF('초기비용'!$C$2, '인테리어-초기비용'!$P$2:$P$747, '인테리어-초기비용'!$O$2:$O$747)</f>
        <v>-6000</v>
      </c>
      <c r="S95" s="18">
        <f>IF('총결산'!$C$2, '인테리어-초기비용'!$P$2:$P$747, '인테리어-초기비용'!$O$2:$O$747)</f>
        <v>-5455</v>
      </c>
      <c r="T95" s="18">
        <f>IF('인테리어-초기비용'!$U$2:$U$747=FALSE, '인테리어-초기비용'!$N$2:$N$747, 0)</f>
        <v>-545</v>
      </c>
      <c r="U95" s="20"/>
      <c r="V95" s="15"/>
      <c r="W95" s="15" t="s">
        <v>409</v>
      </c>
      <c r="X95" s="16">
        <v>3000.0</v>
      </c>
      <c r="Y95" s="15">
        <v>2.0</v>
      </c>
      <c r="Z95" s="15"/>
      <c r="AA95" s="15">
        <v>2.0</v>
      </c>
      <c r="AB95" s="19"/>
    </row>
    <row r="96" ht="15.75" customHeight="1">
      <c r="A96" s="6" t="str">
        <f>TEXT('인테리어-초기비용'!$B$2:$B$747, "yyyy-mm")</f>
        <v>2025-03</v>
      </c>
      <c r="B96" s="7">
        <v>45722.0</v>
      </c>
      <c r="C96" s="8" t="s">
        <v>28</v>
      </c>
      <c r="D96" s="8" t="s">
        <v>29</v>
      </c>
      <c r="E96" s="8" t="s">
        <v>160</v>
      </c>
      <c r="F96" s="8" t="s">
        <v>152</v>
      </c>
      <c r="G96" s="9">
        <v>18740.0</v>
      </c>
      <c r="H96" s="8" t="s">
        <v>417</v>
      </c>
      <c r="I96" s="8"/>
      <c r="J96" s="8" t="s">
        <v>152</v>
      </c>
      <c r="K96" s="8"/>
      <c r="L96" s="8"/>
      <c r="M96" s="10" t="b">
        <f>AND(ISNUMBER(MATCH('인테리어-초기비용'!$E$2:$E$747, '관리용품리스트'!$B$3:$B$48, 0)),
  ISNUMBER(MATCH('인테리어-초기비용'!$F$2:$F$747, '관리용품리스트'!$C$3:$C$48, 0))
)
</f>
        <v>0</v>
      </c>
      <c r="N96" s="11">
        <f>IF('인테리어-초기비용'!$C$2:$C$747=TRUE, 0, IF('인테리어-초기비용'!$C$2:$C$747="지출", -ROUND('인테리어-초기비용'!$G$2:$G$747/11, 0), ROUND('인테리어-초기비용'!$G$2:$G$747/11, 0)))</f>
        <v>-1704</v>
      </c>
      <c r="O96" s="11">
        <f>IF('인테리어-초기비용'!$C$2:$C$747="지출", -('인테리어-초기비용'!$G$2:$G$747), '인테리어-초기비용'!$G$2:$G$747)</f>
        <v>-18740</v>
      </c>
      <c r="P96" s="11">
        <f>'인테리어-초기비용'!$O$2:$O$747-'인테리어-초기비용'!$N$2:$N$747</f>
        <v>-17036</v>
      </c>
      <c r="Q96" s="11">
        <f>IF('운영결산'!$C$2, '인테리어-초기비용'!$P$2:$P$747, '인테리어-초기비용'!$O$2:$O$747)</f>
        <v>-18740</v>
      </c>
      <c r="R96" s="11">
        <f>IF('초기비용'!$C$2, '인테리어-초기비용'!$P$2:$P$747, '인테리어-초기비용'!$O$2:$O$747)</f>
        <v>-18740</v>
      </c>
      <c r="S96" s="11">
        <f>IF('총결산'!$C$2, '인테리어-초기비용'!$P$2:$P$747, '인테리어-초기비용'!$O$2:$O$747)</f>
        <v>-17036</v>
      </c>
      <c r="T96" s="11">
        <f>IF('인테리어-초기비용'!$U$2:$U$747=FALSE, '인테리어-초기비용'!$N$2:$N$747, 0)</f>
        <v>-1704</v>
      </c>
      <c r="U96" s="21"/>
      <c r="V96" s="8"/>
      <c r="W96" s="8"/>
      <c r="X96" s="9">
        <v>18740.0</v>
      </c>
      <c r="Y96" s="8">
        <v>3.0</v>
      </c>
      <c r="Z96" s="8"/>
      <c r="AA96" s="8">
        <v>3.0</v>
      </c>
      <c r="AB96" s="12"/>
    </row>
    <row r="97" ht="15.75" customHeight="1">
      <c r="A97" s="13" t="str">
        <f>TEXT('인테리어-초기비용'!$B$2:$B$747, "yyyy-mm")</f>
        <v>2025-03</v>
      </c>
      <c r="B97" s="14">
        <v>45724.0</v>
      </c>
      <c r="C97" s="15" t="s">
        <v>28</v>
      </c>
      <c r="D97" s="15" t="s">
        <v>29</v>
      </c>
      <c r="E97" s="15" t="s">
        <v>131</v>
      </c>
      <c r="F97" s="15" t="s">
        <v>60</v>
      </c>
      <c r="G97" s="16">
        <v>3544.0</v>
      </c>
      <c r="H97" s="15" t="s">
        <v>419</v>
      </c>
      <c r="I97" s="15"/>
      <c r="J97" s="15" t="s">
        <v>60</v>
      </c>
      <c r="K97" s="15" t="b">
        <v>1</v>
      </c>
      <c r="L97" s="15"/>
      <c r="M97" s="17" t="b">
        <f>AND(ISNUMBER(MATCH('인테리어-초기비용'!$E$2:$E$747, '관리용품리스트'!$B$3:$B$48, 0)),
  ISNUMBER(MATCH('인테리어-초기비용'!$F$2:$F$747, '관리용품리스트'!$C$3:$C$48, 0))
)
</f>
        <v>0</v>
      </c>
      <c r="N97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97" s="18">
        <f>IF('인테리어-초기비용'!$C$2:$C$747="지출", -('인테리어-초기비용'!$G$2:$G$747), '인테리어-초기비용'!$G$2:$G$747)</f>
        <v>-3544</v>
      </c>
      <c r="P97" s="18">
        <f>'인테리어-초기비용'!$O$2:$O$747-'인테리어-초기비용'!$N$2:$N$747</f>
        <v>-3544</v>
      </c>
      <c r="Q97" s="18">
        <f>IF('운영결산'!$C$2, '인테리어-초기비용'!$P$2:$P$747, '인테리어-초기비용'!$O$2:$O$747)</f>
        <v>-3544</v>
      </c>
      <c r="R97" s="18">
        <f>IF('초기비용'!$C$2, '인테리어-초기비용'!$P$2:$P$747, '인테리어-초기비용'!$O$2:$O$747)</f>
        <v>-3544</v>
      </c>
      <c r="S97" s="18">
        <f>IF('총결산'!$C$2, '인테리어-초기비용'!$P$2:$P$747, '인테리어-초기비용'!$O$2:$O$747)</f>
        <v>-3544</v>
      </c>
      <c r="T97" s="18">
        <f>IF('인테리어-초기비용'!$U$2:$U$747&lt;&gt;"", 0, '인테리어-초기비용'!$N$2:$N$747)</f>
        <v>0</v>
      </c>
      <c r="U97" s="20"/>
      <c r="V97" s="15"/>
      <c r="W97" s="15"/>
      <c r="X97" s="16">
        <v>4000.0</v>
      </c>
      <c r="Y97" s="15">
        <v>1.0</v>
      </c>
      <c r="Z97" s="15"/>
      <c r="AA97" s="15">
        <v>1.0</v>
      </c>
      <c r="AB97" s="19"/>
    </row>
    <row r="98" ht="15.75" customHeight="1">
      <c r="A98" s="6" t="str">
        <f>TEXT('인테리어-초기비용'!$B$2:$B$747, "yyyy-mm")</f>
        <v>2025-03</v>
      </c>
      <c r="B98" s="7">
        <v>45724.0</v>
      </c>
      <c r="C98" s="8" t="s">
        <v>28</v>
      </c>
      <c r="D98" s="8" t="s">
        <v>29</v>
      </c>
      <c r="E98" s="8" t="s">
        <v>78</v>
      </c>
      <c r="F98" s="8" t="s">
        <v>420</v>
      </c>
      <c r="G98" s="9">
        <v>2215.0</v>
      </c>
      <c r="H98" s="8" t="s">
        <v>421</v>
      </c>
      <c r="I98" s="8"/>
      <c r="J98" s="8" t="s">
        <v>60</v>
      </c>
      <c r="K98" s="8" t="b">
        <v>1</v>
      </c>
      <c r="L98" s="8"/>
      <c r="M98" s="10" t="b">
        <f>AND(ISNUMBER(MATCH('인테리어-초기비용'!$E$2:$E$747, '관리용품리스트'!$B$3:$B$48, 0)),
  ISNUMBER(MATCH('인테리어-초기비용'!$F$2:$F$747, '관리용품리스트'!$C$3:$C$48, 0))
)
</f>
        <v>0</v>
      </c>
      <c r="N98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98" s="11">
        <f>IF('인테리어-초기비용'!$C$2:$C$747="지출", -('인테리어-초기비용'!$G$2:$G$747), '인테리어-초기비용'!$G$2:$G$747)</f>
        <v>-2215</v>
      </c>
      <c r="P98" s="11">
        <f>'인테리어-초기비용'!$O$2:$O$747-'인테리어-초기비용'!$N$2:$N$747</f>
        <v>-2215</v>
      </c>
      <c r="Q98" s="11">
        <f>IF('운영결산'!$C$2, '인테리어-초기비용'!$P$2:$P$747, '인테리어-초기비용'!$O$2:$O$747)</f>
        <v>-2215</v>
      </c>
      <c r="R98" s="11">
        <f>IF('초기비용'!$C$2, '인테리어-초기비용'!$P$2:$P$747, '인테리어-초기비용'!$O$2:$O$747)</f>
        <v>-2215</v>
      </c>
      <c r="S98" s="11">
        <f>IF('총결산'!$C$2, '인테리어-초기비용'!$P$2:$P$747, '인테리어-초기비용'!$O$2:$O$747)</f>
        <v>-2215</v>
      </c>
      <c r="T98" s="11">
        <f>IF('인테리어-초기비용'!$U$2:$U$747&lt;&gt;"", 0, '인테리어-초기비용'!$N$2:$N$747)</f>
        <v>0</v>
      </c>
      <c r="U98" s="21"/>
      <c r="V98" s="8"/>
      <c r="W98" s="8"/>
      <c r="X98" s="9">
        <v>2500.0</v>
      </c>
      <c r="Y98" s="8">
        <v>1.0</v>
      </c>
      <c r="Z98" s="8"/>
      <c r="AA98" s="8">
        <v>1.0</v>
      </c>
      <c r="AB98" s="12"/>
    </row>
    <row r="99" ht="15.75" customHeight="1">
      <c r="A99" s="13" t="str">
        <f>TEXT('인테리어-초기비용'!$B$2:$B$747, "yyyy-mm")</f>
        <v>2025-03</v>
      </c>
      <c r="B99" s="14">
        <v>45724.0</v>
      </c>
      <c r="C99" s="15" t="s">
        <v>28</v>
      </c>
      <c r="D99" s="15" t="s">
        <v>29</v>
      </c>
      <c r="E99" s="15" t="s">
        <v>131</v>
      </c>
      <c r="F99" s="15" t="s">
        <v>60</v>
      </c>
      <c r="G99" s="16">
        <v>9037.0</v>
      </c>
      <c r="H99" s="15" t="s">
        <v>423</v>
      </c>
      <c r="I99" s="15"/>
      <c r="J99" s="15" t="s">
        <v>60</v>
      </c>
      <c r="K99" s="15" t="b">
        <v>1</v>
      </c>
      <c r="L99" s="15"/>
      <c r="M99" s="17" t="b">
        <f>AND(ISNUMBER(MATCH('인테리어-초기비용'!$E$2:$E$747, '관리용품리스트'!$B$3:$B$48, 0)),
  ISNUMBER(MATCH('인테리어-초기비용'!$F$2:$F$747, '관리용품리스트'!$C$3:$C$48, 0))
)
</f>
        <v>0</v>
      </c>
      <c r="N99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99" s="18">
        <f>IF('인테리어-초기비용'!$C$2:$C$747="지출", -('인테리어-초기비용'!$G$2:$G$747), '인테리어-초기비용'!$G$2:$G$747)</f>
        <v>-9037</v>
      </c>
      <c r="P99" s="18">
        <f>'인테리어-초기비용'!$O$2:$O$747-'인테리어-초기비용'!$N$2:$N$747</f>
        <v>-9037</v>
      </c>
      <c r="Q99" s="18">
        <f>IF('운영결산'!$C$2, '인테리어-초기비용'!$P$2:$P$747, '인테리어-초기비용'!$O$2:$O$747)</f>
        <v>-9037</v>
      </c>
      <c r="R99" s="18">
        <f>IF('초기비용'!$C$2, '인테리어-초기비용'!$P$2:$P$747, '인테리어-초기비용'!$O$2:$O$747)</f>
        <v>-9037</v>
      </c>
      <c r="S99" s="18">
        <f>IF('총결산'!$C$2, '인테리어-초기비용'!$P$2:$P$747, '인테리어-초기비용'!$O$2:$O$747)</f>
        <v>-9037</v>
      </c>
      <c r="T99" s="18">
        <f>IF('인테리어-초기비용'!$U$2:$U$747&lt;&gt;"", 0, '인테리어-초기비용'!$N$2:$N$747)</f>
        <v>0</v>
      </c>
      <c r="U99" s="20"/>
      <c r="V99" s="15"/>
      <c r="W99" s="15"/>
      <c r="X99" s="16">
        <v>3400.0</v>
      </c>
      <c r="Y99" s="15">
        <v>3.0</v>
      </c>
      <c r="Z99" s="15"/>
      <c r="AA99" s="15">
        <v>3.0</v>
      </c>
      <c r="AB99" s="19"/>
    </row>
    <row r="100" ht="15.75" customHeight="1">
      <c r="A100" s="6" t="str">
        <f>TEXT('인테리어-초기비용'!$B$2:$B$747, "yyyy-mm")</f>
        <v>2025-03</v>
      </c>
      <c r="B100" s="7">
        <v>45724.0</v>
      </c>
      <c r="C100" s="8" t="s">
        <v>28</v>
      </c>
      <c r="D100" s="8" t="s">
        <v>29</v>
      </c>
      <c r="E100" s="8" t="s">
        <v>78</v>
      </c>
      <c r="F100" s="8" t="s">
        <v>123</v>
      </c>
      <c r="G100" s="9">
        <v>2126.0</v>
      </c>
      <c r="H100" s="8" t="s">
        <v>424</v>
      </c>
      <c r="I100" s="8"/>
      <c r="J100" s="8" t="s">
        <v>60</v>
      </c>
      <c r="K100" s="8" t="b">
        <v>1</v>
      </c>
      <c r="L100" s="8"/>
      <c r="M100" s="10" t="b">
        <f>AND(ISNUMBER(MATCH('인테리어-초기비용'!$E$2:$E$747, '관리용품리스트'!$B$3:$B$48, 0)),
  ISNUMBER(MATCH('인테리어-초기비용'!$F$2:$F$747, '관리용품리스트'!$C$3:$C$48, 0))
)
</f>
        <v>0</v>
      </c>
      <c r="N100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100" s="11">
        <f>IF('인테리어-초기비용'!$C$2:$C$747="지출", -('인테리어-초기비용'!$G$2:$G$747), '인테리어-초기비용'!$G$2:$G$747)</f>
        <v>-2126</v>
      </c>
      <c r="P100" s="11">
        <f>'인테리어-초기비용'!$O$2:$O$747-'인테리어-초기비용'!$N$2:$N$747</f>
        <v>-2126</v>
      </c>
      <c r="Q100" s="11">
        <f>IF('운영결산'!$C$2, '인테리어-초기비용'!$P$2:$P$747, '인테리어-초기비용'!$O$2:$O$747)</f>
        <v>-2126</v>
      </c>
      <c r="R100" s="11">
        <f>IF('초기비용'!$C$2, '인테리어-초기비용'!$P$2:$P$747, '인테리어-초기비용'!$O$2:$O$747)</f>
        <v>-2126</v>
      </c>
      <c r="S100" s="11">
        <f>IF('총결산'!$C$2, '인테리어-초기비용'!$P$2:$P$747, '인테리어-초기비용'!$O$2:$O$747)</f>
        <v>-2126</v>
      </c>
      <c r="T100" s="11">
        <f>IF('인테리어-초기비용'!$U$2:$U$747&lt;&gt;"", 0, '인테리어-초기비용'!$N$2:$N$747)</f>
        <v>0</v>
      </c>
      <c r="U100" s="21"/>
      <c r="V100" s="8"/>
      <c r="W100" s="8"/>
      <c r="X100" s="9">
        <v>2400.0</v>
      </c>
      <c r="Y100" s="8">
        <v>1.0</v>
      </c>
      <c r="Z100" s="8"/>
      <c r="AA100" s="8">
        <v>1.0</v>
      </c>
      <c r="AB100" s="12"/>
    </row>
    <row r="101" ht="15.75" customHeight="1">
      <c r="A101" s="13" t="str">
        <f>TEXT('인테리어-초기비용'!$B$2:$B$747, "yyyy-mm")</f>
        <v>2025-03</v>
      </c>
      <c r="B101" s="14">
        <v>45724.0</v>
      </c>
      <c r="C101" s="15" t="s">
        <v>28</v>
      </c>
      <c r="D101" s="15" t="s">
        <v>29</v>
      </c>
      <c r="E101" s="15" t="s">
        <v>78</v>
      </c>
      <c r="F101" s="15" t="s">
        <v>123</v>
      </c>
      <c r="G101" s="16">
        <v>2304.0</v>
      </c>
      <c r="H101" s="15" t="s">
        <v>425</v>
      </c>
      <c r="I101" s="15"/>
      <c r="J101" s="15" t="s">
        <v>60</v>
      </c>
      <c r="K101" s="15" t="b">
        <v>1</v>
      </c>
      <c r="L101" s="15"/>
      <c r="M101" s="17" t="b">
        <f>AND(ISNUMBER(MATCH('인테리어-초기비용'!$E$2:$E$747, '관리용품리스트'!$B$3:$B$48, 0)),
  ISNUMBER(MATCH('인테리어-초기비용'!$F$2:$F$747, '관리용품리스트'!$C$3:$C$48, 0))
)
</f>
        <v>0</v>
      </c>
      <c r="N101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01" s="18">
        <f>IF('인테리어-초기비용'!$C$2:$C$747="지출", -('인테리어-초기비용'!$G$2:$G$747), '인테리어-초기비용'!$G$2:$G$747)</f>
        <v>-2304</v>
      </c>
      <c r="P101" s="18">
        <f>'인테리어-초기비용'!$O$2:$O$747-'인테리어-초기비용'!$N$2:$N$747</f>
        <v>-2304</v>
      </c>
      <c r="Q101" s="18">
        <f>IF('운영결산'!$C$2, '인테리어-초기비용'!$P$2:$P$747, '인테리어-초기비용'!$O$2:$O$747)</f>
        <v>-2304</v>
      </c>
      <c r="R101" s="18">
        <f>IF('초기비용'!$C$2, '인테리어-초기비용'!$P$2:$P$747, '인테리어-초기비용'!$O$2:$O$747)</f>
        <v>-2304</v>
      </c>
      <c r="S101" s="18">
        <f>IF('총결산'!$C$2, '인테리어-초기비용'!$P$2:$P$747, '인테리어-초기비용'!$O$2:$O$747)</f>
        <v>-2304</v>
      </c>
      <c r="T101" s="18">
        <f>IF('인테리어-초기비용'!$U$2:$U$747&lt;&gt;"", 0, '인테리어-초기비용'!$N$2:$N$747)</f>
        <v>0</v>
      </c>
      <c r="U101" s="20"/>
      <c r="V101" s="15"/>
      <c r="W101" s="15"/>
      <c r="X101" s="16">
        <v>2600.0</v>
      </c>
      <c r="Y101" s="15">
        <v>1.0</v>
      </c>
      <c r="Z101" s="15"/>
      <c r="AA101" s="15">
        <v>1.0</v>
      </c>
      <c r="AB101" s="19"/>
    </row>
    <row r="102" ht="15.75" customHeight="1">
      <c r="A102" s="6" t="str">
        <f>TEXT('인테리어-초기비용'!$B$2:$B$747, "yyyy-mm")</f>
        <v>2025-03</v>
      </c>
      <c r="B102" s="7">
        <v>45724.0</v>
      </c>
      <c r="C102" s="8" t="s">
        <v>28</v>
      </c>
      <c r="D102" s="8" t="s">
        <v>29</v>
      </c>
      <c r="E102" s="8" t="s">
        <v>78</v>
      </c>
      <c r="F102" s="8" t="s">
        <v>428</v>
      </c>
      <c r="G102" s="9">
        <v>2750.0</v>
      </c>
      <c r="H102" s="8" t="s">
        <v>429</v>
      </c>
      <c r="I102" s="8"/>
      <c r="J102" s="8" t="s">
        <v>55</v>
      </c>
      <c r="K102" s="8"/>
      <c r="L102" s="8"/>
      <c r="M102" s="10" t="b">
        <f>AND(ISNUMBER(MATCH('인테리어-초기비용'!$E$2:$E$747, '관리용품리스트'!$B$3:$B$48, 0)),
  ISNUMBER(MATCH('인테리어-초기비용'!$F$2:$F$747, '관리용품리스트'!$C$3:$C$48, 0))
)
</f>
        <v>0</v>
      </c>
      <c r="N102" s="11">
        <f>IF('인테리어-초기비용'!$C$2:$C$747=TRUE, 0, IF('인테리어-초기비용'!$C$2:$C$747="지출", -ROUND('인테리어-초기비용'!$G$2:$G$747/11, 0), ROUND('인테리어-초기비용'!$G$2:$G$747/11, 0)))</f>
        <v>-250</v>
      </c>
      <c r="O102" s="11">
        <f>IF('인테리어-초기비용'!$C$2:$C$747="지출", -('인테리어-초기비용'!$G$2:$G$747), '인테리어-초기비용'!$G$2:$G$747)</f>
        <v>-2750</v>
      </c>
      <c r="P102" s="11">
        <f>'인테리어-초기비용'!$O$2:$O$747-'인테리어-초기비용'!$N$2:$N$747</f>
        <v>-2500</v>
      </c>
      <c r="Q102" s="11">
        <f>IF('운영결산'!$C$2, '인테리어-초기비용'!$P$2:$P$747, '인테리어-초기비용'!$O$2:$O$747)</f>
        <v>-2750</v>
      </c>
      <c r="R102" s="11">
        <f>IF('초기비용'!$C$2, '인테리어-초기비용'!$P$2:$P$747, '인테리어-초기비용'!$O$2:$O$747)</f>
        <v>-2750</v>
      </c>
      <c r="S102" s="11">
        <f>IF('총결산'!$C$2, '인테리어-초기비용'!$P$2:$P$747, '인테리어-초기비용'!$O$2:$O$747)</f>
        <v>-2500</v>
      </c>
      <c r="T102" s="11">
        <f>IF('인테리어-초기비용'!$U$2:$U$747=FALSE, '인테리어-초기비용'!$N$2:$N$747, 0)</f>
        <v>-250</v>
      </c>
      <c r="U102" s="21"/>
      <c r="V102" s="8"/>
      <c r="W102" s="8"/>
      <c r="X102" s="9">
        <v>2750.0</v>
      </c>
      <c r="Y102" s="8">
        <v>1.0</v>
      </c>
      <c r="Z102" s="8"/>
      <c r="AA102" s="8">
        <v>1.0</v>
      </c>
      <c r="AB102" s="12"/>
    </row>
    <row r="103" ht="15.75" customHeight="1">
      <c r="A103" s="13" t="str">
        <f>TEXT('인테리어-초기비용'!$B$2:$B$747, "yyyy-mm")</f>
        <v>2025-03</v>
      </c>
      <c r="B103" s="14">
        <v>45726.0</v>
      </c>
      <c r="C103" s="15" t="s">
        <v>28</v>
      </c>
      <c r="D103" s="15" t="s">
        <v>29</v>
      </c>
      <c r="E103" s="15" t="s">
        <v>160</v>
      </c>
      <c r="F103" s="15" t="s">
        <v>377</v>
      </c>
      <c r="G103" s="16">
        <v>21780.0</v>
      </c>
      <c r="H103" s="15" t="s">
        <v>433</v>
      </c>
      <c r="I103" s="15"/>
      <c r="J103" s="15" t="s">
        <v>55</v>
      </c>
      <c r="K103" s="15"/>
      <c r="L103" s="15"/>
      <c r="M103" s="17" t="b">
        <f>AND(ISNUMBER(MATCH('인테리어-초기비용'!$E$2:$E$747, '관리용품리스트'!$B$3:$B$48, 0)),
  ISNUMBER(MATCH('인테리어-초기비용'!$F$2:$F$747, '관리용품리스트'!$C$3:$C$48, 0))
)
</f>
        <v>0</v>
      </c>
      <c r="N103" s="18">
        <f>IF('인테리어-초기비용'!$C$2:$C$747=TRUE, 0, IF('인테리어-초기비용'!$C$2:$C$747="지출", -ROUND('인테리어-초기비용'!$G$2:$G$747/11, 0), ROUND('인테리어-초기비용'!$G$2:$G$747/11, 0)))</f>
        <v>-1980</v>
      </c>
      <c r="O103" s="18">
        <f>IF('인테리어-초기비용'!$C$2:$C$747="지출", -('인테리어-초기비용'!$G$2:$G$747), '인테리어-초기비용'!$G$2:$G$747)</f>
        <v>-21780</v>
      </c>
      <c r="P103" s="18">
        <f>'인테리어-초기비용'!$O$2:$O$747-'인테리어-초기비용'!$N$2:$N$747</f>
        <v>-19800</v>
      </c>
      <c r="Q103" s="18">
        <f>IF('운영결산'!$C$2, '인테리어-초기비용'!$P$2:$P$747, '인테리어-초기비용'!$O$2:$O$747)</f>
        <v>-21780</v>
      </c>
      <c r="R103" s="18">
        <f>IF('초기비용'!$C$2, '인테리어-초기비용'!$P$2:$P$747, '인테리어-초기비용'!$O$2:$O$747)</f>
        <v>-21780</v>
      </c>
      <c r="S103" s="18">
        <f>IF('총결산'!$C$2, '인테리어-초기비용'!$P$2:$P$747, '인테리어-초기비용'!$O$2:$O$747)</f>
        <v>-19800</v>
      </c>
      <c r="T103" s="18">
        <f>IF('인테리어-초기비용'!$U$2:$U$747=FALSE, '인테리어-초기비용'!$N$2:$N$747, 0)</f>
        <v>-1980</v>
      </c>
      <c r="U103" s="20"/>
      <c r="V103" s="15"/>
      <c r="W103" s="15"/>
      <c r="X103" s="16">
        <v>10890.0</v>
      </c>
      <c r="Y103" s="15">
        <v>2.0</v>
      </c>
      <c r="Z103" s="15"/>
      <c r="AA103" s="15">
        <v>2.0</v>
      </c>
      <c r="AB103" s="19"/>
    </row>
    <row r="104" ht="15.75" customHeight="1">
      <c r="A104" s="6" t="str">
        <f>TEXT('인테리어-초기비용'!$B$2:$B$747, "yyyy-mm")</f>
        <v>2025-03</v>
      </c>
      <c r="B104" s="7">
        <v>45726.0</v>
      </c>
      <c r="C104" s="8" t="s">
        <v>28</v>
      </c>
      <c r="D104" s="8" t="s">
        <v>29</v>
      </c>
      <c r="E104" s="8" t="s">
        <v>78</v>
      </c>
      <c r="F104" s="8" t="s">
        <v>93</v>
      </c>
      <c r="G104" s="9">
        <v>2300.0</v>
      </c>
      <c r="H104" s="8" t="s">
        <v>434</v>
      </c>
      <c r="I104" s="8"/>
      <c r="J104" s="8" t="s">
        <v>93</v>
      </c>
      <c r="K104" s="8"/>
      <c r="L104" s="8"/>
      <c r="M104" s="10" t="b">
        <f>AND(ISNUMBER(MATCH('인테리어-초기비용'!$E$2:$E$747, '관리용품리스트'!$B$3:$B$48, 0)),
  ISNUMBER(MATCH('인테리어-초기비용'!$F$2:$F$747, '관리용품리스트'!$C$3:$C$48, 0))
)
</f>
        <v>0</v>
      </c>
      <c r="N104" s="11">
        <f>IF('인테리어-초기비용'!$C$2:$C$747=TRUE, 0, IF('인테리어-초기비용'!$C$2:$C$747="지출", -ROUND('인테리어-초기비용'!$G$2:$G$747/11, 0), ROUND('인테리어-초기비용'!$G$2:$G$747/11, 0)))</f>
        <v>-209</v>
      </c>
      <c r="O104" s="11">
        <f>IF('인테리어-초기비용'!$C$2:$C$747="지출", -('인테리어-초기비용'!$G$2:$G$747), '인테리어-초기비용'!$G$2:$G$747)</f>
        <v>-2300</v>
      </c>
      <c r="P104" s="11">
        <f>'인테리어-초기비용'!$O$2:$O$747-'인테리어-초기비용'!$N$2:$N$747</f>
        <v>-2091</v>
      </c>
      <c r="Q104" s="11">
        <f>IF('운영결산'!$C$2, '인테리어-초기비용'!$P$2:$P$747, '인테리어-초기비용'!$O$2:$O$747)</f>
        <v>-2300</v>
      </c>
      <c r="R104" s="11">
        <f>IF('초기비용'!$C$2, '인테리어-초기비용'!$P$2:$P$747, '인테리어-초기비용'!$O$2:$O$747)</f>
        <v>-2300</v>
      </c>
      <c r="S104" s="11">
        <f>IF('총결산'!$C$2, '인테리어-초기비용'!$P$2:$P$747, '인테리어-초기비용'!$O$2:$O$747)</f>
        <v>-2091</v>
      </c>
      <c r="T104" s="11">
        <f>IF('인테리어-초기비용'!$U$2:$U$747=FALSE, '인테리어-초기비용'!$N$2:$N$747, 0)</f>
        <v>-209</v>
      </c>
      <c r="U104" s="21"/>
      <c r="V104" s="8"/>
      <c r="W104" s="8"/>
      <c r="X104" s="9">
        <v>2300.0</v>
      </c>
      <c r="Y104" s="8">
        <v>1.0</v>
      </c>
      <c r="Z104" s="8"/>
      <c r="AA104" s="8">
        <v>1.0</v>
      </c>
      <c r="AB104" s="12"/>
    </row>
    <row r="105" ht="15.75" customHeight="1">
      <c r="A105" s="13" t="str">
        <f>TEXT('인테리어-초기비용'!$B$2:$B$747, "yyyy-mm")</f>
        <v>2025-03</v>
      </c>
      <c r="B105" s="14">
        <v>45730.0</v>
      </c>
      <c r="C105" s="15" t="s">
        <v>28</v>
      </c>
      <c r="D105" s="15" t="s">
        <v>29</v>
      </c>
      <c r="E105" s="15" t="s">
        <v>160</v>
      </c>
      <c r="F105" s="15" t="s">
        <v>377</v>
      </c>
      <c r="G105" s="16">
        <v>6200.0</v>
      </c>
      <c r="H105" s="15" t="s">
        <v>445</v>
      </c>
      <c r="I105" s="15"/>
      <c r="J105" s="15" t="s">
        <v>55</v>
      </c>
      <c r="K105" s="15"/>
      <c r="L105" s="15"/>
      <c r="M105" s="17" t="b">
        <f>AND(ISNUMBER(MATCH('인테리어-초기비용'!$E$2:$E$747, '관리용품리스트'!$B$3:$B$48, 0)),
  ISNUMBER(MATCH('인테리어-초기비용'!$F$2:$F$747, '관리용품리스트'!$C$3:$C$48, 0))
)
</f>
        <v>0</v>
      </c>
      <c r="N105" s="18">
        <f>IF('인테리어-초기비용'!$C$2:$C$747=TRUE, 0, IF('인테리어-초기비용'!$C$2:$C$747="지출", -ROUND('인테리어-초기비용'!$G$2:$G$747/11, 0), ROUND('인테리어-초기비용'!$G$2:$G$747/11, 0)))</f>
        <v>-564</v>
      </c>
      <c r="O105" s="18">
        <f>IF('인테리어-초기비용'!$C$2:$C$747="지출", -('인테리어-초기비용'!$G$2:$G$747), '인테리어-초기비용'!$G$2:$G$747)</f>
        <v>-6200</v>
      </c>
      <c r="P105" s="18">
        <f>'인테리어-초기비용'!$O$2:$O$747-'인테리어-초기비용'!$N$2:$N$747</f>
        <v>-5636</v>
      </c>
      <c r="Q105" s="18">
        <f>IF('운영결산'!$C$2, '인테리어-초기비용'!$P$2:$P$747, '인테리어-초기비용'!$O$2:$O$747)</f>
        <v>-6200</v>
      </c>
      <c r="R105" s="18">
        <f>IF('초기비용'!$C$2, '인테리어-초기비용'!$P$2:$P$747, '인테리어-초기비용'!$O$2:$O$747)</f>
        <v>-6200</v>
      </c>
      <c r="S105" s="18">
        <f>IF('총결산'!$C$2, '인테리어-초기비용'!$P$2:$P$747, '인테리어-초기비용'!$O$2:$O$747)</f>
        <v>-5636</v>
      </c>
      <c r="T105" s="18">
        <f>IF('인테리어-초기비용'!$U$2:$U$747=FALSE, '인테리어-초기비용'!$N$2:$N$747, 0)</f>
        <v>-564</v>
      </c>
      <c r="U105" s="20"/>
      <c r="V105" s="15"/>
      <c r="W105" s="15"/>
      <c r="X105" s="16">
        <v>6200.0</v>
      </c>
      <c r="Y105" s="15">
        <v>1.0</v>
      </c>
      <c r="Z105" s="15"/>
      <c r="AA105" s="15">
        <v>1.0</v>
      </c>
      <c r="AB105" s="19"/>
    </row>
    <row r="106" ht="15.75" customHeight="1">
      <c r="A106" s="6" t="str">
        <f>TEXT('인테리어-초기비용'!$B$2:$B$747, "yyyy-mm")</f>
        <v>2025-03</v>
      </c>
      <c r="B106" s="7">
        <v>45730.0</v>
      </c>
      <c r="C106" s="8" t="s">
        <v>28</v>
      </c>
      <c r="D106" s="8" t="s">
        <v>29</v>
      </c>
      <c r="E106" s="8" t="s">
        <v>160</v>
      </c>
      <c r="F106" s="8" t="s">
        <v>453</v>
      </c>
      <c r="G106" s="9">
        <v>2000.0</v>
      </c>
      <c r="H106" s="8" t="s">
        <v>454</v>
      </c>
      <c r="I106" s="8"/>
      <c r="J106" s="8" t="s">
        <v>195</v>
      </c>
      <c r="K106" s="8"/>
      <c r="L106" s="8"/>
      <c r="M106" s="10" t="b">
        <f>AND(ISNUMBER(MATCH('인테리어-초기비용'!$E$2:$E$747, '관리용품리스트'!$B$3:$B$48, 0)),
  ISNUMBER(MATCH('인테리어-초기비용'!$F$2:$F$747, '관리용품리스트'!$C$3:$C$48, 0))
)
</f>
        <v>0</v>
      </c>
      <c r="N106" s="11">
        <f>IF('인테리어-초기비용'!$C$2:$C$747=TRUE, 0, IF('인테리어-초기비용'!$C$2:$C$747="지출", -ROUND('인테리어-초기비용'!$G$2:$G$747/11, 0), ROUND('인테리어-초기비용'!$G$2:$G$747/11, 0)))</f>
        <v>-182</v>
      </c>
      <c r="O106" s="11">
        <f>IF('인테리어-초기비용'!$C$2:$C$747="지출", -('인테리어-초기비용'!$G$2:$G$747), '인테리어-초기비용'!$G$2:$G$747)</f>
        <v>-2000</v>
      </c>
      <c r="P106" s="11">
        <f>'인테리어-초기비용'!$O$2:$O$747-'인테리어-초기비용'!$N$2:$N$747</f>
        <v>-1818</v>
      </c>
      <c r="Q106" s="11">
        <f>IF('운영결산'!$C$2, '인테리어-초기비용'!$P$2:$P$747, '인테리어-초기비용'!$O$2:$O$747)</f>
        <v>-2000</v>
      </c>
      <c r="R106" s="11">
        <f>IF('초기비용'!$C$2, '인테리어-초기비용'!$P$2:$P$747, '인테리어-초기비용'!$O$2:$O$747)</f>
        <v>-2000</v>
      </c>
      <c r="S106" s="11">
        <f>IF('총결산'!$C$2, '인테리어-초기비용'!$P$2:$P$747, '인테리어-초기비용'!$O$2:$O$747)</f>
        <v>-1818</v>
      </c>
      <c r="T106" s="11">
        <f>IF('인테리어-초기비용'!$U$2:$U$747=FALSE, '인테리어-초기비용'!$N$2:$N$747, 0)</f>
        <v>-182</v>
      </c>
      <c r="U106" s="21"/>
      <c r="V106" s="8"/>
      <c r="W106" s="8" t="s">
        <v>405</v>
      </c>
      <c r="X106" s="9">
        <v>1000.0</v>
      </c>
      <c r="Y106" s="8">
        <v>2.0</v>
      </c>
      <c r="Z106" s="8"/>
      <c r="AA106" s="8">
        <v>2.0</v>
      </c>
      <c r="AB106" s="12"/>
    </row>
    <row r="107" ht="15.75" customHeight="1">
      <c r="A107" s="13" t="str">
        <f>TEXT('인테리어-초기비용'!$B$2:$B$747, "yyyy-mm")</f>
        <v>2025-03</v>
      </c>
      <c r="B107" s="14">
        <v>45733.0</v>
      </c>
      <c r="C107" s="15" t="s">
        <v>28</v>
      </c>
      <c r="D107" s="15" t="s">
        <v>29</v>
      </c>
      <c r="E107" s="15" t="s">
        <v>461</v>
      </c>
      <c r="F107" s="15" t="s">
        <v>462</v>
      </c>
      <c r="G107" s="16">
        <v>478500.0</v>
      </c>
      <c r="H107" s="15"/>
      <c r="I107" s="15" t="s">
        <v>32</v>
      </c>
      <c r="J107" s="15" t="s">
        <v>33</v>
      </c>
      <c r="K107" s="15"/>
      <c r="L107" s="15"/>
      <c r="M107" s="17" t="b">
        <f>AND(ISNUMBER(MATCH('인테리어-초기비용'!$E$2:$E$747, '관리용품리스트'!$B$3:$B$48, 0)),
  ISNUMBER(MATCH('인테리어-초기비용'!$F$2:$F$747, '관리용품리스트'!$C$3:$C$48, 0))
)
</f>
        <v>0</v>
      </c>
      <c r="N107" s="18">
        <f>IF('인테리어-초기비용'!$C$2:$C$747=TRUE, 0, IF('인테리어-초기비용'!$C$2:$C$747="지출", -ROUND('인테리어-초기비용'!$G$2:$G$747/11, 0), ROUND('인테리어-초기비용'!$G$2:$G$747/11, 0)))</f>
        <v>-43500</v>
      </c>
      <c r="O107" s="18">
        <f>IF('인테리어-초기비용'!$C$2:$C$747="지출", -('인테리어-초기비용'!$G$2:$G$747), '인테리어-초기비용'!$G$2:$G$747)</f>
        <v>-478500</v>
      </c>
      <c r="P107" s="18">
        <f>'인테리어-초기비용'!$O$2:$O$747-'인테리어-초기비용'!$N$2:$N$747</f>
        <v>-435000</v>
      </c>
      <c r="Q107" s="18">
        <f>IF('운영결산'!$C$2, '인테리어-초기비용'!$P$2:$P$747, '인테리어-초기비용'!$O$2:$O$747)</f>
        <v>-478500</v>
      </c>
      <c r="R107" s="18">
        <f>IF('초기비용'!$C$2, '인테리어-초기비용'!$P$2:$P$747, '인테리어-초기비용'!$O$2:$O$747)</f>
        <v>-478500</v>
      </c>
      <c r="S107" s="18">
        <f>IF('총결산'!$C$2, '인테리어-초기비용'!$P$2:$P$747, '인테리어-초기비용'!$O$2:$O$747)</f>
        <v>-435000</v>
      </c>
      <c r="T107" s="18">
        <f>IF('인테리어-초기비용'!$U$2:$U$747=FALSE, '인테리어-초기비용'!$N$2:$N$747, 0)</f>
        <v>-43500</v>
      </c>
      <c r="U107" s="20"/>
      <c r="V107" s="15"/>
      <c r="W107" s="15"/>
      <c r="X107" s="15"/>
      <c r="Y107" s="15"/>
      <c r="Z107" s="15"/>
      <c r="AA107" s="15"/>
      <c r="AB107" s="19"/>
    </row>
    <row r="108" ht="15.75" customHeight="1">
      <c r="A108" s="6" t="str">
        <f>TEXT('인테리어-초기비용'!$B$2:$B$747, "yyyy-mm")</f>
        <v>2025-03</v>
      </c>
      <c r="B108" s="7">
        <v>45735.0</v>
      </c>
      <c r="C108" s="8" t="s">
        <v>28</v>
      </c>
      <c r="D108" s="8" t="s">
        <v>29</v>
      </c>
      <c r="E108" s="8" t="s">
        <v>49</v>
      </c>
      <c r="F108" s="8" t="s">
        <v>465</v>
      </c>
      <c r="G108" s="9">
        <v>34270.0</v>
      </c>
      <c r="H108" s="8"/>
      <c r="I108" s="8" t="s">
        <v>32</v>
      </c>
      <c r="J108" s="8" t="s">
        <v>466</v>
      </c>
      <c r="K108" s="8"/>
      <c r="L108" s="8" t="s">
        <v>467</v>
      </c>
      <c r="M108" s="10" t="b">
        <f>AND(ISNUMBER(MATCH('인테리어-초기비용'!$E$2:$E$747, '관리용품리스트'!$B$3:$B$48, 0)),
  ISNUMBER(MATCH('인테리어-초기비용'!$F$2:$F$747, '관리용품리스트'!$C$3:$C$48, 0))
)
</f>
        <v>0</v>
      </c>
      <c r="N108" s="11">
        <f>IF('인테리어-초기비용'!$C$2:$C$747=TRUE, 0, IF('인테리어-초기비용'!$C$2:$C$747="지출", -ROUND('인테리어-초기비용'!$G$2:$G$747/11, 0), ROUND('인테리어-초기비용'!$G$2:$G$747/11, 0)))</f>
        <v>-3115</v>
      </c>
      <c r="O108" s="11">
        <f>IF('인테리어-초기비용'!$C$2:$C$747="지출", -('인테리어-초기비용'!$G$2:$G$747), '인테리어-초기비용'!$G$2:$G$747)</f>
        <v>-34270</v>
      </c>
      <c r="P108" s="11">
        <f>'인테리어-초기비용'!$O$2:$O$747-'인테리어-초기비용'!$N$2:$N$747</f>
        <v>-31155</v>
      </c>
      <c r="Q108" s="11">
        <f>IF('운영결산'!$C$2, '인테리어-초기비용'!$P$2:$P$747, '인테리어-초기비용'!$O$2:$O$747)</f>
        <v>-34270</v>
      </c>
      <c r="R108" s="11">
        <f>IF('초기비용'!$C$2, '인테리어-초기비용'!$P$2:$P$747, '인테리어-초기비용'!$O$2:$O$747)</f>
        <v>-34270</v>
      </c>
      <c r="S108" s="11">
        <f>IF('총결산'!$C$2, '인테리어-초기비용'!$P$2:$P$747, '인테리어-초기비용'!$O$2:$O$747)</f>
        <v>-31155</v>
      </c>
      <c r="T108" s="11">
        <f>IF('인테리어-초기비용'!$U$2:$U$747=FALSE, '인테리어-초기비용'!$N$2:$N$747, 0)</f>
        <v>-3115</v>
      </c>
      <c r="U108" s="21"/>
      <c r="V108" s="8"/>
      <c r="W108" s="8"/>
      <c r="X108" s="8"/>
      <c r="Y108" s="8"/>
      <c r="Z108" s="8"/>
      <c r="AA108" s="8"/>
      <c r="AB108" s="12"/>
    </row>
    <row r="109" ht="15.75" customHeight="1">
      <c r="A109" s="13" t="str">
        <f>TEXT('인테리어-초기비용'!$B$2:$B$747, "yyyy-mm")</f>
        <v>2025-03</v>
      </c>
      <c r="B109" s="14">
        <v>45735.0</v>
      </c>
      <c r="C109" s="15" t="s">
        <v>28</v>
      </c>
      <c r="D109" s="15" t="s">
        <v>29</v>
      </c>
      <c r="E109" s="15" t="s">
        <v>78</v>
      </c>
      <c r="F109" s="15" t="s">
        <v>470</v>
      </c>
      <c r="G109" s="16">
        <v>3869.0</v>
      </c>
      <c r="H109" s="15" t="s">
        <v>471</v>
      </c>
      <c r="I109" s="15"/>
      <c r="J109" s="15" t="s">
        <v>60</v>
      </c>
      <c r="K109" s="15" t="b">
        <v>1</v>
      </c>
      <c r="L109" s="15"/>
      <c r="M109" s="17" t="b">
        <f>AND(ISNUMBER(MATCH('인테리어-초기비용'!$E$2:$E$747, '관리용품리스트'!$B$3:$B$48, 0)),
  ISNUMBER(MATCH('인테리어-초기비용'!$F$2:$F$747, '관리용품리스트'!$C$3:$C$48, 0))
)
</f>
        <v>0</v>
      </c>
      <c r="N109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09" s="18">
        <f>IF('인테리어-초기비용'!$C$2:$C$747="지출", -('인테리어-초기비용'!$G$2:$G$747), '인테리어-초기비용'!$G$2:$G$747)</f>
        <v>-3869</v>
      </c>
      <c r="P109" s="18">
        <f>'인테리어-초기비용'!$O$2:$O$747-'인테리어-초기비용'!$N$2:$N$747</f>
        <v>-3869</v>
      </c>
      <c r="Q109" s="18">
        <f>IF('운영결산'!$C$2, '인테리어-초기비용'!$P$2:$P$747, '인테리어-초기비용'!$O$2:$O$747)</f>
        <v>-3869</v>
      </c>
      <c r="R109" s="18">
        <f>IF('초기비용'!$C$2, '인테리어-초기비용'!$P$2:$P$747, '인테리어-초기비용'!$O$2:$O$747)</f>
        <v>-3869</v>
      </c>
      <c r="S109" s="18">
        <f>IF('총결산'!$C$2, '인테리어-초기비용'!$P$2:$P$747, '인테리어-초기비용'!$O$2:$O$747)</f>
        <v>-3869</v>
      </c>
      <c r="T109" s="18">
        <f>IF('인테리어-초기비용'!$U$2:$U$747&lt;&gt;"", 0, '인테리어-초기비용'!$N$2:$N$747)</f>
        <v>0</v>
      </c>
      <c r="U109" s="20"/>
      <c r="V109" s="15"/>
      <c r="W109" s="15"/>
      <c r="X109" s="16">
        <v>4275.0</v>
      </c>
      <c r="Y109" s="15">
        <v>1.0</v>
      </c>
      <c r="Z109" s="15"/>
      <c r="AA109" s="15">
        <v>1.0</v>
      </c>
      <c r="AB109" s="19"/>
    </row>
    <row r="110" ht="15.75" customHeight="1">
      <c r="A110" s="6" t="str">
        <f>TEXT('인테리어-초기비용'!$B$2:$B$747, "yyyy-mm")</f>
        <v>2025-03</v>
      </c>
      <c r="B110" s="7">
        <v>45735.0</v>
      </c>
      <c r="C110" s="8" t="s">
        <v>28</v>
      </c>
      <c r="D110" s="8" t="s">
        <v>29</v>
      </c>
      <c r="E110" s="8" t="s">
        <v>78</v>
      </c>
      <c r="F110" s="8" t="s">
        <v>265</v>
      </c>
      <c r="G110" s="9">
        <v>2647.0</v>
      </c>
      <c r="H110" s="8" t="s">
        <v>472</v>
      </c>
      <c r="I110" s="8"/>
      <c r="J110" s="8" t="s">
        <v>195</v>
      </c>
      <c r="K110" s="8"/>
      <c r="L110" s="8"/>
      <c r="M110" s="10" t="b">
        <f>AND(ISNUMBER(MATCH('인테리어-초기비용'!$E$2:$E$747, '관리용품리스트'!$B$3:$B$48, 0)),
  ISNUMBER(MATCH('인테리어-초기비용'!$F$2:$F$747, '관리용품리스트'!$C$3:$C$48, 0))
)
</f>
        <v>0</v>
      </c>
      <c r="N110" s="11">
        <f>IF('인테리어-초기비용'!$C$2:$C$747=TRUE, 0, IF('인테리어-초기비용'!$C$2:$C$747="지출", -ROUND('인테리어-초기비용'!$G$2:$G$747/11, 0), ROUND('인테리어-초기비용'!$G$2:$G$747/11, 0)))</f>
        <v>-241</v>
      </c>
      <c r="O110" s="11">
        <f>IF('인테리어-초기비용'!$C$2:$C$747="지출", -('인테리어-초기비용'!$G$2:$G$747), '인테리어-초기비용'!$G$2:$G$747)</f>
        <v>-2647</v>
      </c>
      <c r="P110" s="11">
        <f>'인테리어-초기비용'!$O$2:$O$747-'인테리어-초기비용'!$N$2:$N$747</f>
        <v>-2406</v>
      </c>
      <c r="Q110" s="11">
        <f>IF('운영결산'!$C$2, '인테리어-초기비용'!$P$2:$P$747, '인테리어-초기비용'!$O$2:$O$747)</f>
        <v>-2647</v>
      </c>
      <c r="R110" s="11">
        <f>IF('초기비용'!$C$2, '인테리어-초기비용'!$P$2:$P$747, '인테리어-초기비용'!$O$2:$O$747)</f>
        <v>-2647</v>
      </c>
      <c r="S110" s="11">
        <f>IF('총결산'!$C$2, '인테리어-초기비용'!$P$2:$P$747, '인테리어-초기비용'!$O$2:$O$747)</f>
        <v>-2406</v>
      </c>
      <c r="T110" s="11">
        <f>IF('인테리어-초기비용'!$U$2:$U$747=FALSE, '인테리어-초기비용'!$N$2:$N$747, 0)</f>
        <v>-241</v>
      </c>
      <c r="U110" s="21"/>
      <c r="V110" s="8"/>
      <c r="W110" s="8"/>
      <c r="X110" s="9">
        <v>2925.0</v>
      </c>
      <c r="Y110" s="8">
        <v>1.0</v>
      </c>
      <c r="Z110" s="8"/>
      <c r="AA110" s="8">
        <v>1.0</v>
      </c>
      <c r="AB110" s="12"/>
    </row>
    <row r="111" ht="15.75" customHeight="1">
      <c r="A111" s="13" t="str">
        <f>TEXT('인테리어-초기비용'!$B$2:$B$747, "yyyy-mm")</f>
        <v>2025-03</v>
      </c>
      <c r="B111" s="14">
        <v>45735.0</v>
      </c>
      <c r="C111" s="15" t="s">
        <v>28</v>
      </c>
      <c r="D111" s="15" t="s">
        <v>29</v>
      </c>
      <c r="E111" s="15" t="s">
        <v>78</v>
      </c>
      <c r="F111" s="15" t="s">
        <v>60</v>
      </c>
      <c r="G111" s="16">
        <v>12000.0</v>
      </c>
      <c r="H111" s="15" t="s">
        <v>474</v>
      </c>
      <c r="I111" s="15"/>
      <c r="J111" s="15" t="s">
        <v>60</v>
      </c>
      <c r="K111" s="15" t="b">
        <v>1</v>
      </c>
      <c r="L111" s="15"/>
      <c r="M111" s="17" t="b">
        <f>AND(ISNUMBER(MATCH('인테리어-초기비용'!$E$2:$E$747, '관리용품리스트'!$B$3:$B$48, 0)),
  ISNUMBER(MATCH('인테리어-초기비용'!$F$2:$F$747, '관리용품리스트'!$C$3:$C$48, 0))
)
</f>
        <v>0</v>
      </c>
      <c r="N111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11" s="18">
        <f>IF('인테리어-초기비용'!$C$2:$C$747="지출", -('인테리어-초기비용'!$G$2:$G$747), '인테리어-초기비용'!$G$2:$G$747)</f>
        <v>-12000</v>
      </c>
      <c r="P111" s="18">
        <f>'인테리어-초기비용'!$O$2:$O$747-'인테리어-초기비용'!$N$2:$N$747</f>
        <v>-12000</v>
      </c>
      <c r="Q111" s="18">
        <f>IF('운영결산'!$C$2, '인테리어-초기비용'!$P$2:$P$747, '인테리어-초기비용'!$O$2:$O$747)</f>
        <v>-12000</v>
      </c>
      <c r="R111" s="18">
        <f>IF('초기비용'!$C$2, '인테리어-초기비용'!$P$2:$P$747, '인테리어-초기비용'!$O$2:$O$747)</f>
        <v>-12000</v>
      </c>
      <c r="S111" s="18">
        <f>IF('총결산'!$C$2, '인테리어-초기비용'!$P$2:$P$747, '인테리어-초기비용'!$O$2:$O$747)</f>
        <v>-12000</v>
      </c>
      <c r="T111" s="18">
        <f>IF('인테리어-초기비용'!$U$2:$U$747&lt;&gt;"", 0, '인테리어-초기비용'!$N$2:$N$747)</f>
        <v>0</v>
      </c>
      <c r="U111" s="20"/>
      <c r="V111" s="15"/>
      <c r="W111" s="15"/>
      <c r="X111" s="16">
        <v>12000.0</v>
      </c>
      <c r="Y111" s="15">
        <v>1.0</v>
      </c>
      <c r="Z111" s="15"/>
      <c r="AA111" s="15">
        <v>1.0</v>
      </c>
      <c r="AB111" s="19"/>
    </row>
    <row r="112" ht="15.75" customHeight="1">
      <c r="A112" s="6" t="str">
        <f>TEXT('인테리어-초기비용'!$B$2:$B$747, "yyyy-mm")</f>
        <v>2025-03</v>
      </c>
      <c r="B112" s="7">
        <v>45735.0</v>
      </c>
      <c r="C112" s="8" t="s">
        <v>28</v>
      </c>
      <c r="D112" s="8" t="s">
        <v>29</v>
      </c>
      <c r="E112" s="8" t="s">
        <v>83</v>
      </c>
      <c r="F112" s="8" t="s">
        <v>480</v>
      </c>
      <c r="G112" s="9">
        <v>3000.0</v>
      </c>
      <c r="H112" s="8" t="s">
        <v>481</v>
      </c>
      <c r="I112" s="8"/>
      <c r="J112" s="8" t="s">
        <v>195</v>
      </c>
      <c r="K112" s="8"/>
      <c r="L112" s="8"/>
      <c r="M112" s="10" t="b">
        <f>AND(ISNUMBER(MATCH('인테리어-초기비용'!$E$2:$E$747, '관리용품리스트'!$B$3:$B$48, 0)),
  ISNUMBER(MATCH('인테리어-초기비용'!$F$2:$F$747, '관리용품리스트'!$C$3:$C$48, 0))
)
</f>
        <v>0</v>
      </c>
      <c r="N112" s="11">
        <f>IF('인테리어-초기비용'!$C$2:$C$747=TRUE, 0, IF('인테리어-초기비용'!$C$2:$C$747="지출", -ROUND('인테리어-초기비용'!$G$2:$G$747/11, 0), ROUND('인테리어-초기비용'!$G$2:$G$747/11, 0)))</f>
        <v>-273</v>
      </c>
      <c r="O112" s="11">
        <f>IF('인테리어-초기비용'!$C$2:$C$747="지출", -('인테리어-초기비용'!$G$2:$G$747), '인테리어-초기비용'!$G$2:$G$747)</f>
        <v>-3000</v>
      </c>
      <c r="P112" s="11">
        <f>'인테리어-초기비용'!$O$2:$O$747-'인테리어-초기비용'!$N$2:$N$747</f>
        <v>-2727</v>
      </c>
      <c r="Q112" s="11">
        <f>IF('운영결산'!$C$2, '인테리어-초기비용'!$P$2:$P$747, '인테리어-초기비용'!$O$2:$O$747)</f>
        <v>-3000</v>
      </c>
      <c r="R112" s="11">
        <f>IF('초기비용'!$C$2, '인테리어-초기비용'!$P$2:$P$747, '인테리어-초기비용'!$O$2:$O$747)</f>
        <v>-3000</v>
      </c>
      <c r="S112" s="11">
        <f>IF('총결산'!$C$2, '인테리어-초기비용'!$P$2:$P$747, '인테리어-초기비용'!$O$2:$O$747)</f>
        <v>-2727</v>
      </c>
      <c r="T112" s="11">
        <f>IF('인테리어-초기비용'!$U$2:$U$747=FALSE, '인테리어-초기비용'!$N$2:$N$747, 0)</f>
        <v>-273</v>
      </c>
      <c r="U112" s="21"/>
      <c r="V112" s="8"/>
      <c r="W112" s="8" t="s">
        <v>281</v>
      </c>
      <c r="X112" s="9">
        <v>3000.0</v>
      </c>
      <c r="Y112" s="8">
        <v>1.0</v>
      </c>
      <c r="Z112" s="8"/>
      <c r="AA112" s="8">
        <v>1.0</v>
      </c>
      <c r="AB112" s="12"/>
    </row>
    <row r="113" ht="15.75" customHeight="1">
      <c r="A113" s="13" t="str">
        <f>TEXT('인테리어-초기비용'!$B$2:$B$747, "yyyy-mm")</f>
        <v>2025-03</v>
      </c>
      <c r="B113" s="14">
        <v>45735.0</v>
      </c>
      <c r="C113" s="15" t="s">
        <v>28</v>
      </c>
      <c r="D113" s="15" t="s">
        <v>29</v>
      </c>
      <c r="E113" s="15" t="s">
        <v>160</v>
      </c>
      <c r="F113" s="15" t="s">
        <v>482</v>
      </c>
      <c r="G113" s="16">
        <v>4000.0</v>
      </c>
      <c r="H113" s="15" t="s">
        <v>483</v>
      </c>
      <c r="I113" s="15"/>
      <c r="J113" s="15" t="s">
        <v>195</v>
      </c>
      <c r="K113" s="15"/>
      <c r="L113" s="15"/>
      <c r="M113" s="17" t="b">
        <f>AND(ISNUMBER(MATCH('인테리어-초기비용'!$E$2:$E$747, '관리용품리스트'!$B$3:$B$48, 0)),
  ISNUMBER(MATCH('인테리어-초기비용'!$F$2:$F$747, '관리용품리스트'!$C$3:$C$48, 0))
)
</f>
        <v>0</v>
      </c>
      <c r="N113" s="18">
        <f>IF('인테리어-초기비용'!$C$2:$C$747=TRUE, 0, IF('인테리어-초기비용'!$C$2:$C$747="지출", -ROUND('인테리어-초기비용'!$G$2:$G$747/11, 0), ROUND('인테리어-초기비용'!$G$2:$G$747/11, 0)))</f>
        <v>-364</v>
      </c>
      <c r="O113" s="18">
        <f>IF('인테리어-초기비용'!$C$2:$C$747="지출", -('인테리어-초기비용'!$G$2:$G$747), '인테리어-초기비용'!$G$2:$G$747)</f>
        <v>-4000</v>
      </c>
      <c r="P113" s="18">
        <f>'인테리어-초기비용'!$O$2:$O$747-'인테리어-초기비용'!$N$2:$N$747</f>
        <v>-3636</v>
      </c>
      <c r="Q113" s="18">
        <f>IF('운영결산'!$C$2, '인테리어-초기비용'!$P$2:$P$747, '인테리어-초기비용'!$O$2:$O$747)</f>
        <v>-4000</v>
      </c>
      <c r="R113" s="18">
        <f>IF('초기비용'!$C$2, '인테리어-초기비용'!$P$2:$P$747, '인테리어-초기비용'!$O$2:$O$747)</f>
        <v>-4000</v>
      </c>
      <c r="S113" s="18">
        <f>IF('총결산'!$C$2, '인테리어-초기비용'!$P$2:$P$747, '인테리어-초기비용'!$O$2:$O$747)</f>
        <v>-3636</v>
      </c>
      <c r="T113" s="18">
        <f>IF('인테리어-초기비용'!$U$2:$U$747=FALSE, '인테리어-초기비용'!$N$2:$N$747, 0)</f>
        <v>-364</v>
      </c>
      <c r="U113" s="20"/>
      <c r="V113" s="15"/>
      <c r="W113" s="15" t="s">
        <v>281</v>
      </c>
      <c r="X113" s="16">
        <v>2000.0</v>
      </c>
      <c r="Y113" s="15">
        <v>2.0</v>
      </c>
      <c r="Z113" s="15"/>
      <c r="AA113" s="15">
        <v>2.0</v>
      </c>
      <c r="AB113" s="19"/>
    </row>
    <row r="114" ht="15.75" customHeight="1">
      <c r="A114" s="6" t="str">
        <f>TEXT('인테리어-초기비용'!$B$2:$B$747, "yyyy-mm")</f>
        <v>2025-03</v>
      </c>
      <c r="B114" s="7">
        <v>45738.0</v>
      </c>
      <c r="C114" s="8" t="s">
        <v>28</v>
      </c>
      <c r="D114" s="8" t="s">
        <v>29</v>
      </c>
      <c r="E114" s="8" t="s">
        <v>83</v>
      </c>
      <c r="F114" s="8" t="s">
        <v>491</v>
      </c>
      <c r="G114" s="9">
        <v>6340.0</v>
      </c>
      <c r="H114" s="8" t="s">
        <v>492</v>
      </c>
      <c r="I114" s="8"/>
      <c r="J114" s="8" t="s">
        <v>55</v>
      </c>
      <c r="K114" s="8"/>
      <c r="L114" s="8"/>
      <c r="M114" s="10" t="b">
        <f>AND(ISNUMBER(MATCH('인테리어-초기비용'!$E$2:$E$747, '관리용품리스트'!$B$3:$B$48, 0)),
  ISNUMBER(MATCH('인테리어-초기비용'!$F$2:$F$747, '관리용품리스트'!$C$3:$C$48, 0))
)
</f>
        <v>0</v>
      </c>
      <c r="N114" s="11">
        <f>IF('인테리어-초기비용'!$C$2:$C$747=TRUE, 0, IF('인테리어-초기비용'!$C$2:$C$747="지출", -ROUND('인테리어-초기비용'!$G$2:$G$747/11, 0), ROUND('인테리어-초기비용'!$G$2:$G$747/11, 0)))</f>
        <v>-576</v>
      </c>
      <c r="O114" s="11">
        <f>IF('인테리어-초기비용'!$C$2:$C$747="지출", -('인테리어-초기비용'!$G$2:$G$747), '인테리어-초기비용'!$G$2:$G$747)</f>
        <v>-6340</v>
      </c>
      <c r="P114" s="11">
        <f>'인테리어-초기비용'!$O$2:$O$747-'인테리어-초기비용'!$N$2:$N$747</f>
        <v>-5764</v>
      </c>
      <c r="Q114" s="11">
        <f>IF('운영결산'!$C$2, '인테리어-초기비용'!$P$2:$P$747, '인테리어-초기비용'!$O$2:$O$747)</f>
        <v>-6340</v>
      </c>
      <c r="R114" s="11">
        <f>IF('초기비용'!$C$2, '인테리어-초기비용'!$P$2:$P$747, '인테리어-초기비용'!$O$2:$O$747)</f>
        <v>-6340</v>
      </c>
      <c r="S114" s="11">
        <f>IF('총결산'!$C$2, '인테리어-초기비용'!$P$2:$P$747, '인테리어-초기비용'!$O$2:$O$747)</f>
        <v>-5764</v>
      </c>
      <c r="T114" s="11">
        <f>IF('인테리어-초기비용'!$U$2:$U$747=FALSE, '인테리어-초기비용'!$N$2:$N$747, 0)</f>
        <v>-576</v>
      </c>
      <c r="U114" s="21"/>
      <c r="V114" s="8"/>
      <c r="W114" s="8"/>
      <c r="X114" s="9">
        <v>6340.0</v>
      </c>
      <c r="Y114" s="8">
        <v>1.0</v>
      </c>
      <c r="Z114" s="8"/>
      <c r="AA114" s="8">
        <v>1.0</v>
      </c>
      <c r="AB114" s="12"/>
    </row>
    <row r="115" ht="15.75" customHeight="1">
      <c r="A115" s="13" t="str">
        <f>TEXT('인테리어-초기비용'!$B$2:$B$747, "yyyy-mm")</f>
        <v>2025-03</v>
      </c>
      <c r="B115" s="14">
        <v>45743.0</v>
      </c>
      <c r="C115" s="15" t="s">
        <v>28</v>
      </c>
      <c r="D115" s="15" t="s">
        <v>29</v>
      </c>
      <c r="E115" s="15" t="s">
        <v>78</v>
      </c>
      <c r="F115" s="15" t="s">
        <v>503</v>
      </c>
      <c r="G115" s="16">
        <v>2961.0</v>
      </c>
      <c r="H115" s="15" t="s">
        <v>504</v>
      </c>
      <c r="I115" s="15"/>
      <c r="J115" s="15" t="s">
        <v>60</v>
      </c>
      <c r="K115" s="15" t="b">
        <v>1</v>
      </c>
      <c r="L115" s="15"/>
      <c r="M115" s="17" t="b">
        <f>AND(ISNUMBER(MATCH('인테리어-초기비용'!$E$2:$E$747, '관리용품리스트'!$B$3:$B$48, 0)),
  ISNUMBER(MATCH('인테리어-초기비용'!$F$2:$F$747, '관리용품리스트'!$C$3:$C$48, 0))
)
</f>
        <v>0</v>
      </c>
      <c r="N115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15" s="18">
        <f>IF('인테리어-초기비용'!$C$2:$C$747="지출", -('인테리어-초기비용'!$G$2:$G$747), '인테리어-초기비용'!$G$2:$G$747)</f>
        <v>-2961</v>
      </c>
      <c r="P115" s="18">
        <f>'인테리어-초기비용'!$O$2:$O$747-'인테리어-초기비용'!$N$2:$N$747</f>
        <v>-2961</v>
      </c>
      <c r="Q115" s="18">
        <f>IF('운영결산'!$C$2, '인테리어-초기비용'!$P$2:$P$747, '인테리어-초기비용'!$O$2:$O$747)</f>
        <v>-2961</v>
      </c>
      <c r="R115" s="18">
        <f>IF('초기비용'!$C$2, '인테리어-초기비용'!$P$2:$P$747, '인테리어-초기비용'!$O$2:$O$747)</f>
        <v>-2961</v>
      </c>
      <c r="S115" s="18">
        <f>IF('총결산'!$C$2, '인테리어-초기비용'!$P$2:$P$747, '인테리어-초기비용'!$O$2:$O$747)</f>
        <v>-2961</v>
      </c>
      <c r="T115" s="18">
        <f>IF('인테리어-초기비용'!$U$2:$U$747&lt;&gt;"", 0, '인테리어-초기비용'!$N$2:$N$747)</f>
        <v>0</v>
      </c>
      <c r="U115" s="20"/>
      <c r="V115" s="15"/>
      <c r="W115" s="15"/>
      <c r="X115" s="16">
        <v>1800.0</v>
      </c>
      <c r="Y115" s="15">
        <v>2.0</v>
      </c>
      <c r="Z115" s="15"/>
      <c r="AA115" s="15">
        <v>2.0</v>
      </c>
      <c r="AB115" s="19"/>
    </row>
    <row r="116" ht="15.75" customHeight="1">
      <c r="A116" s="6" t="str">
        <f>TEXT('인테리어-초기비용'!$B$2:$B$747, "yyyy-mm")</f>
        <v>2025-03</v>
      </c>
      <c r="B116" s="7">
        <v>45743.0</v>
      </c>
      <c r="C116" s="8" t="s">
        <v>28</v>
      </c>
      <c r="D116" s="8" t="s">
        <v>29</v>
      </c>
      <c r="E116" s="8" t="s">
        <v>78</v>
      </c>
      <c r="F116" s="8" t="s">
        <v>503</v>
      </c>
      <c r="G116" s="9">
        <v>3331.0</v>
      </c>
      <c r="H116" s="8" t="s">
        <v>505</v>
      </c>
      <c r="I116" s="8"/>
      <c r="J116" s="8" t="s">
        <v>60</v>
      </c>
      <c r="K116" s="8" t="b">
        <v>1</v>
      </c>
      <c r="L116" s="8" t="s">
        <v>343</v>
      </c>
      <c r="M116" s="10" t="b">
        <f>AND(ISNUMBER(MATCH('인테리어-초기비용'!$E$2:$E$747, '관리용품리스트'!$B$3:$B$48, 0)),
  ISNUMBER(MATCH('인테리어-초기비용'!$F$2:$F$747, '관리용품리스트'!$C$3:$C$48, 0))
)
</f>
        <v>0</v>
      </c>
      <c r="N116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116" s="11">
        <f>IF('인테리어-초기비용'!$C$2:$C$747="지출", -('인테리어-초기비용'!$G$2:$G$747), '인테리어-초기비용'!$G$2:$G$747)</f>
        <v>-3331</v>
      </c>
      <c r="P116" s="11">
        <f>'인테리어-초기비용'!$O$2:$O$747-'인테리어-초기비용'!$N$2:$N$747</f>
        <v>-3331</v>
      </c>
      <c r="Q116" s="11">
        <f>IF('운영결산'!$C$2, '인테리어-초기비용'!$P$2:$P$747, '인테리어-초기비용'!$O$2:$O$747)</f>
        <v>-3331</v>
      </c>
      <c r="R116" s="11">
        <f>IF('초기비용'!$C$2, '인테리어-초기비용'!$P$2:$P$747, '인테리어-초기비용'!$O$2:$O$747)</f>
        <v>-3331</v>
      </c>
      <c r="S116" s="11">
        <f>IF('총결산'!$C$2, '인테리어-초기비용'!$P$2:$P$747, '인테리어-초기비용'!$O$2:$O$747)</f>
        <v>-3331</v>
      </c>
      <c r="T116" s="11">
        <f>IF('인테리어-초기비용'!$U$2:$U$747&lt;&gt;"", 0, '인테리어-초기비용'!$N$2:$N$747)</f>
        <v>0</v>
      </c>
      <c r="U116" s="21"/>
      <c r="V116" s="8"/>
      <c r="W116" s="8"/>
      <c r="X116" s="9">
        <v>2025.0</v>
      </c>
      <c r="Y116" s="8">
        <v>2.0</v>
      </c>
      <c r="Z116" s="8"/>
      <c r="AA116" s="8">
        <v>2.0</v>
      </c>
      <c r="AB116" s="12"/>
    </row>
    <row r="117" ht="15.75" customHeight="1">
      <c r="A117" s="13" t="str">
        <f>TEXT('인테리어-초기비용'!$B$2:$B$747, "yyyy-mm")</f>
        <v>2025-03</v>
      </c>
      <c r="B117" s="14">
        <v>45743.0</v>
      </c>
      <c r="C117" s="15" t="s">
        <v>28</v>
      </c>
      <c r="D117" s="15" t="s">
        <v>29</v>
      </c>
      <c r="E117" s="15" t="s">
        <v>78</v>
      </c>
      <c r="F117" s="15" t="s">
        <v>123</v>
      </c>
      <c r="G117" s="16">
        <v>6607.0</v>
      </c>
      <c r="H117" s="15" t="s">
        <v>506</v>
      </c>
      <c r="I117" s="15"/>
      <c r="J117" s="15" t="s">
        <v>60</v>
      </c>
      <c r="K117" s="15" t="b">
        <v>1</v>
      </c>
      <c r="L117" s="15"/>
      <c r="M117" s="17" t="b">
        <f>AND(ISNUMBER(MATCH('인테리어-초기비용'!$E$2:$E$747, '관리용품리스트'!$B$3:$B$48, 0)),
  ISNUMBER(MATCH('인테리어-초기비용'!$F$2:$F$747, '관리용품리스트'!$C$3:$C$48, 0))
)
</f>
        <v>0</v>
      </c>
      <c r="N117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17" s="18">
        <f>IF('인테리어-초기비용'!$C$2:$C$747="지출", -('인테리어-초기비용'!$G$2:$G$747), '인테리어-초기비용'!$G$2:$G$747)</f>
        <v>-6607</v>
      </c>
      <c r="P117" s="18">
        <f>'인테리어-초기비용'!$O$2:$O$747-'인테리어-초기비용'!$N$2:$N$747</f>
        <v>-6607</v>
      </c>
      <c r="Q117" s="18">
        <f>IF('운영결산'!$C$2, '인테리어-초기비용'!$P$2:$P$747, '인테리어-초기비용'!$O$2:$O$747)</f>
        <v>-6607</v>
      </c>
      <c r="R117" s="18">
        <f>IF('초기비용'!$C$2, '인테리어-초기비용'!$P$2:$P$747, '인테리어-초기비용'!$O$2:$O$747)</f>
        <v>-6607</v>
      </c>
      <c r="S117" s="18">
        <f>IF('총결산'!$C$2, '인테리어-초기비용'!$P$2:$P$747, '인테리어-초기비용'!$O$2:$O$747)</f>
        <v>-6607</v>
      </c>
      <c r="T117" s="18">
        <f>IF('인테리어-초기비용'!$U$2:$U$747&lt;&gt;"", 0, '인테리어-초기비용'!$N$2:$N$747)</f>
        <v>0</v>
      </c>
      <c r="U117" s="20"/>
      <c r="V117" s="15"/>
      <c r="W117" s="15"/>
      <c r="X117" s="16">
        <v>6607.0</v>
      </c>
      <c r="Y117" s="15">
        <v>1.0</v>
      </c>
      <c r="Z117" s="15"/>
      <c r="AA117" s="15">
        <v>1.0</v>
      </c>
      <c r="AB117" s="19"/>
    </row>
    <row r="118" ht="15.75" customHeight="1">
      <c r="A118" s="6" t="str">
        <f>TEXT('인테리어-초기비용'!$B$2:$B$747, "yyyy-mm")</f>
        <v>2025-03</v>
      </c>
      <c r="B118" s="7">
        <v>45743.0</v>
      </c>
      <c r="C118" s="8" t="s">
        <v>28</v>
      </c>
      <c r="D118" s="8" t="s">
        <v>29</v>
      </c>
      <c r="E118" s="8" t="s">
        <v>131</v>
      </c>
      <c r="F118" s="8" t="s">
        <v>507</v>
      </c>
      <c r="G118" s="9">
        <v>2777.0</v>
      </c>
      <c r="H118" s="8" t="s">
        <v>508</v>
      </c>
      <c r="I118" s="8"/>
      <c r="J118" s="8" t="s">
        <v>60</v>
      </c>
      <c r="K118" s="8" t="b">
        <v>1</v>
      </c>
      <c r="L118" s="8"/>
      <c r="M118" s="10" t="b">
        <f>AND(ISNUMBER(MATCH('인테리어-초기비용'!$E$2:$E$747, '관리용품리스트'!$B$3:$B$48, 0)),
  ISNUMBER(MATCH('인테리어-초기비용'!$F$2:$F$747, '관리용품리스트'!$C$3:$C$48, 0))
)
</f>
        <v>0</v>
      </c>
      <c r="N118" s="11">
        <f>IF('인테리어-초기비용'!$K$2:$K$747=TRUE, 0, IF('인테리어-초기비용'!$C$2:$C$747="지출", -ROUND('인테리어-초기비용'!$G$2:$G$747/11, 0), ROUND('인테리어-초기비용'!$G$2:$G$747/11, 0)))</f>
        <v>0</v>
      </c>
      <c r="O118" s="11">
        <f>IF('인테리어-초기비용'!$C$2:$C$747="지출", -('인테리어-초기비용'!$G$2:$G$747), '인테리어-초기비용'!$G$2:$G$747)</f>
        <v>-2777</v>
      </c>
      <c r="P118" s="11">
        <f>'인테리어-초기비용'!$O$2:$O$747-'인테리어-초기비용'!$N$2:$N$747</f>
        <v>-2777</v>
      </c>
      <c r="Q118" s="11">
        <f>IF('운영결산'!$C$2, '인테리어-초기비용'!$P$2:$P$747, '인테리어-초기비용'!$O$2:$O$747)</f>
        <v>-2777</v>
      </c>
      <c r="R118" s="11">
        <f>IF('초기비용'!$C$2, '인테리어-초기비용'!$P$2:$P$747, '인테리어-초기비용'!$O$2:$O$747)</f>
        <v>-2777</v>
      </c>
      <c r="S118" s="11">
        <f>IF('총결산'!$C$2, '인테리어-초기비용'!$P$2:$P$747, '인테리어-초기비용'!$O$2:$O$747)</f>
        <v>-2777</v>
      </c>
      <c r="T118" s="11">
        <f>IF('인테리어-초기비용'!$U$2:$U$747&lt;&gt;"", 0, '인테리어-초기비용'!$N$2:$N$747)</f>
        <v>0</v>
      </c>
      <c r="U118" s="21"/>
      <c r="V118" s="8"/>
      <c r="W118" s="8"/>
      <c r="X118" s="9">
        <v>3375.0</v>
      </c>
      <c r="Y118" s="8">
        <v>1.0</v>
      </c>
      <c r="Z118" s="8"/>
      <c r="AA118" s="8">
        <v>1.0</v>
      </c>
      <c r="AB118" s="12"/>
    </row>
    <row r="119" ht="15.75" customHeight="1">
      <c r="A119" s="13" t="str">
        <f>TEXT('인테리어-초기비용'!$B$2:$B$747, "yyyy-mm")</f>
        <v>2025-03</v>
      </c>
      <c r="B119" s="14">
        <v>45744.0</v>
      </c>
      <c r="C119" s="15" t="s">
        <v>28</v>
      </c>
      <c r="D119" s="15" t="s">
        <v>29</v>
      </c>
      <c r="E119" s="15" t="s">
        <v>160</v>
      </c>
      <c r="F119" s="15" t="s">
        <v>514</v>
      </c>
      <c r="G119" s="16">
        <v>220000.0</v>
      </c>
      <c r="H119" s="15"/>
      <c r="I119" s="15" t="s">
        <v>32</v>
      </c>
      <c r="J119" s="15" t="s">
        <v>515</v>
      </c>
      <c r="K119" s="15"/>
      <c r="L119" s="15"/>
      <c r="M119" s="17" t="b">
        <f>AND(ISNUMBER(MATCH('인테리어-초기비용'!$E$2:$E$747, '관리용품리스트'!$B$3:$B$48, 0)),
  ISNUMBER(MATCH('인테리어-초기비용'!$F$2:$F$747, '관리용품리스트'!$C$3:$C$48, 0))
)
</f>
        <v>0</v>
      </c>
      <c r="N119" s="18">
        <f>IF('인테리어-초기비용'!$C$2:$C$747=TRUE, 0, IF('인테리어-초기비용'!$C$2:$C$747="지출", -ROUND('인테리어-초기비용'!$G$2:$G$747/11, 0), ROUND('인테리어-초기비용'!$G$2:$G$747/11, 0)))</f>
        <v>-20000</v>
      </c>
      <c r="O119" s="18">
        <f>IF('인테리어-초기비용'!$C$2:$C$747="지출", -('인테리어-초기비용'!$G$2:$G$747), '인테리어-초기비용'!$G$2:$G$747)</f>
        <v>-220000</v>
      </c>
      <c r="P119" s="18">
        <f>'인테리어-초기비용'!$O$2:$O$747-'인테리어-초기비용'!$N$2:$N$747</f>
        <v>-200000</v>
      </c>
      <c r="Q119" s="18">
        <f>IF('운영결산'!$C$2, '인테리어-초기비용'!$P$2:$P$747, '인테리어-초기비용'!$O$2:$O$747)</f>
        <v>-220000</v>
      </c>
      <c r="R119" s="18">
        <f>IF('초기비용'!$C$2, '인테리어-초기비용'!$P$2:$P$747, '인테리어-초기비용'!$O$2:$O$747)</f>
        <v>-220000</v>
      </c>
      <c r="S119" s="18">
        <f>IF('총결산'!$C$2, '인테리어-초기비용'!$P$2:$P$747, '인테리어-초기비용'!$O$2:$O$747)</f>
        <v>-200000</v>
      </c>
      <c r="T119" s="18">
        <f>IF('인테리어-초기비용'!$U$2:$U$747=FALSE, '인테리어-초기비용'!$N$2:$N$747, 0)</f>
        <v>-20000</v>
      </c>
      <c r="U119" s="20"/>
      <c r="V119" s="15"/>
      <c r="W119" s="15"/>
      <c r="X119" s="15"/>
      <c r="Y119" s="15"/>
      <c r="Z119" s="15"/>
      <c r="AA119" s="15"/>
      <c r="AB119" s="19"/>
    </row>
    <row r="120" ht="15.75" customHeight="1">
      <c r="A120" s="6" t="str">
        <f>TEXT('인테리어-초기비용'!$B$2:$B$747, "yyyy-mm")</f>
        <v>2025-04</v>
      </c>
      <c r="B120" s="7">
        <v>45750.0</v>
      </c>
      <c r="C120" s="8" t="s">
        <v>28</v>
      </c>
      <c r="D120" s="8" t="s">
        <v>29</v>
      </c>
      <c r="E120" s="8" t="s">
        <v>160</v>
      </c>
      <c r="F120" s="8" t="s">
        <v>530</v>
      </c>
      <c r="G120" s="9">
        <v>31800.0</v>
      </c>
      <c r="H120" s="8" t="s">
        <v>531</v>
      </c>
      <c r="I120" s="8"/>
      <c r="J120" s="8" t="s">
        <v>152</v>
      </c>
      <c r="K120" s="8"/>
      <c r="L120" s="8"/>
      <c r="M120" s="10" t="b">
        <f>AND(ISNUMBER(MATCH('인테리어-초기비용'!$E$2:$E$747, '관리용품리스트'!$B$3:$B$48, 0)),
  ISNUMBER(MATCH('인테리어-초기비용'!$F$2:$F$747, '관리용품리스트'!$C$3:$C$48, 0))
)
</f>
        <v>0</v>
      </c>
      <c r="N120" s="11">
        <f>IF('인테리어-초기비용'!$C$2:$C$747=TRUE, 0, IF('인테리어-초기비용'!$C$2:$C$747="지출", -ROUND('인테리어-초기비용'!$G$2:$G$747/11, 0), ROUND('인테리어-초기비용'!$G$2:$G$747/11, 0)))</f>
        <v>-2891</v>
      </c>
      <c r="O120" s="11">
        <f>IF('인테리어-초기비용'!$C$2:$C$747="지출", -('인테리어-초기비용'!$G$2:$G$747), '인테리어-초기비용'!$G$2:$G$747)</f>
        <v>-31800</v>
      </c>
      <c r="P120" s="11">
        <f>'인테리어-초기비용'!$O$2:$O$747-'인테리어-초기비용'!$N$2:$N$747</f>
        <v>-28909</v>
      </c>
      <c r="Q120" s="11">
        <f>IF('운영결산'!$C$2, '인테리어-초기비용'!$P$2:$P$747, '인테리어-초기비용'!$O$2:$O$747)</f>
        <v>-31800</v>
      </c>
      <c r="R120" s="11">
        <f>IF('초기비용'!$C$2, '인테리어-초기비용'!$P$2:$P$747, '인테리어-초기비용'!$O$2:$O$747)</f>
        <v>-31800</v>
      </c>
      <c r="S120" s="11">
        <f>IF('총결산'!$C$2, '인테리어-초기비용'!$P$2:$P$747, '인테리어-초기비용'!$O$2:$O$747)</f>
        <v>-28909</v>
      </c>
      <c r="T120" s="11">
        <f>IF('인테리어-초기비용'!$U$2:$U$747=FALSE, '인테리어-초기비용'!$N$2:$N$747, 0)</f>
        <v>-2891</v>
      </c>
      <c r="U120" s="21"/>
      <c r="V120" s="8"/>
      <c r="W120" s="8"/>
      <c r="X120" s="9">
        <v>15900.0</v>
      </c>
      <c r="Y120" s="8">
        <v>2.0</v>
      </c>
      <c r="Z120" s="8"/>
      <c r="AA120" s="8">
        <v>2.0</v>
      </c>
      <c r="AB120" s="12"/>
    </row>
    <row r="121" ht="15.75" customHeight="1">
      <c r="A121" s="13" t="str">
        <f>TEXT('인테리어-초기비용'!$B$2:$B$747, "yyyy-mm")</f>
        <v>2025-04</v>
      </c>
      <c r="B121" s="14">
        <v>45755.0</v>
      </c>
      <c r="C121" s="15" t="s">
        <v>28</v>
      </c>
      <c r="D121" s="15" t="s">
        <v>29</v>
      </c>
      <c r="E121" s="15" t="s">
        <v>78</v>
      </c>
      <c r="F121" s="15" t="s">
        <v>538</v>
      </c>
      <c r="G121" s="16">
        <v>9070.0</v>
      </c>
      <c r="H121" s="15" t="s">
        <v>539</v>
      </c>
      <c r="I121" s="15"/>
      <c r="J121" s="15" t="s">
        <v>55</v>
      </c>
      <c r="K121" s="15"/>
      <c r="L121" s="15"/>
      <c r="M121" s="17" t="b">
        <f>AND(ISNUMBER(MATCH('인테리어-초기비용'!$E$2:$E$747, '관리용품리스트'!$B$3:$B$48, 0)),
  ISNUMBER(MATCH('인테리어-초기비용'!$F$2:$F$747, '관리용품리스트'!$C$3:$C$48, 0))
)
</f>
        <v>0</v>
      </c>
      <c r="N121" s="18">
        <f>IF('인테리어-초기비용'!$C$2:$C$747=TRUE, 0, IF('인테리어-초기비용'!$C$2:$C$747="지출", -ROUND('인테리어-초기비용'!$G$2:$G$747/11, 0), ROUND('인테리어-초기비용'!$G$2:$G$747/11, 0)))</f>
        <v>-825</v>
      </c>
      <c r="O121" s="18">
        <f>IF('인테리어-초기비용'!$C$2:$C$747="지출", -('인테리어-초기비용'!$G$2:$G$747), '인테리어-초기비용'!$G$2:$G$747)</f>
        <v>-9070</v>
      </c>
      <c r="P121" s="18">
        <f>'인테리어-초기비용'!$O$2:$O$747-'인테리어-초기비용'!$N$2:$N$747</f>
        <v>-8245</v>
      </c>
      <c r="Q121" s="18">
        <f>IF('운영결산'!$C$2, '인테리어-초기비용'!$P$2:$P$747, '인테리어-초기비용'!$O$2:$O$747)</f>
        <v>-9070</v>
      </c>
      <c r="R121" s="18">
        <f>IF('초기비용'!$C$2, '인테리어-초기비용'!$P$2:$P$747, '인테리어-초기비용'!$O$2:$O$747)</f>
        <v>-9070</v>
      </c>
      <c r="S121" s="18">
        <f>IF('총결산'!$C$2, '인테리어-초기비용'!$P$2:$P$747, '인테리어-초기비용'!$O$2:$O$747)</f>
        <v>-8245</v>
      </c>
      <c r="T121" s="18">
        <f>IF('인테리어-초기비용'!$U$2:$U$747=FALSE, '인테리어-초기비용'!$N$2:$N$747, 0)</f>
        <v>-825</v>
      </c>
      <c r="U121" s="20"/>
      <c r="V121" s="15"/>
      <c r="W121" s="15"/>
      <c r="X121" s="16">
        <v>9070.0</v>
      </c>
      <c r="Y121" s="15">
        <v>1.0</v>
      </c>
      <c r="Z121" s="15"/>
      <c r="AA121" s="15">
        <v>1.0</v>
      </c>
      <c r="AB121" s="19"/>
    </row>
    <row r="122" ht="15.75" customHeight="1">
      <c r="A122" s="6" t="str">
        <f>TEXT('인테리어-초기비용'!$B$2:$B$747, "yyyy-mm")</f>
        <v>2025-04</v>
      </c>
      <c r="B122" s="7">
        <v>45759.0</v>
      </c>
      <c r="C122" s="8" t="s">
        <v>28</v>
      </c>
      <c r="D122" s="8" t="s">
        <v>29</v>
      </c>
      <c r="E122" s="8" t="s">
        <v>78</v>
      </c>
      <c r="F122" s="8" t="s">
        <v>550</v>
      </c>
      <c r="G122" s="9">
        <v>8400.0</v>
      </c>
      <c r="H122" s="8" t="s">
        <v>550</v>
      </c>
      <c r="I122" s="8"/>
      <c r="J122" s="8" t="s">
        <v>55</v>
      </c>
      <c r="K122" s="8"/>
      <c r="L122" s="8"/>
      <c r="M122" s="10" t="b">
        <f>AND(ISNUMBER(MATCH('인테리어-초기비용'!$E$2:$E$747, '관리용품리스트'!$B$3:$B$48, 0)),
  ISNUMBER(MATCH('인테리어-초기비용'!$F$2:$F$747, '관리용품리스트'!$C$3:$C$48, 0))
)
</f>
        <v>0</v>
      </c>
      <c r="N122" s="11">
        <f>IF('인테리어-초기비용'!$C$2:$C$747=TRUE, 0, IF('인테리어-초기비용'!$C$2:$C$747="지출", -ROUND('인테리어-초기비용'!$G$2:$G$747/11, 0), ROUND('인테리어-초기비용'!$G$2:$G$747/11, 0)))</f>
        <v>-764</v>
      </c>
      <c r="O122" s="11">
        <f>IF('인테리어-초기비용'!$C$2:$C$747="지출", -('인테리어-초기비용'!$G$2:$G$747), '인테리어-초기비용'!$G$2:$G$747)</f>
        <v>-8400</v>
      </c>
      <c r="P122" s="11">
        <f>'인테리어-초기비용'!$O$2:$O$747-'인테리어-초기비용'!$N$2:$N$747</f>
        <v>-7636</v>
      </c>
      <c r="Q122" s="11">
        <f>IF('운영결산'!$C$2, '인테리어-초기비용'!$P$2:$P$747, '인테리어-초기비용'!$O$2:$O$747)</f>
        <v>-8400</v>
      </c>
      <c r="R122" s="11">
        <f>IF('초기비용'!$C$2, '인테리어-초기비용'!$P$2:$P$747, '인테리어-초기비용'!$O$2:$O$747)</f>
        <v>-8400</v>
      </c>
      <c r="S122" s="11">
        <f>IF('총결산'!$C$2, '인테리어-초기비용'!$P$2:$P$747, '인테리어-초기비용'!$O$2:$O$747)</f>
        <v>-7636</v>
      </c>
      <c r="T122" s="11">
        <f>IF('인테리어-초기비용'!$U$2:$U$747=FALSE, '인테리어-초기비용'!$N$2:$N$747, 0)</f>
        <v>-764</v>
      </c>
      <c r="U122" s="21"/>
      <c r="V122" s="8"/>
      <c r="W122" s="8"/>
      <c r="X122" s="9">
        <v>8400.0</v>
      </c>
      <c r="Y122" s="8">
        <v>1.0</v>
      </c>
      <c r="Z122" s="8"/>
      <c r="AA122" s="8"/>
      <c r="AB122" s="12"/>
    </row>
    <row r="123" ht="15.75" customHeight="1">
      <c r="A123" s="13" t="str">
        <f>TEXT('인테리어-초기비용'!$B$2:$B$747, "yyyy-mm")</f>
        <v>2025-04</v>
      </c>
      <c r="B123" s="14">
        <v>45775.0</v>
      </c>
      <c r="C123" s="15" t="s">
        <v>28</v>
      </c>
      <c r="D123" s="15" t="s">
        <v>29</v>
      </c>
      <c r="E123" s="15" t="s">
        <v>41</v>
      </c>
      <c r="F123" s="15" t="s">
        <v>45</v>
      </c>
      <c r="G123" s="16">
        <v>-1439790.0</v>
      </c>
      <c r="H123" s="15"/>
      <c r="I123" s="15" t="s">
        <v>32</v>
      </c>
      <c r="J123" s="15" t="s">
        <v>47</v>
      </c>
      <c r="K123" s="15" t="b">
        <v>1</v>
      </c>
      <c r="L123" s="15" t="s">
        <v>586</v>
      </c>
      <c r="M123" s="17" t="b">
        <f>AND(ISNUMBER(MATCH('인테리어-초기비용'!$E$2:$E$747, '관리용품리스트'!$B$3:$B$48, 0)),
  ISNUMBER(MATCH('인테리어-초기비용'!$F$2:$F$747, '관리용품리스트'!$C$3:$C$48, 0))
)
</f>
        <v>0</v>
      </c>
      <c r="N123" s="18">
        <f>IF('인테리어-초기비용'!$K$2:$K$747=TRUE, 0, IF('인테리어-초기비용'!$C$2:$C$747="지출", -ROUND('인테리어-초기비용'!$G$2:$G$747/11, 0), ROUND('인테리어-초기비용'!$G$2:$G$747/11, 0)))</f>
        <v>0</v>
      </c>
      <c r="O123" s="18">
        <f>IF('인테리어-초기비용'!$C$2:$C$747="지출", -('인테리어-초기비용'!$G$2:$G$747), '인테리어-초기비용'!$G$2:$G$747)</f>
        <v>1439790</v>
      </c>
      <c r="P123" s="18">
        <f>'인테리어-초기비용'!$O$2:$O$747-'인테리어-초기비용'!$N$2:$N$747</f>
        <v>1439790</v>
      </c>
      <c r="Q123" s="18">
        <f>IF('운영결산'!$C$2, '인테리어-초기비용'!$P$2:$P$747, '인테리어-초기비용'!$O$2:$O$747)</f>
        <v>1439790</v>
      </c>
      <c r="R123" s="18">
        <f>IF('초기비용'!$C$2, '인테리어-초기비용'!$P$2:$P$747, '인테리어-초기비용'!$O$2:$O$747)</f>
        <v>1439790</v>
      </c>
      <c r="S123" s="18">
        <f>IF('총결산'!$C$2, '인테리어-초기비용'!$P$2:$P$747, '인테리어-초기비용'!$O$2:$O$747)</f>
        <v>1439790</v>
      </c>
      <c r="T123" s="18">
        <f>IF('인테리어-초기비용'!$U$2:$U$747&lt;&gt;"", 0, '인테리어-초기비용'!$N$2:$N$747)</f>
        <v>0</v>
      </c>
      <c r="U123" s="20"/>
      <c r="V123" s="15"/>
      <c r="W123" s="15"/>
      <c r="X123" s="15"/>
      <c r="Y123" s="15"/>
      <c r="Z123" s="15"/>
      <c r="AA123" s="15"/>
      <c r="AB123" s="19"/>
    </row>
    <row r="124" ht="15.75" customHeight="1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0" t="b">
        <f>AND(ISNUMBER(MATCH('인테리어-초기비용'!$E$2:$E$747, '관리용품리스트'!$B$3:$B$48, 0)),
  ISNUMBER(MATCH('인테리어-초기비용'!$F$2:$F$747, '관리용품리스트'!$C$3:$C$48, 0))
)
</f>
        <v>0</v>
      </c>
      <c r="N12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24" s="11" t="str">
        <f>IF('인테리어-초기비용'!$C$2:$C$747="지출", -('인테리어-초기비용'!$G$2:$G$747), '인테리어-초기비용'!$G$2:$G$747)</f>
        <v/>
      </c>
      <c r="P124" s="11">
        <f>'인테리어-초기비용'!$O$2:$O$747-'인테리어-초기비용'!$N$2:$N$747</f>
        <v>0</v>
      </c>
      <c r="Q124" s="11" t="str">
        <f>IF('운영결산'!$C$2, '인테리어-초기비용'!$P$2:$P$747, '인테리어-초기비용'!$O$2:$O$747)</f>
        <v/>
      </c>
      <c r="R124" s="11" t="str">
        <f>IF('초기비용'!$C$2, '인테리어-초기비용'!$P$2:$P$747, '인테리어-초기비용'!$O$2:$O$747)</f>
        <v/>
      </c>
      <c r="S124" s="11">
        <f>IF('총결산'!$C$2, '인테리어-초기비용'!$P$2:$P$747, '인테리어-초기비용'!$O$2:$O$747)</f>
        <v>0</v>
      </c>
      <c r="T124" s="11">
        <f>IF('인테리어-초기비용'!$U$2:$U$747=FALSE, '인테리어-초기비용'!$N$2:$N$747, 0)</f>
        <v>0</v>
      </c>
      <c r="U124" s="21"/>
      <c r="V124" s="8"/>
      <c r="W124" s="8"/>
      <c r="X124" s="8"/>
      <c r="Y124" s="8"/>
      <c r="Z124" s="8"/>
      <c r="AA124" s="8"/>
      <c r="AB124" s="12"/>
    </row>
    <row r="125" ht="15.75" customHeight="1">
      <c r="A125" s="13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7" t="b">
        <f>AND(ISNUMBER(MATCH('인테리어-초기비용'!$E$2:$E$747, '관리용품리스트'!$B$3:$B$48, 0)),
  ISNUMBER(MATCH('인테리어-초기비용'!$F$2:$F$747, '관리용품리스트'!$C$3:$C$48, 0))
)
</f>
        <v>0</v>
      </c>
      <c r="N12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25" s="18" t="str">
        <f>IF('인테리어-초기비용'!$C$2:$C$747="지출", -('인테리어-초기비용'!$G$2:$G$747), '인테리어-초기비용'!$G$2:$G$747)</f>
        <v/>
      </c>
      <c r="P125" s="18">
        <f>'인테리어-초기비용'!$O$2:$O$747-'인테리어-초기비용'!$N$2:$N$747</f>
        <v>0</v>
      </c>
      <c r="Q125" s="18" t="str">
        <f>IF('운영결산'!$C$2, '인테리어-초기비용'!$P$2:$P$747, '인테리어-초기비용'!$O$2:$O$747)</f>
        <v/>
      </c>
      <c r="R125" s="18" t="str">
        <f>IF('초기비용'!$C$2, '인테리어-초기비용'!$P$2:$P$747, '인테리어-초기비용'!$O$2:$O$747)</f>
        <v/>
      </c>
      <c r="S125" s="18">
        <f>IF('총결산'!$C$2, '인테리어-초기비용'!$P$2:$P$747, '인테리어-초기비용'!$O$2:$O$747)</f>
        <v>0</v>
      </c>
      <c r="T125" s="18">
        <f>IF('인테리어-초기비용'!$U$2:$U$747=FALSE, '인테리어-초기비용'!$N$2:$N$747, 0)</f>
        <v>0</v>
      </c>
      <c r="U125" s="20"/>
      <c r="V125" s="15"/>
      <c r="W125" s="15"/>
      <c r="X125" s="15"/>
      <c r="Y125" s="15"/>
      <c r="Z125" s="15"/>
      <c r="AA125" s="15"/>
      <c r="AB125" s="19"/>
    </row>
    <row r="126" ht="15.75" customHeight="1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0" t="b">
        <f>AND(ISNUMBER(MATCH('인테리어-초기비용'!$E$2:$E$747, '관리용품리스트'!$B$3:$B$48, 0)),
  ISNUMBER(MATCH('인테리어-초기비용'!$F$2:$F$747, '관리용품리스트'!$C$3:$C$48, 0))
)
</f>
        <v>0</v>
      </c>
      <c r="N12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26" s="11" t="str">
        <f>IF('인테리어-초기비용'!$C$2:$C$747="지출", -('인테리어-초기비용'!$G$2:$G$747), '인테리어-초기비용'!$G$2:$G$747)</f>
        <v/>
      </c>
      <c r="P126" s="11">
        <f>'인테리어-초기비용'!$O$2:$O$747-'인테리어-초기비용'!$N$2:$N$747</f>
        <v>0</v>
      </c>
      <c r="Q126" s="11" t="str">
        <f>IF('운영결산'!$C$2, '인테리어-초기비용'!$P$2:$P$747, '인테리어-초기비용'!$O$2:$O$747)</f>
        <v/>
      </c>
      <c r="R126" s="11" t="str">
        <f>IF('초기비용'!$C$2, '인테리어-초기비용'!$P$2:$P$747, '인테리어-초기비용'!$O$2:$O$747)</f>
        <v/>
      </c>
      <c r="S126" s="11">
        <f>IF('총결산'!$C$2, '인테리어-초기비용'!$P$2:$P$747, '인테리어-초기비용'!$O$2:$O$747)</f>
        <v>0</v>
      </c>
      <c r="T126" s="11">
        <f>IF('인테리어-초기비용'!$U$2:$U$747=FALSE, '인테리어-초기비용'!$N$2:$N$747, 0)</f>
        <v>0</v>
      </c>
      <c r="U126" s="21"/>
      <c r="V126" s="8"/>
      <c r="W126" s="8"/>
      <c r="X126" s="8"/>
      <c r="Y126" s="8"/>
      <c r="Z126" s="8"/>
      <c r="AA126" s="8"/>
      <c r="AB126" s="12"/>
    </row>
    <row r="127" ht="15.75" customHeight="1">
      <c r="A127" s="13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7" t="b">
        <f>AND(ISNUMBER(MATCH('인테리어-초기비용'!$E$2:$E$747, '관리용품리스트'!$B$3:$B$48, 0)),
  ISNUMBER(MATCH('인테리어-초기비용'!$F$2:$F$747, '관리용품리스트'!$C$3:$C$48, 0))
)
</f>
        <v>0</v>
      </c>
      <c r="N12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27" s="18" t="str">
        <f>IF('인테리어-초기비용'!$C$2:$C$747="지출", -('인테리어-초기비용'!$G$2:$G$747), '인테리어-초기비용'!$G$2:$G$747)</f>
        <v/>
      </c>
      <c r="P127" s="18">
        <f>'인테리어-초기비용'!$O$2:$O$747-'인테리어-초기비용'!$N$2:$N$747</f>
        <v>0</v>
      </c>
      <c r="Q127" s="18" t="str">
        <f>IF('운영결산'!$C$2, '인테리어-초기비용'!$P$2:$P$747, '인테리어-초기비용'!$O$2:$O$747)</f>
        <v/>
      </c>
      <c r="R127" s="18" t="str">
        <f>IF('초기비용'!$C$2, '인테리어-초기비용'!$P$2:$P$747, '인테리어-초기비용'!$O$2:$O$747)</f>
        <v/>
      </c>
      <c r="S127" s="18">
        <f>IF('총결산'!$C$2, '인테리어-초기비용'!$P$2:$P$747, '인테리어-초기비용'!$O$2:$O$747)</f>
        <v>0</v>
      </c>
      <c r="T127" s="18">
        <f>IF('인테리어-초기비용'!$U$2:$U$747=FALSE, '인테리어-초기비용'!$N$2:$N$747, 0)</f>
        <v>0</v>
      </c>
      <c r="U127" s="20"/>
      <c r="V127" s="15"/>
      <c r="W127" s="15"/>
      <c r="X127" s="15"/>
      <c r="Y127" s="15"/>
      <c r="Z127" s="15"/>
      <c r="AA127" s="15"/>
      <c r="AB127" s="19"/>
    </row>
    <row r="128" ht="15.75" customHeight="1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0" t="b">
        <f>AND(ISNUMBER(MATCH('인테리어-초기비용'!$E$2:$E$747, '관리용품리스트'!$B$3:$B$48, 0)),
  ISNUMBER(MATCH('인테리어-초기비용'!$F$2:$F$747, '관리용품리스트'!$C$3:$C$48, 0))
)
</f>
        <v>0</v>
      </c>
      <c r="N12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28" s="11" t="str">
        <f>IF('인테리어-초기비용'!$C$2:$C$747="지출", -('인테리어-초기비용'!$G$2:$G$747), '인테리어-초기비용'!$G$2:$G$747)</f>
        <v/>
      </c>
      <c r="P128" s="11">
        <f>'인테리어-초기비용'!$O$2:$O$747-'인테리어-초기비용'!$N$2:$N$747</f>
        <v>0</v>
      </c>
      <c r="Q128" s="11" t="str">
        <f>IF('운영결산'!$C$2, '인테리어-초기비용'!$P$2:$P$747, '인테리어-초기비용'!$O$2:$O$747)</f>
        <v/>
      </c>
      <c r="R128" s="11" t="str">
        <f>IF('초기비용'!$C$2, '인테리어-초기비용'!$P$2:$P$747, '인테리어-초기비용'!$O$2:$O$747)</f>
        <v/>
      </c>
      <c r="S128" s="11">
        <f>IF('총결산'!$C$2, '인테리어-초기비용'!$P$2:$P$747, '인테리어-초기비용'!$O$2:$O$747)</f>
        <v>0</v>
      </c>
      <c r="T128" s="11">
        <f>IF('인테리어-초기비용'!$U$2:$U$747=FALSE, '인테리어-초기비용'!$N$2:$N$747, 0)</f>
        <v>0</v>
      </c>
      <c r="U128" s="21"/>
      <c r="V128" s="8"/>
      <c r="W128" s="8"/>
      <c r="X128" s="8"/>
      <c r="Y128" s="8"/>
      <c r="Z128" s="8"/>
      <c r="AA128" s="8"/>
      <c r="AB128" s="12"/>
    </row>
    <row r="129" ht="15.75" customHeight="1">
      <c r="A129" s="13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7" t="b">
        <f>AND(ISNUMBER(MATCH('인테리어-초기비용'!$E$2:$E$747, '관리용품리스트'!$B$3:$B$48, 0)),
  ISNUMBER(MATCH('인테리어-초기비용'!$F$2:$F$747, '관리용품리스트'!$C$3:$C$48, 0))
)
</f>
        <v>0</v>
      </c>
      <c r="N12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29" s="18" t="str">
        <f>IF('인테리어-초기비용'!$C$2:$C$747="지출", -('인테리어-초기비용'!$G$2:$G$747), '인테리어-초기비용'!$G$2:$G$747)</f>
        <v/>
      </c>
      <c r="P129" s="18">
        <f>'인테리어-초기비용'!$O$2:$O$747-'인테리어-초기비용'!$N$2:$N$747</f>
        <v>0</v>
      </c>
      <c r="Q129" s="18" t="str">
        <f>IF('운영결산'!$C$2, '인테리어-초기비용'!$P$2:$P$747, '인테리어-초기비용'!$O$2:$O$747)</f>
        <v/>
      </c>
      <c r="R129" s="18" t="str">
        <f>IF('초기비용'!$C$2, '인테리어-초기비용'!$P$2:$P$747, '인테리어-초기비용'!$O$2:$O$747)</f>
        <v/>
      </c>
      <c r="S129" s="18">
        <f>IF('총결산'!$C$2, '인테리어-초기비용'!$P$2:$P$747, '인테리어-초기비용'!$O$2:$O$747)</f>
        <v>0</v>
      </c>
      <c r="T129" s="18">
        <f>IF('인테리어-초기비용'!$U$2:$U$747=FALSE, '인테리어-초기비용'!$N$2:$N$747, 0)</f>
        <v>0</v>
      </c>
      <c r="U129" s="20"/>
      <c r="V129" s="15"/>
      <c r="W129" s="15"/>
      <c r="X129" s="15"/>
      <c r="Y129" s="15"/>
      <c r="Z129" s="15"/>
      <c r="AA129" s="15"/>
      <c r="AB129" s="19"/>
    </row>
    <row r="130" ht="15.75" customHeight="1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10" t="b">
        <f>AND(ISNUMBER(MATCH('인테리어-초기비용'!$E$2:$E$747, '관리용품리스트'!$B$3:$B$48, 0)),
  ISNUMBER(MATCH('인테리어-초기비용'!$F$2:$F$747, '관리용품리스트'!$C$3:$C$48, 0))
)
</f>
        <v>0</v>
      </c>
      <c r="N13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30" s="11" t="str">
        <f>IF('인테리어-초기비용'!$C$2:$C$747="지출", -('인테리어-초기비용'!$G$2:$G$747), '인테리어-초기비용'!$G$2:$G$747)</f>
        <v/>
      </c>
      <c r="P130" s="11">
        <f>'인테리어-초기비용'!$O$2:$O$747-'인테리어-초기비용'!$N$2:$N$747</f>
        <v>0</v>
      </c>
      <c r="Q130" s="11" t="str">
        <f>IF('운영결산'!$C$2, '인테리어-초기비용'!$P$2:$P$747, '인테리어-초기비용'!$O$2:$O$747)</f>
        <v/>
      </c>
      <c r="R130" s="11" t="str">
        <f>IF('초기비용'!$C$2, '인테리어-초기비용'!$P$2:$P$747, '인테리어-초기비용'!$O$2:$O$747)</f>
        <v/>
      </c>
      <c r="S130" s="11">
        <f>IF('총결산'!$C$2, '인테리어-초기비용'!$P$2:$P$747, '인테리어-초기비용'!$O$2:$O$747)</f>
        <v>0</v>
      </c>
      <c r="T130" s="11">
        <f>IF('인테리어-초기비용'!$U$2:$U$747=FALSE, '인테리어-초기비용'!$N$2:$N$747, 0)</f>
        <v>0</v>
      </c>
      <c r="U130" s="21"/>
      <c r="V130" s="8"/>
      <c r="W130" s="8"/>
      <c r="X130" s="8"/>
      <c r="Y130" s="8"/>
      <c r="Z130" s="8"/>
      <c r="AA130" s="8"/>
      <c r="AB130" s="12"/>
    </row>
    <row r="131" ht="15.75" customHeight="1">
      <c r="A131" s="13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7" t="b">
        <f>AND(ISNUMBER(MATCH('인테리어-초기비용'!$E$2:$E$747, '관리용품리스트'!$B$3:$B$48, 0)),
  ISNUMBER(MATCH('인테리어-초기비용'!$F$2:$F$747, '관리용품리스트'!$C$3:$C$48, 0))
)
</f>
        <v>0</v>
      </c>
      <c r="N13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31" s="18" t="str">
        <f>IF('인테리어-초기비용'!$C$2:$C$747="지출", -('인테리어-초기비용'!$G$2:$G$747), '인테리어-초기비용'!$G$2:$G$747)</f>
        <v/>
      </c>
      <c r="P131" s="18">
        <f>'인테리어-초기비용'!$O$2:$O$747-'인테리어-초기비용'!$N$2:$N$747</f>
        <v>0</v>
      </c>
      <c r="Q131" s="18" t="str">
        <f>IF('운영결산'!$C$2, '인테리어-초기비용'!$P$2:$P$747, '인테리어-초기비용'!$O$2:$O$747)</f>
        <v/>
      </c>
      <c r="R131" s="18" t="str">
        <f>IF('초기비용'!$C$2, '인테리어-초기비용'!$P$2:$P$747, '인테리어-초기비용'!$O$2:$O$747)</f>
        <v/>
      </c>
      <c r="S131" s="18">
        <f>IF('총결산'!$C$2, '인테리어-초기비용'!$P$2:$P$747, '인테리어-초기비용'!$O$2:$O$747)</f>
        <v>0</v>
      </c>
      <c r="T131" s="18">
        <f>IF('인테리어-초기비용'!$U$2:$U$747=FALSE, '인테리어-초기비용'!$N$2:$N$747, 0)</f>
        <v>0</v>
      </c>
      <c r="U131" s="20"/>
      <c r="V131" s="15"/>
      <c r="W131" s="15"/>
      <c r="X131" s="15"/>
      <c r="Y131" s="15"/>
      <c r="Z131" s="15"/>
      <c r="AA131" s="15"/>
      <c r="AB131" s="19"/>
    </row>
    <row r="132" ht="15.75" customHeight="1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0" t="b">
        <f>AND(ISNUMBER(MATCH('인테리어-초기비용'!$E$2:$E$747, '관리용품리스트'!$B$3:$B$48, 0)),
  ISNUMBER(MATCH('인테리어-초기비용'!$F$2:$F$747, '관리용품리스트'!$C$3:$C$48, 0))
)
</f>
        <v>0</v>
      </c>
      <c r="N13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32" s="11" t="str">
        <f>IF('인테리어-초기비용'!$C$2:$C$747="지출", -('인테리어-초기비용'!$G$2:$G$747), '인테리어-초기비용'!$G$2:$G$747)</f>
        <v/>
      </c>
      <c r="P132" s="11">
        <f>'인테리어-초기비용'!$O$2:$O$747-'인테리어-초기비용'!$N$2:$N$747</f>
        <v>0</v>
      </c>
      <c r="Q132" s="11" t="str">
        <f>IF('운영결산'!$C$2, '인테리어-초기비용'!$P$2:$P$747, '인테리어-초기비용'!$O$2:$O$747)</f>
        <v/>
      </c>
      <c r="R132" s="11" t="str">
        <f>IF('초기비용'!$C$2, '인테리어-초기비용'!$P$2:$P$747, '인테리어-초기비용'!$O$2:$O$747)</f>
        <v/>
      </c>
      <c r="S132" s="11">
        <f>IF('총결산'!$C$2, '인테리어-초기비용'!$P$2:$P$747, '인테리어-초기비용'!$O$2:$O$747)</f>
        <v>0</v>
      </c>
      <c r="T132" s="11">
        <f>IF('인테리어-초기비용'!$U$2:$U$747=FALSE, '인테리어-초기비용'!$N$2:$N$747, 0)</f>
        <v>0</v>
      </c>
      <c r="U132" s="21"/>
      <c r="V132" s="8"/>
      <c r="W132" s="8"/>
      <c r="X132" s="8"/>
      <c r="Y132" s="8"/>
      <c r="Z132" s="8"/>
      <c r="AA132" s="8"/>
      <c r="AB132" s="12"/>
    </row>
    <row r="133" ht="15.75" customHeight="1">
      <c r="A133" s="13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7" t="b">
        <f>AND(ISNUMBER(MATCH('인테리어-초기비용'!$E$2:$E$747, '관리용품리스트'!$B$3:$B$48, 0)),
  ISNUMBER(MATCH('인테리어-초기비용'!$F$2:$F$747, '관리용품리스트'!$C$3:$C$48, 0))
)
</f>
        <v>0</v>
      </c>
      <c r="N13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33" s="18" t="str">
        <f>IF('인테리어-초기비용'!$C$2:$C$747="지출", -('인테리어-초기비용'!$G$2:$G$747), '인테리어-초기비용'!$G$2:$G$747)</f>
        <v/>
      </c>
      <c r="P133" s="18">
        <f>'인테리어-초기비용'!$O$2:$O$747-'인테리어-초기비용'!$N$2:$N$747</f>
        <v>0</v>
      </c>
      <c r="Q133" s="18" t="str">
        <f>IF('운영결산'!$C$2, '인테리어-초기비용'!$P$2:$P$747, '인테리어-초기비용'!$O$2:$O$747)</f>
        <v/>
      </c>
      <c r="R133" s="18" t="str">
        <f>IF('초기비용'!$C$2, '인테리어-초기비용'!$P$2:$P$747, '인테리어-초기비용'!$O$2:$O$747)</f>
        <v/>
      </c>
      <c r="S133" s="18">
        <f>IF('총결산'!$C$2, '인테리어-초기비용'!$P$2:$P$747, '인테리어-초기비용'!$O$2:$O$747)</f>
        <v>0</v>
      </c>
      <c r="T133" s="18">
        <f>IF('인테리어-초기비용'!$U$2:$U$747=FALSE, '인테리어-초기비용'!$N$2:$N$747, 0)</f>
        <v>0</v>
      </c>
      <c r="U133" s="20"/>
      <c r="V133" s="15"/>
      <c r="W133" s="15"/>
      <c r="X133" s="15"/>
      <c r="Y133" s="15"/>
      <c r="Z133" s="15"/>
      <c r="AA133" s="15"/>
      <c r="AB133" s="19"/>
    </row>
    <row r="134" ht="15.75" customHeight="1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0" t="b">
        <f>AND(ISNUMBER(MATCH('인테리어-초기비용'!$E$2:$E$747, '관리용품리스트'!$B$3:$B$48, 0)),
  ISNUMBER(MATCH('인테리어-초기비용'!$F$2:$F$747, '관리용품리스트'!$C$3:$C$48, 0))
)
</f>
        <v>0</v>
      </c>
      <c r="N13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34" s="11" t="str">
        <f>IF('인테리어-초기비용'!$C$2:$C$747="지출", -('인테리어-초기비용'!$G$2:$G$747), '인테리어-초기비용'!$G$2:$G$747)</f>
        <v/>
      </c>
      <c r="P134" s="11">
        <f>'인테리어-초기비용'!$O$2:$O$747-'인테리어-초기비용'!$N$2:$N$747</f>
        <v>0</v>
      </c>
      <c r="Q134" s="11" t="str">
        <f>IF('운영결산'!$C$2, '인테리어-초기비용'!$P$2:$P$747, '인테리어-초기비용'!$O$2:$O$747)</f>
        <v/>
      </c>
      <c r="R134" s="11" t="str">
        <f>IF('초기비용'!$C$2, '인테리어-초기비용'!$P$2:$P$747, '인테리어-초기비용'!$O$2:$O$747)</f>
        <v/>
      </c>
      <c r="S134" s="11">
        <f>IF('총결산'!$C$2, '인테리어-초기비용'!$P$2:$P$747, '인테리어-초기비용'!$O$2:$O$747)</f>
        <v>0</v>
      </c>
      <c r="T134" s="11">
        <f>IF('인테리어-초기비용'!$U$2:$U$747=FALSE, '인테리어-초기비용'!$N$2:$N$747, 0)</f>
        <v>0</v>
      </c>
      <c r="U134" s="21"/>
      <c r="V134" s="8"/>
      <c r="W134" s="8"/>
      <c r="X134" s="8"/>
      <c r="Y134" s="8"/>
      <c r="Z134" s="8"/>
      <c r="AA134" s="8"/>
      <c r="AB134" s="12"/>
    </row>
    <row r="135" ht="15.75" customHeight="1">
      <c r="A135" s="13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7" t="b">
        <f>AND(ISNUMBER(MATCH('인테리어-초기비용'!$E$2:$E$747, '관리용품리스트'!$B$3:$B$48, 0)),
  ISNUMBER(MATCH('인테리어-초기비용'!$F$2:$F$747, '관리용품리스트'!$C$3:$C$48, 0))
)
</f>
        <v>0</v>
      </c>
      <c r="N13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35" s="18" t="str">
        <f>IF('인테리어-초기비용'!$C$2:$C$747="지출", -('인테리어-초기비용'!$G$2:$G$747), '인테리어-초기비용'!$G$2:$G$747)</f>
        <v/>
      </c>
      <c r="P135" s="18">
        <f>'인테리어-초기비용'!$O$2:$O$747-'인테리어-초기비용'!$N$2:$N$747</f>
        <v>0</v>
      </c>
      <c r="Q135" s="18" t="str">
        <f>IF('운영결산'!$C$2, '인테리어-초기비용'!$P$2:$P$747, '인테리어-초기비용'!$O$2:$O$747)</f>
        <v/>
      </c>
      <c r="R135" s="18" t="str">
        <f>IF('초기비용'!$C$2, '인테리어-초기비용'!$P$2:$P$747, '인테리어-초기비용'!$O$2:$O$747)</f>
        <v/>
      </c>
      <c r="S135" s="18">
        <f>IF('총결산'!$C$2, '인테리어-초기비용'!$P$2:$P$747, '인테리어-초기비용'!$O$2:$O$747)</f>
        <v>0</v>
      </c>
      <c r="T135" s="18">
        <f>IF('인테리어-초기비용'!$U$2:$U$747=FALSE, '인테리어-초기비용'!$N$2:$N$747, 0)</f>
        <v>0</v>
      </c>
      <c r="U135" s="20"/>
      <c r="V135" s="15"/>
      <c r="W135" s="15"/>
      <c r="X135" s="15"/>
      <c r="Y135" s="15"/>
      <c r="Z135" s="15"/>
      <c r="AA135" s="15"/>
      <c r="AB135" s="19"/>
    </row>
    <row r="136" ht="15.75" customHeight="1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0" t="b">
        <f>AND(ISNUMBER(MATCH('인테리어-초기비용'!$E$2:$E$747, '관리용품리스트'!$B$3:$B$48, 0)),
  ISNUMBER(MATCH('인테리어-초기비용'!$F$2:$F$747, '관리용품리스트'!$C$3:$C$48, 0))
)
</f>
        <v>0</v>
      </c>
      <c r="N13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36" s="11" t="str">
        <f>IF('인테리어-초기비용'!$C$2:$C$747="지출", -('인테리어-초기비용'!$G$2:$G$747), '인테리어-초기비용'!$G$2:$G$747)</f>
        <v/>
      </c>
      <c r="P136" s="11">
        <f>'인테리어-초기비용'!$O$2:$O$747-'인테리어-초기비용'!$N$2:$N$747</f>
        <v>0</v>
      </c>
      <c r="Q136" s="11" t="str">
        <f>IF('운영결산'!$C$2, '인테리어-초기비용'!$P$2:$P$747, '인테리어-초기비용'!$O$2:$O$747)</f>
        <v/>
      </c>
      <c r="R136" s="11" t="str">
        <f>IF('초기비용'!$C$2, '인테리어-초기비용'!$P$2:$P$747, '인테리어-초기비용'!$O$2:$O$747)</f>
        <v/>
      </c>
      <c r="S136" s="11">
        <f>IF('총결산'!$C$2, '인테리어-초기비용'!$P$2:$P$747, '인테리어-초기비용'!$O$2:$O$747)</f>
        <v>0</v>
      </c>
      <c r="T136" s="11">
        <f>IF('인테리어-초기비용'!$U$2:$U$747=FALSE, '인테리어-초기비용'!$N$2:$N$747, 0)</f>
        <v>0</v>
      </c>
      <c r="U136" s="21"/>
      <c r="V136" s="8"/>
      <c r="W136" s="8"/>
      <c r="X136" s="8"/>
      <c r="Y136" s="8"/>
      <c r="Z136" s="8"/>
      <c r="AA136" s="8"/>
      <c r="AB136" s="12"/>
    </row>
    <row r="137" ht="15.75" customHeight="1">
      <c r="A137" s="13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7" t="b">
        <f>AND(ISNUMBER(MATCH('인테리어-초기비용'!$E$2:$E$747, '관리용품리스트'!$B$3:$B$48, 0)),
  ISNUMBER(MATCH('인테리어-초기비용'!$F$2:$F$747, '관리용품리스트'!$C$3:$C$48, 0))
)
</f>
        <v>0</v>
      </c>
      <c r="N13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37" s="18" t="str">
        <f>IF('인테리어-초기비용'!$C$2:$C$747="지출", -('인테리어-초기비용'!$G$2:$G$747), '인테리어-초기비용'!$G$2:$G$747)</f>
        <v/>
      </c>
      <c r="P137" s="18">
        <f>'인테리어-초기비용'!$O$2:$O$747-'인테리어-초기비용'!$N$2:$N$747</f>
        <v>0</v>
      </c>
      <c r="Q137" s="18" t="str">
        <f>IF('운영결산'!$C$2, '인테리어-초기비용'!$P$2:$P$747, '인테리어-초기비용'!$O$2:$O$747)</f>
        <v/>
      </c>
      <c r="R137" s="18" t="str">
        <f>IF('초기비용'!$C$2, '인테리어-초기비용'!$P$2:$P$747, '인테리어-초기비용'!$O$2:$O$747)</f>
        <v/>
      </c>
      <c r="S137" s="18">
        <f>IF('총결산'!$C$2, '인테리어-초기비용'!$P$2:$P$747, '인테리어-초기비용'!$O$2:$O$747)</f>
        <v>0</v>
      </c>
      <c r="T137" s="18">
        <f>IF('인테리어-초기비용'!$U$2:$U$747=FALSE, '인테리어-초기비용'!$N$2:$N$747, 0)</f>
        <v>0</v>
      </c>
      <c r="U137" s="20"/>
      <c r="V137" s="15"/>
      <c r="W137" s="15"/>
      <c r="X137" s="15"/>
      <c r="Y137" s="15"/>
      <c r="Z137" s="15"/>
      <c r="AA137" s="15"/>
      <c r="AB137" s="19"/>
    </row>
    <row r="138" ht="15.75" customHeight="1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10" t="b">
        <f>AND(ISNUMBER(MATCH('인테리어-초기비용'!$E$2:$E$747, '관리용품리스트'!$B$3:$B$48, 0)),
  ISNUMBER(MATCH('인테리어-초기비용'!$F$2:$F$747, '관리용품리스트'!$C$3:$C$48, 0))
)
</f>
        <v>0</v>
      </c>
      <c r="N13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38" s="11" t="str">
        <f>IF('인테리어-초기비용'!$C$2:$C$747="지출", -('인테리어-초기비용'!$G$2:$G$747), '인테리어-초기비용'!$G$2:$G$747)</f>
        <v/>
      </c>
      <c r="P138" s="11">
        <f>'인테리어-초기비용'!$O$2:$O$747-'인테리어-초기비용'!$N$2:$N$747</f>
        <v>0</v>
      </c>
      <c r="Q138" s="11" t="str">
        <f>IF('운영결산'!$C$2, '인테리어-초기비용'!$P$2:$P$747, '인테리어-초기비용'!$O$2:$O$747)</f>
        <v/>
      </c>
      <c r="R138" s="11" t="str">
        <f>IF('초기비용'!$C$2, '인테리어-초기비용'!$P$2:$P$747, '인테리어-초기비용'!$O$2:$O$747)</f>
        <v/>
      </c>
      <c r="S138" s="11">
        <f>IF('총결산'!$C$2, '인테리어-초기비용'!$P$2:$P$747, '인테리어-초기비용'!$O$2:$O$747)</f>
        <v>0</v>
      </c>
      <c r="T138" s="11">
        <f>IF('인테리어-초기비용'!$U$2:$U$747=FALSE, '인테리어-초기비용'!$N$2:$N$747, 0)</f>
        <v>0</v>
      </c>
      <c r="U138" s="21"/>
      <c r="V138" s="8"/>
      <c r="W138" s="8"/>
      <c r="X138" s="8"/>
      <c r="Y138" s="8"/>
      <c r="Z138" s="8"/>
      <c r="AA138" s="8"/>
      <c r="AB138" s="12"/>
    </row>
    <row r="139" ht="15.75" customHeight="1">
      <c r="A139" s="13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7" t="b">
        <f>AND(ISNUMBER(MATCH('인테리어-초기비용'!$E$2:$E$747, '관리용품리스트'!$B$3:$B$48, 0)),
  ISNUMBER(MATCH('인테리어-초기비용'!$F$2:$F$747, '관리용품리스트'!$C$3:$C$48, 0))
)
</f>
        <v>0</v>
      </c>
      <c r="N13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39" s="18" t="str">
        <f>IF('인테리어-초기비용'!$C$2:$C$747="지출", -('인테리어-초기비용'!$G$2:$G$747), '인테리어-초기비용'!$G$2:$G$747)</f>
        <v/>
      </c>
      <c r="P139" s="18">
        <f>'인테리어-초기비용'!$O$2:$O$747-'인테리어-초기비용'!$N$2:$N$747</f>
        <v>0</v>
      </c>
      <c r="Q139" s="18" t="str">
        <f>IF('운영결산'!$C$2, '인테리어-초기비용'!$P$2:$P$747, '인테리어-초기비용'!$O$2:$O$747)</f>
        <v/>
      </c>
      <c r="R139" s="18" t="str">
        <f>IF('초기비용'!$C$2, '인테리어-초기비용'!$P$2:$P$747, '인테리어-초기비용'!$O$2:$O$747)</f>
        <v/>
      </c>
      <c r="S139" s="18">
        <f>IF('총결산'!$C$2, '인테리어-초기비용'!$P$2:$P$747, '인테리어-초기비용'!$O$2:$O$747)</f>
        <v>0</v>
      </c>
      <c r="T139" s="18">
        <f>IF('인테리어-초기비용'!$U$2:$U$747=FALSE, '인테리어-초기비용'!$N$2:$N$747, 0)</f>
        <v>0</v>
      </c>
      <c r="U139" s="20"/>
      <c r="V139" s="15"/>
      <c r="W139" s="15"/>
      <c r="X139" s="15"/>
      <c r="Y139" s="15"/>
      <c r="Z139" s="15"/>
      <c r="AA139" s="15"/>
      <c r="AB139" s="19"/>
    </row>
    <row r="140" ht="15.75" customHeight="1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10" t="b">
        <f>AND(ISNUMBER(MATCH('인테리어-초기비용'!$E$2:$E$747, '관리용품리스트'!$B$3:$B$48, 0)),
  ISNUMBER(MATCH('인테리어-초기비용'!$F$2:$F$747, '관리용품리스트'!$C$3:$C$48, 0))
)
</f>
        <v>0</v>
      </c>
      <c r="N14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40" s="11" t="str">
        <f>IF('인테리어-초기비용'!$C$2:$C$747="지출", -('인테리어-초기비용'!$G$2:$G$747), '인테리어-초기비용'!$G$2:$G$747)</f>
        <v/>
      </c>
      <c r="P140" s="11">
        <f>'인테리어-초기비용'!$O$2:$O$747-'인테리어-초기비용'!$N$2:$N$747</f>
        <v>0</v>
      </c>
      <c r="Q140" s="11" t="str">
        <f>IF('운영결산'!$C$2, '인테리어-초기비용'!$P$2:$P$747, '인테리어-초기비용'!$O$2:$O$747)</f>
        <v/>
      </c>
      <c r="R140" s="11" t="str">
        <f>IF('초기비용'!$C$2, '인테리어-초기비용'!$P$2:$P$747, '인테리어-초기비용'!$O$2:$O$747)</f>
        <v/>
      </c>
      <c r="S140" s="11">
        <f>IF('총결산'!$C$2, '인테리어-초기비용'!$P$2:$P$747, '인테리어-초기비용'!$O$2:$O$747)</f>
        <v>0</v>
      </c>
      <c r="T140" s="11">
        <f>IF('인테리어-초기비용'!$U$2:$U$747=FALSE, '인테리어-초기비용'!$N$2:$N$747, 0)</f>
        <v>0</v>
      </c>
      <c r="U140" s="21"/>
      <c r="V140" s="8"/>
      <c r="W140" s="8"/>
      <c r="X140" s="8"/>
      <c r="Y140" s="8"/>
      <c r="Z140" s="8"/>
      <c r="AA140" s="8"/>
      <c r="AB140" s="12"/>
    </row>
    <row r="141" ht="15.75" customHeight="1">
      <c r="A141" s="13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7" t="b">
        <f>AND(ISNUMBER(MATCH('인테리어-초기비용'!$E$2:$E$747, '관리용품리스트'!$B$3:$B$48, 0)),
  ISNUMBER(MATCH('인테리어-초기비용'!$F$2:$F$747, '관리용품리스트'!$C$3:$C$48, 0))
)
</f>
        <v>0</v>
      </c>
      <c r="N14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41" s="18" t="str">
        <f>IF('인테리어-초기비용'!$C$2:$C$747="지출", -('인테리어-초기비용'!$G$2:$G$747), '인테리어-초기비용'!$G$2:$G$747)</f>
        <v/>
      </c>
      <c r="P141" s="18">
        <f>'인테리어-초기비용'!$O$2:$O$747-'인테리어-초기비용'!$N$2:$N$747</f>
        <v>0</v>
      </c>
      <c r="Q141" s="18" t="str">
        <f>IF('운영결산'!$C$2, '인테리어-초기비용'!$P$2:$P$747, '인테리어-초기비용'!$O$2:$O$747)</f>
        <v/>
      </c>
      <c r="R141" s="18" t="str">
        <f>IF('초기비용'!$C$2, '인테리어-초기비용'!$P$2:$P$747, '인테리어-초기비용'!$O$2:$O$747)</f>
        <v/>
      </c>
      <c r="S141" s="18">
        <f>IF('총결산'!$C$2, '인테리어-초기비용'!$P$2:$P$747, '인테리어-초기비용'!$O$2:$O$747)</f>
        <v>0</v>
      </c>
      <c r="T141" s="18">
        <f>IF('인테리어-초기비용'!$U$2:$U$747=FALSE, '인테리어-초기비용'!$N$2:$N$747, 0)</f>
        <v>0</v>
      </c>
      <c r="U141" s="20"/>
      <c r="V141" s="15"/>
      <c r="W141" s="15"/>
      <c r="X141" s="15"/>
      <c r="Y141" s="15"/>
      <c r="Z141" s="15"/>
      <c r="AA141" s="15"/>
      <c r="AB141" s="19"/>
    </row>
    <row r="142" ht="15.75" customHeight="1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10" t="b">
        <f>AND(ISNUMBER(MATCH('인테리어-초기비용'!$E$2:$E$747, '관리용품리스트'!$B$3:$B$48, 0)),
  ISNUMBER(MATCH('인테리어-초기비용'!$F$2:$F$747, '관리용품리스트'!$C$3:$C$48, 0))
)
</f>
        <v>0</v>
      </c>
      <c r="N14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42" s="11" t="str">
        <f>IF('인테리어-초기비용'!$C$2:$C$747="지출", -('인테리어-초기비용'!$G$2:$G$747), '인테리어-초기비용'!$G$2:$G$747)</f>
        <v/>
      </c>
      <c r="P142" s="11">
        <f>'인테리어-초기비용'!$O$2:$O$747-'인테리어-초기비용'!$N$2:$N$747</f>
        <v>0</v>
      </c>
      <c r="Q142" s="11" t="str">
        <f>IF('운영결산'!$C$2, '인테리어-초기비용'!$P$2:$P$747, '인테리어-초기비용'!$O$2:$O$747)</f>
        <v/>
      </c>
      <c r="R142" s="11" t="str">
        <f>IF('초기비용'!$C$2, '인테리어-초기비용'!$P$2:$P$747, '인테리어-초기비용'!$O$2:$O$747)</f>
        <v/>
      </c>
      <c r="S142" s="11">
        <f>IF('총결산'!$C$2, '인테리어-초기비용'!$P$2:$P$747, '인테리어-초기비용'!$O$2:$O$747)</f>
        <v>0</v>
      </c>
      <c r="T142" s="11">
        <f>IF('인테리어-초기비용'!$U$2:$U$747=FALSE, '인테리어-초기비용'!$N$2:$N$747, 0)</f>
        <v>0</v>
      </c>
      <c r="U142" s="21"/>
      <c r="V142" s="8"/>
      <c r="W142" s="8"/>
      <c r="X142" s="8"/>
      <c r="Y142" s="8"/>
      <c r="Z142" s="8"/>
      <c r="AA142" s="8"/>
      <c r="AB142" s="12"/>
    </row>
    <row r="143" ht="15.75" customHeight="1">
      <c r="A143" s="13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7" t="b">
        <f>AND(ISNUMBER(MATCH('인테리어-초기비용'!$E$2:$E$747, '관리용품리스트'!$B$3:$B$48, 0)),
  ISNUMBER(MATCH('인테리어-초기비용'!$F$2:$F$747, '관리용품리스트'!$C$3:$C$48, 0))
)
</f>
        <v>0</v>
      </c>
      <c r="N14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43" s="18" t="str">
        <f>IF('인테리어-초기비용'!$C$2:$C$747="지출", -('인테리어-초기비용'!$G$2:$G$747), '인테리어-초기비용'!$G$2:$G$747)</f>
        <v/>
      </c>
      <c r="P143" s="18">
        <f>'인테리어-초기비용'!$O$2:$O$747-'인테리어-초기비용'!$N$2:$N$747</f>
        <v>0</v>
      </c>
      <c r="Q143" s="18" t="str">
        <f>IF('운영결산'!$C$2, '인테리어-초기비용'!$P$2:$P$747, '인테리어-초기비용'!$O$2:$O$747)</f>
        <v/>
      </c>
      <c r="R143" s="18" t="str">
        <f>IF('초기비용'!$C$2, '인테리어-초기비용'!$P$2:$P$747, '인테리어-초기비용'!$O$2:$O$747)</f>
        <v/>
      </c>
      <c r="S143" s="18">
        <f>IF('총결산'!$C$2, '인테리어-초기비용'!$P$2:$P$747, '인테리어-초기비용'!$O$2:$O$747)</f>
        <v>0</v>
      </c>
      <c r="T143" s="18">
        <f>IF('인테리어-초기비용'!$U$2:$U$747=FALSE, '인테리어-초기비용'!$N$2:$N$747, 0)</f>
        <v>0</v>
      </c>
      <c r="U143" s="20"/>
      <c r="V143" s="15"/>
      <c r="W143" s="15"/>
      <c r="X143" s="15"/>
      <c r="Y143" s="15"/>
      <c r="Z143" s="15"/>
      <c r="AA143" s="15"/>
      <c r="AB143" s="19"/>
    </row>
    <row r="144" ht="15.75" customHeight="1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10" t="b">
        <f>AND(ISNUMBER(MATCH('인테리어-초기비용'!$E$2:$E$747, '관리용품리스트'!$B$3:$B$48, 0)),
  ISNUMBER(MATCH('인테리어-초기비용'!$F$2:$F$747, '관리용품리스트'!$C$3:$C$48, 0))
)
</f>
        <v>0</v>
      </c>
      <c r="N14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44" s="11" t="str">
        <f>IF('인테리어-초기비용'!$C$2:$C$747="지출", -('인테리어-초기비용'!$G$2:$G$747), '인테리어-초기비용'!$G$2:$G$747)</f>
        <v/>
      </c>
      <c r="P144" s="11">
        <f>'인테리어-초기비용'!$O$2:$O$747-'인테리어-초기비용'!$N$2:$N$747</f>
        <v>0</v>
      </c>
      <c r="Q144" s="11" t="str">
        <f>IF('운영결산'!$C$2, '인테리어-초기비용'!$P$2:$P$747, '인테리어-초기비용'!$O$2:$O$747)</f>
        <v/>
      </c>
      <c r="R144" s="11" t="str">
        <f>IF('초기비용'!$C$2, '인테리어-초기비용'!$P$2:$P$747, '인테리어-초기비용'!$O$2:$O$747)</f>
        <v/>
      </c>
      <c r="S144" s="11">
        <f>IF('총결산'!$C$2, '인테리어-초기비용'!$P$2:$P$747, '인테리어-초기비용'!$O$2:$O$747)</f>
        <v>0</v>
      </c>
      <c r="T144" s="11">
        <f>IF('인테리어-초기비용'!$U$2:$U$747=FALSE, '인테리어-초기비용'!$N$2:$N$747, 0)</f>
        <v>0</v>
      </c>
      <c r="U144" s="21"/>
      <c r="V144" s="8"/>
      <c r="W144" s="8"/>
      <c r="X144" s="8"/>
      <c r="Y144" s="8"/>
      <c r="Z144" s="8"/>
      <c r="AA144" s="8"/>
      <c r="AB144" s="12"/>
    </row>
    <row r="145" ht="15.75" customHeight="1">
      <c r="A145" s="13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7" t="b">
        <f>AND(ISNUMBER(MATCH('인테리어-초기비용'!$E$2:$E$747, '관리용품리스트'!$B$3:$B$48, 0)),
  ISNUMBER(MATCH('인테리어-초기비용'!$F$2:$F$747, '관리용품리스트'!$C$3:$C$48, 0))
)
</f>
        <v>0</v>
      </c>
      <c r="N14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45" s="18" t="str">
        <f>IF('인테리어-초기비용'!$C$2:$C$747="지출", -('인테리어-초기비용'!$G$2:$G$747), '인테리어-초기비용'!$G$2:$G$747)</f>
        <v/>
      </c>
      <c r="P145" s="18">
        <f>'인테리어-초기비용'!$O$2:$O$747-'인테리어-초기비용'!$N$2:$N$747</f>
        <v>0</v>
      </c>
      <c r="Q145" s="18" t="str">
        <f>IF('운영결산'!$C$2, '인테리어-초기비용'!$P$2:$P$747, '인테리어-초기비용'!$O$2:$O$747)</f>
        <v/>
      </c>
      <c r="R145" s="18" t="str">
        <f>IF('초기비용'!$C$2, '인테리어-초기비용'!$P$2:$P$747, '인테리어-초기비용'!$O$2:$O$747)</f>
        <v/>
      </c>
      <c r="S145" s="18">
        <f>IF('총결산'!$C$2, '인테리어-초기비용'!$P$2:$P$747, '인테리어-초기비용'!$O$2:$O$747)</f>
        <v>0</v>
      </c>
      <c r="T145" s="18">
        <f>IF('인테리어-초기비용'!$U$2:$U$747=FALSE, '인테리어-초기비용'!$N$2:$N$747, 0)</f>
        <v>0</v>
      </c>
      <c r="U145" s="20"/>
      <c r="V145" s="15"/>
      <c r="W145" s="15"/>
      <c r="X145" s="15"/>
      <c r="Y145" s="15"/>
      <c r="Z145" s="15"/>
      <c r="AA145" s="15"/>
      <c r="AB145" s="19"/>
    </row>
    <row r="146" ht="15.75" customHeight="1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10" t="b">
        <f>AND(ISNUMBER(MATCH('인테리어-초기비용'!$E$2:$E$747, '관리용품리스트'!$B$3:$B$48, 0)),
  ISNUMBER(MATCH('인테리어-초기비용'!$F$2:$F$747, '관리용품리스트'!$C$3:$C$48, 0))
)
</f>
        <v>0</v>
      </c>
      <c r="N14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46" s="11" t="str">
        <f>IF('인테리어-초기비용'!$C$2:$C$747="지출", -('인테리어-초기비용'!$G$2:$G$747), '인테리어-초기비용'!$G$2:$G$747)</f>
        <v/>
      </c>
      <c r="P146" s="11">
        <f>'인테리어-초기비용'!$O$2:$O$747-'인테리어-초기비용'!$N$2:$N$747</f>
        <v>0</v>
      </c>
      <c r="Q146" s="11" t="str">
        <f>IF('운영결산'!$C$2, '인테리어-초기비용'!$P$2:$P$747, '인테리어-초기비용'!$O$2:$O$747)</f>
        <v/>
      </c>
      <c r="R146" s="11" t="str">
        <f>IF('초기비용'!$C$2, '인테리어-초기비용'!$P$2:$P$747, '인테리어-초기비용'!$O$2:$O$747)</f>
        <v/>
      </c>
      <c r="S146" s="11">
        <f>IF('총결산'!$C$2, '인테리어-초기비용'!$P$2:$P$747, '인테리어-초기비용'!$O$2:$O$747)</f>
        <v>0</v>
      </c>
      <c r="T146" s="11">
        <f>IF('인테리어-초기비용'!$U$2:$U$747=FALSE, '인테리어-초기비용'!$N$2:$N$747, 0)</f>
        <v>0</v>
      </c>
      <c r="U146" s="21"/>
      <c r="V146" s="8"/>
      <c r="W146" s="8"/>
      <c r="X146" s="8"/>
      <c r="Y146" s="8"/>
      <c r="Z146" s="8"/>
      <c r="AA146" s="8"/>
      <c r="AB146" s="12"/>
    </row>
    <row r="147" ht="15.75" customHeight="1">
      <c r="A147" s="13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7" t="b">
        <f>AND(ISNUMBER(MATCH('인테리어-초기비용'!$E$2:$E$747, '관리용품리스트'!$B$3:$B$48, 0)),
  ISNUMBER(MATCH('인테리어-초기비용'!$F$2:$F$747, '관리용품리스트'!$C$3:$C$48, 0))
)
</f>
        <v>0</v>
      </c>
      <c r="N14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47" s="18" t="str">
        <f>IF('인테리어-초기비용'!$C$2:$C$747="지출", -('인테리어-초기비용'!$G$2:$G$747), '인테리어-초기비용'!$G$2:$G$747)</f>
        <v/>
      </c>
      <c r="P147" s="18">
        <f>'인테리어-초기비용'!$O$2:$O$747-'인테리어-초기비용'!$N$2:$N$747</f>
        <v>0</v>
      </c>
      <c r="Q147" s="18" t="str">
        <f>IF('운영결산'!$C$2, '인테리어-초기비용'!$P$2:$P$747, '인테리어-초기비용'!$O$2:$O$747)</f>
        <v/>
      </c>
      <c r="R147" s="18" t="str">
        <f>IF('초기비용'!$C$2, '인테리어-초기비용'!$P$2:$P$747, '인테리어-초기비용'!$O$2:$O$747)</f>
        <v/>
      </c>
      <c r="S147" s="18">
        <f>IF('총결산'!$C$2, '인테리어-초기비용'!$P$2:$P$747, '인테리어-초기비용'!$O$2:$O$747)</f>
        <v>0</v>
      </c>
      <c r="T147" s="18">
        <f>IF('인테리어-초기비용'!$U$2:$U$747=FALSE, '인테리어-초기비용'!$N$2:$N$747, 0)</f>
        <v>0</v>
      </c>
      <c r="U147" s="20"/>
      <c r="V147" s="15"/>
      <c r="W147" s="15"/>
      <c r="X147" s="15"/>
      <c r="Y147" s="15"/>
      <c r="Z147" s="15"/>
      <c r="AA147" s="15"/>
      <c r="AB147" s="19"/>
    </row>
    <row r="148" ht="15.75" customHeight="1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10" t="b">
        <f>AND(ISNUMBER(MATCH('인테리어-초기비용'!$E$2:$E$747, '관리용품리스트'!$B$3:$B$48, 0)),
  ISNUMBER(MATCH('인테리어-초기비용'!$F$2:$F$747, '관리용품리스트'!$C$3:$C$48, 0))
)
</f>
        <v>0</v>
      </c>
      <c r="N14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48" s="11" t="str">
        <f>IF('인테리어-초기비용'!$C$2:$C$747="지출", -('인테리어-초기비용'!$G$2:$G$747), '인테리어-초기비용'!$G$2:$G$747)</f>
        <v/>
      </c>
      <c r="P148" s="11">
        <f>'인테리어-초기비용'!$O$2:$O$747-'인테리어-초기비용'!$N$2:$N$747</f>
        <v>0</v>
      </c>
      <c r="Q148" s="11" t="str">
        <f>IF('운영결산'!$C$2, '인테리어-초기비용'!$P$2:$P$747, '인테리어-초기비용'!$O$2:$O$747)</f>
        <v/>
      </c>
      <c r="R148" s="11" t="str">
        <f>IF('초기비용'!$C$2, '인테리어-초기비용'!$P$2:$P$747, '인테리어-초기비용'!$O$2:$O$747)</f>
        <v/>
      </c>
      <c r="S148" s="11">
        <f>IF('총결산'!$C$2, '인테리어-초기비용'!$P$2:$P$747, '인테리어-초기비용'!$O$2:$O$747)</f>
        <v>0</v>
      </c>
      <c r="T148" s="11">
        <f>IF('인테리어-초기비용'!$U$2:$U$747=FALSE, '인테리어-초기비용'!$N$2:$N$747, 0)</f>
        <v>0</v>
      </c>
      <c r="U148" s="21"/>
      <c r="V148" s="8"/>
      <c r="W148" s="8"/>
      <c r="X148" s="8"/>
      <c r="Y148" s="8"/>
      <c r="Z148" s="8"/>
      <c r="AA148" s="8"/>
      <c r="AB148" s="12"/>
    </row>
    <row r="149" ht="15.75" customHeight="1">
      <c r="A149" s="13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7" t="b">
        <f>AND(ISNUMBER(MATCH('인테리어-초기비용'!$E$2:$E$747, '관리용품리스트'!$B$3:$B$48, 0)),
  ISNUMBER(MATCH('인테리어-초기비용'!$F$2:$F$747, '관리용품리스트'!$C$3:$C$48, 0))
)
</f>
        <v>0</v>
      </c>
      <c r="N14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49" s="18" t="str">
        <f>IF('인테리어-초기비용'!$C$2:$C$747="지출", -('인테리어-초기비용'!$G$2:$G$747), '인테리어-초기비용'!$G$2:$G$747)</f>
        <v/>
      </c>
      <c r="P149" s="18">
        <f>'인테리어-초기비용'!$O$2:$O$747-'인테리어-초기비용'!$N$2:$N$747</f>
        <v>0</v>
      </c>
      <c r="Q149" s="18" t="str">
        <f>IF('운영결산'!$C$2, '인테리어-초기비용'!$P$2:$P$747, '인테리어-초기비용'!$O$2:$O$747)</f>
        <v/>
      </c>
      <c r="R149" s="18" t="str">
        <f>IF('초기비용'!$C$2, '인테리어-초기비용'!$P$2:$P$747, '인테리어-초기비용'!$O$2:$O$747)</f>
        <v/>
      </c>
      <c r="S149" s="18">
        <f>IF('총결산'!$C$2, '인테리어-초기비용'!$P$2:$P$747, '인테리어-초기비용'!$O$2:$O$747)</f>
        <v>0</v>
      </c>
      <c r="T149" s="18">
        <f>IF('인테리어-초기비용'!$U$2:$U$747=FALSE, '인테리어-초기비용'!$N$2:$N$747, 0)</f>
        <v>0</v>
      </c>
      <c r="U149" s="20"/>
      <c r="V149" s="15"/>
      <c r="W149" s="15"/>
      <c r="X149" s="15"/>
      <c r="Y149" s="15"/>
      <c r="Z149" s="15"/>
      <c r="AA149" s="15"/>
      <c r="AB149" s="19"/>
    </row>
    <row r="150" ht="15.75" customHeight="1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0" t="b">
        <f>AND(ISNUMBER(MATCH('인테리어-초기비용'!$E$2:$E$747, '관리용품리스트'!$B$3:$B$48, 0)),
  ISNUMBER(MATCH('인테리어-초기비용'!$F$2:$F$747, '관리용품리스트'!$C$3:$C$48, 0))
)
</f>
        <v>0</v>
      </c>
      <c r="N15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50" s="11" t="str">
        <f>IF('인테리어-초기비용'!$C$2:$C$747="지출", -('인테리어-초기비용'!$G$2:$G$747), '인테리어-초기비용'!$G$2:$G$747)</f>
        <v/>
      </c>
      <c r="P150" s="11">
        <f>'인테리어-초기비용'!$O$2:$O$747-'인테리어-초기비용'!$N$2:$N$747</f>
        <v>0</v>
      </c>
      <c r="Q150" s="11" t="str">
        <f>IF('운영결산'!$C$2, '인테리어-초기비용'!$P$2:$P$747, '인테리어-초기비용'!$O$2:$O$747)</f>
        <v/>
      </c>
      <c r="R150" s="11" t="str">
        <f>IF('초기비용'!$C$2, '인테리어-초기비용'!$P$2:$P$747, '인테리어-초기비용'!$O$2:$O$747)</f>
        <v/>
      </c>
      <c r="S150" s="11">
        <f>IF('총결산'!$C$2, '인테리어-초기비용'!$P$2:$P$747, '인테리어-초기비용'!$O$2:$O$747)</f>
        <v>0</v>
      </c>
      <c r="T150" s="11">
        <f>IF('인테리어-초기비용'!$U$2:$U$747=FALSE, '인테리어-초기비용'!$N$2:$N$747, 0)</f>
        <v>0</v>
      </c>
      <c r="U150" s="21"/>
      <c r="V150" s="8"/>
      <c r="W150" s="8"/>
      <c r="X150" s="8"/>
      <c r="Y150" s="8"/>
      <c r="Z150" s="8"/>
      <c r="AA150" s="8"/>
      <c r="AB150" s="12"/>
    </row>
    <row r="151" ht="15.75" customHeight="1">
      <c r="A151" s="13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7" t="b">
        <f>AND(ISNUMBER(MATCH('인테리어-초기비용'!$E$2:$E$747, '관리용품리스트'!$B$3:$B$48, 0)),
  ISNUMBER(MATCH('인테리어-초기비용'!$F$2:$F$747, '관리용품리스트'!$C$3:$C$48, 0))
)
</f>
        <v>0</v>
      </c>
      <c r="N15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51" s="18" t="str">
        <f>IF('인테리어-초기비용'!$C$2:$C$747="지출", -('인테리어-초기비용'!$G$2:$G$747), '인테리어-초기비용'!$G$2:$G$747)</f>
        <v/>
      </c>
      <c r="P151" s="18">
        <f>'인테리어-초기비용'!$O$2:$O$747-'인테리어-초기비용'!$N$2:$N$747</f>
        <v>0</v>
      </c>
      <c r="Q151" s="18" t="str">
        <f>IF('운영결산'!$C$2, '인테리어-초기비용'!$P$2:$P$747, '인테리어-초기비용'!$O$2:$O$747)</f>
        <v/>
      </c>
      <c r="R151" s="18" t="str">
        <f>IF('초기비용'!$C$2, '인테리어-초기비용'!$P$2:$P$747, '인테리어-초기비용'!$O$2:$O$747)</f>
        <v/>
      </c>
      <c r="S151" s="18">
        <f>IF('총결산'!$C$2, '인테리어-초기비용'!$P$2:$P$747, '인테리어-초기비용'!$O$2:$O$747)</f>
        <v>0</v>
      </c>
      <c r="T151" s="18">
        <f>IF('인테리어-초기비용'!$U$2:$U$747=FALSE, '인테리어-초기비용'!$N$2:$N$747, 0)</f>
        <v>0</v>
      </c>
      <c r="U151" s="20"/>
      <c r="V151" s="15"/>
      <c r="W151" s="15"/>
      <c r="X151" s="15"/>
      <c r="Y151" s="15"/>
      <c r="Z151" s="15"/>
      <c r="AA151" s="15"/>
      <c r="AB151" s="19"/>
    </row>
    <row r="152" ht="15.75" customHeight="1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0" t="b">
        <f>AND(ISNUMBER(MATCH('인테리어-초기비용'!$E$2:$E$747, '관리용품리스트'!$B$3:$B$48, 0)),
  ISNUMBER(MATCH('인테리어-초기비용'!$F$2:$F$747, '관리용품리스트'!$C$3:$C$48, 0))
)
</f>
        <v>0</v>
      </c>
      <c r="N15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52" s="11" t="str">
        <f>IF('인테리어-초기비용'!$C$2:$C$747="지출", -('인테리어-초기비용'!$G$2:$G$747), '인테리어-초기비용'!$G$2:$G$747)</f>
        <v/>
      </c>
      <c r="P152" s="11">
        <f>'인테리어-초기비용'!$O$2:$O$747-'인테리어-초기비용'!$N$2:$N$747</f>
        <v>0</v>
      </c>
      <c r="Q152" s="11" t="str">
        <f>IF('운영결산'!$C$2, '인테리어-초기비용'!$P$2:$P$747, '인테리어-초기비용'!$O$2:$O$747)</f>
        <v/>
      </c>
      <c r="R152" s="11" t="str">
        <f>IF('초기비용'!$C$2, '인테리어-초기비용'!$P$2:$P$747, '인테리어-초기비용'!$O$2:$O$747)</f>
        <v/>
      </c>
      <c r="S152" s="11">
        <f>IF('총결산'!$C$2, '인테리어-초기비용'!$P$2:$P$747, '인테리어-초기비용'!$O$2:$O$747)</f>
        <v>0</v>
      </c>
      <c r="T152" s="11">
        <f>IF('인테리어-초기비용'!$U$2:$U$747=FALSE, '인테리어-초기비용'!$N$2:$N$747, 0)</f>
        <v>0</v>
      </c>
      <c r="U152" s="21"/>
      <c r="V152" s="8"/>
      <c r="W152" s="8"/>
      <c r="X152" s="8"/>
      <c r="Y152" s="8"/>
      <c r="Z152" s="8"/>
      <c r="AA152" s="8"/>
      <c r="AB152" s="12"/>
    </row>
    <row r="153" ht="15.75" customHeight="1">
      <c r="A153" s="13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7" t="b">
        <f>AND(ISNUMBER(MATCH('인테리어-초기비용'!$E$2:$E$747, '관리용품리스트'!$B$3:$B$48, 0)),
  ISNUMBER(MATCH('인테리어-초기비용'!$F$2:$F$747, '관리용품리스트'!$C$3:$C$48, 0))
)
</f>
        <v>0</v>
      </c>
      <c r="N15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53" s="18" t="str">
        <f>IF('인테리어-초기비용'!$C$2:$C$747="지출", -('인테리어-초기비용'!$G$2:$G$747), '인테리어-초기비용'!$G$2:$G$747)</f>
        <v/>
      </c>
      <c r="P153" s="18">
        <f>'인테리어-초기비용'!$O$2:$O$747-'인테리어-초기비용'!$N$2:$N$747</f>
        <v>0</v>
      </c>
      <c r="Q153" s="18" t="str">
        <f>IF('운영결산'!$C$2, '인테리어-초기비용'!$P$2:$P$747, '인테리어-초기비용'!$O$2:$O$747)</f>
        <v/>
      </c>
      <c r="R153" s="18" t="str">
        <f>IF('초기비용'!$C$2, '인테리어-초기비용'!$P$2:$P$747, '인테리어-초기비용'!$O$2:$O$747)</f>
        <v/>
      </c>
      <c r="S153" s="18">
        <f>IF('총결산'!$C$2, '인테리어-초기비용'!$P$2:$P$747, '인테리어-초기비용'!$O$2:$O$747)</f>
        <v>0</v>
      </c>
      <c r="T153" s="18">
        <f>IF('인테리어-초기비용'!$U$2:$U$747=FALSE, '인테리어-초기비용'!$N$2:$N$747, 0)</f>
        <v>0</v>
      </c>
      <c r="U153" s="20"/>
      <c r="V153" s="15"/>
      <c r="W153" s="15"/>
      <c r="X153" s="15"/>
      <c r="Y153" s="15"/>
      <c r="Z153" s="15"/>
      <c r="AA153" s="15"/>
      <c r="AB153" s="19"/>
    </row>
    <row r="154" ht="15.75" customHeight="1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10" t="b">
        <f>AND(ISNUMBER(MATCH('인테리어-초기비용'!$E$2:$E$747, '관리용품리스트'!$B$3:$B$48, 0)),
  ISNUMBER(MATCH('인테리어-초기비용'!$F$2:$F$747, '관리용품리스트'!$C$3:$C$48, 0))
)
</f>
        <v>0</v>
      </c>
      <c r="N15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54" s="11" t="str">
        <f>IF('인테리어-초기비용'!$C$2:$C$747="지출", -('인테리어-초기비용'!$G$2:$G$747), '인테리어-초기비용'!$G$2:$G$747)</f>
        <v/>
      </c>
      <c r="P154" s="11">
        <f>'인테리어-초기비용'!$O$2:$O$747-'인테리어-초기비용'!$N$2:$N$747</f>
        <v>0</v>
      </c>
      <c r="Q154" s="11" t="str">
        <f>IF('운영결산'!$C$2, '인테리어-초기비용'!$P$2:$P$747, '인테리어-초기비용'!$O$2:$O$747)</f>
        <v/>
      </c>
      <c r="R154" s="11" t="str">
        <f>IF('초기비용'!$C$2, '인테리어-초기비용'!$P$2:$P$747, '인테리어-초기비용'!$O$2:$O$747)</f>
        <v/>
      </c>
      <c r="S154" s="11">
        <f>IF('총결산'!$C$2, '인테리어-초기비용'!$P$2:$P$747, '인테리어-초기비용'!$O$2:$O$747)</f>
        <v>0</v>
      </c>
      <c r="T154" s="11">
        <f>IF('인테리어-초기비용'!$U$2:$U$747=FALSE, '인테리어-초기비용'!$N$2:$N$747, 0)</f>
        <v>0</v>
      </c>
      <c r="U154" s="21"/>
      <c r="V154" s="8"/>
      <c r="W154" s="8"/>
      <c r="X154" s="8"/>
      <c r="Y154" s="8"/>
      <c r="Z154" s="8"/>
      <c r="AA154" s="8"/>
      <c r="AB154" s="12"/>
    </row>
    <row r="155" ht="15.75" customHeight="1">
      <c r="A155" s="13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7" t="b">
        <f>AND(ISNUMBER(MATCH('인테리어-초기비용'!$E$2:$E$747, '관리용품리스트'!$B$3:$B$48, 0)),
  ISNUMBER(MATCH('인테리어-초기비용'!$F$2:$F$747, '관리용품리스트'!$C$3:$C$48, 0))
)
</f>
        <v>0</v>
      </c>
      <c r="N15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55" s="18" t="str">
        <f>IF('인테리어-초기비용'!$C$2:$C$747="지출", -('인테리어-초기비용'!$G$2:$G$747), '인테리어-초기비용'!$G$2:$G$747)</f>
        <v/>
      </c>
      <c r="P155" s="18">
        <f>'인테리어-초기비용'!$O$2:$O$747-'인테리어-초기비용'!$N$2:$N$747</f>
        <v>0</v>
      </c>
      <c r="Q155" s="18" t="str">
        <f>IF('운영결산'!$C$2, '인테리어-초기비용'!$P$2:$P$747, '인테리어-초기비용'!$O$2:$O$747)</f>
        <v/>
      </c>
      <c r="R155" s="18" t="str">
        <f>IF('초기비용'!$C$2, '인테리어-초기비용'!$P$2:$P$747, '인테리어-초기비용'!$O$2:$O$747)</f>
        <v/>
      </c>
      <c r="S155" s="18">
        <f>IF('총결산'!$C$2, '인테리어-초기비용'!$P$2:$P$747, '인테리어-초기비용'!$O$2:$O$747)</f>
        <v>0</v>
      </c>
      <c r="T155" s="18">
        <f>IF('인테리어-초기비용'!$U$2:$U$747=FALSE, '인테리어-초기비용'!$N$2:$N$747, 0)</f>
        <v>0</v>
      </c>
      <c r="U155" s="20"/>
      <c r="V155" s="15"/>
      <c r="W155" s="15"/>
      <c r="X155" s="15"/>
      <c r="Y155" s="15"/>
      <c r="Z155" s="15"/>
      <c r="AA155" s="15"/>
      <c r="AB155" s="19"/>
    </row>
    <row r="156" ht="15.75" customHeight="1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0" t="b">
        <f>AND(ISNUMBER(MATCH('인테리어-초기비용'!$E$2:$E$747, '관리용품리스트'!$B$3:$B$48, 0)),
  ISNUMBER(MATCH('인테리어-초기비용'!$F$2:$F$747, '관리용품리스트'!$C$3:$C$48, 0))
)
</f>
        <v>0</v>
      </c>
      <c r="N15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56" s="11" t="str">
        <f>IF('인테리어-초기비용'!$C$2:$C$747="지출", -('인테리어-초기비용'!$G$2:$G$747), '인테리어-초기비용'!$G$2:$G$747)</f>
        <v/>
      </c>
      <c r="P156" s="11">
        <f>'인테리어-초기비용'!$O$2:$O$747-'인테리어-초기비용'!$N$2:$N$747</f>
        <v>0</v>
      </c>
      <c r="Q156" s="11" t="str">
        <f>IF('운영결산'!$C$2, '인테리어-초기비용'!$P$2:$P$747, '인테리어-초기비용'!$O$2:$O$747)</f>
        <v/>
      </c>
      <c r="R156" s="11" t="str">
        <f>IF('초기비용'!$C$2, '인테리어-초기비용'!$P$2:$P$747, '인테리어-초기비용'!$O$2:$O$747)</f>
        <v/>
      </c>
      <c r="S156" s="11">
        <f>IF('총결산'!$C$2, '인테리어-초기비용'!$P$2:$P$747, '인테리어-초기비용'!$O$2:$O$747)</f>
        <v>0</v>
      </c>
      <c r="T156" s="11">
        <f>IF('인테리어-초기비용'!$U$2:$U$747=FALSE, '인테리어-초기비용'!$N$2:$N$747, 0)</f>
        <v>0</v>
      </c>
      <c r="U156" s="21"/>
      <c r="V156" s="8"/>
      <c r="W156" s="8"/>
      <c r="X156" s="8"/>
      <c r="Y156" s="8"/>
      <c r="Z156" s="8"/>
      <c r="AA156" s="8"/>
      <c r="AB156" s="12"/>
    </row>
    <row r="157" ht="15.75" customHeight="1">
      <c r="A157" s="13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7" t="b">
        <f>AND(ISNUMBER(MATCH('인테리어-초기비용'!$E$2:$E$747, '관리용품리스트'!$B$3:$B$48, 0)),
  ISNUMBER(MATCH('인테리어-초기비용'!$F$2:$F$747, '관리용품리스트'!$C$3:$C$48, 0))
)
</f>
        <v>0</v>
      </c>
      <c r="N15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57" s="18" t="str">
        <f>IF('인테리어-초기비용'!$C$2:$C$747="지출", -('인테리어-초기비용'!$G$2:$G$747), '인테리어-초기비용'!$G$2:$G$747)</f>
        <v/>
      </c>
      <c r="P157" s="18">
        <f>'인테리어-초기비용'!$O$2:$O$747-'인테리어-초기비용'!$N$2:$N$747</f>
        <v>0</v>
      </c>
      <c r="Q157" s="18" t="str">
        <f>IF('운영결산'!$C$2, '인테리어-초기비용'!$P$2:$P$747, '인테리어-초기비용'!$O$2:$O$747)</f>
        <v/>
      </c>
      <c r="R157" s="18" t="str">
        <f>IF('초기비용'!$C$2, '인테리어-초기비용'!$P$2:$P$747, '인테리어-초기비용'!$O$2:$O$747)</f>
        <v/>
      </c>
      <c r="S157" s="18">
        <f>IF('총결산'!$C$2, '인테리어-초기비용'!$P$2:$P$747, '인테리어-초기비용'!$O$2:$O$747)</f>
        <v>0</v>
      </c>
      <c r="T157" s="18">
        <f>IF('인테리어-초기비용'!$U$2:$U$747=FALSE, '인테리어-초기비용'!$N$2:$N$747, 0)</f>
        <v>0</v>
      </c>
      <c r="U157" s="20"/>
      <c r="V157" s="15"/>
      <c r="W157" s="15"/>
      <c r="X157" s="15"/>
      <c r="Y157" s="15"/>
      <c r="Z157" s="15"/>
      <c r="AA157" s="15"/>
      <c r="AB157" s="19"/>
    </row>
    <row r="158" ht="15.75" customHeight="1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0" t="b">
        <f>AND(ISNUMBER(MATCH('인테리어-초기비용'!$E$2:$E$747, '관리용품리스트'!$B$3:$B$48, 0)),
  ISNUMBER(MATCH('인테리어-초기비용'!$F$2:$F$747, '관리용품리스트'!$C$3:$C$48, 0))
)
</f>
        <v>0</v>
      </c>
      <c r="N15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58" s="11" t="str">
        <f>IF('인테리어-초기비용'!$C$2:$C$747="지출", -('인테리어-초기비용'!$G$2:$G$747), '인테리어-초기비용'!$G$2:$G$747)</f>
        <v/>
      </c>
      <c r="P158" s="11">
        <f>'인테리어-초기비용'!$O$2:$O$747-'인테리어-초기비용'!$N$2:$N$747</f>
        <v>0</v>
      </c>
      <c r="Q158" s="11" t="str">
        <f>IF('운영결산'!$C$2, '인테리어-초기비용'!$P$2:$P$747, '인테리어-초기비용'!$O$2:$O$747)</f>
        <v/>
      </c>
      <c r="R158" s="11" t="str">
        <f>IF('초기비용'!$C$2, '인테리어-초기비용'!$P$2:$P$747, '인테리어-초기비용'!$O$2:$O$747)</f>
        <v/>
      </c>
      <c r="S158" s="11">
        <f>IF('총결산'!$C$2, '인테리어-초기비용'!$P$2:$P$747, '인테리어-초기비용'!$O$2:$O$747)</f>
        <v>0</v>
      </c>
      <c r="T158" s="11">
        <f>IF('인테리어-초기비용'!$U$2:$U$747=FALSE, '인테리어-초기비용'!$N$2:$N$747, 0)</f>
        <v>0</v>
      </c>
      <c r="U158" s="21"/>
      <c r="V158" s="8"/>
      <c r="W158" s="8"/>
      <c r="X158" s="8"/>
      <c r="Y158" s="8"/>
      <c r="Z158" s="8"/>
      <c r="AA158" s="8"/>
      <c r="AB158" s="12"/>
    </row>
    <row r="159" ht="15.75" customHeight="1">
      <c r="A159" s="13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7" t="b">
        <f>AND(ISNUMBER(MATCH('인테리어-초기비용'!$E$2:$E$747, '관리용품리스트'!$B$3:$B$48, 0)),
  ISNUMBER(MATCH('인테리어-초기비용'!$F$2:$F$747, '관리용품리스트'!$C$3:$C$48, 0))
)
</f>
        <v>0</v>
      </c>
      <c r="N15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59" s="18" t="str">
        <f>IF('인테리어-초기비용'!$C$2:$C$747="지출", -('인테리어-초기비용'!$G$2:$G$747), '인테리어-초기비용'!$G$2:$G$747)</f>
        <v/>
      </c>
      <c r="P159" s="18">
        <f>'인테리어-초기비용'!$O$2:$O$747-'인테리어-초기비용'!$N$2:$N$747</f>
        <v>0</v>
      </c>
      <c r="Q159" s="18" t="str">
        <f>IF('운영결산'!$C$2, '인테리어-초기비용'!$P$2:$P$747, '인테리어-초기비용'!$O$2:$O$747)</f>
        <v/>
      </c>
      <c r="R159" s="18" t="str">
        <f>IF('초기비용'!$C$2, '인테리어-초기비용'!$P$2:$P$747, '인테리어-초기비용'!$O$2:$O$747)</f>
        <v/>
      </c>
      <c r="S159" s="18">
        <f>IF('총결산'!$C$2, '인테리어-초기비용'!$P$2:$P$747, '인테리어-초기비용'!$O$2:$O$747)</f>
        <v>0</v>
      </c>
      <c r="T159" s="18">
        <f>IF('인테리어-초기비용'!$U$2:$U$747=FALSE, '인테리어-초기비용'!$N$2:$N$747, 0)</f>
        <v>0</v>
      </c>
      <c r="U159" s="20"/>
      <c r="V159" s="15"/>
      <c r="W159" s="15"/>
      <c r="X159" s="15"/>
      <c r="Y159" s="15"/>
      <c r="Z159" s="15"/>
      <c r="AA159" s="15"/>
      <c r="AB159" s="19"/>
    </row>
    <row r="160" ht="15.75" customHeight="1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10" t="b">
        <f>AND(ISNUMBER(MATCH('인테리어-초기비용'!$E$2:$E$747, '관리용품리스트'!$B$3:$B$48, 0)),
  ISNUMBER(MATCH('인테리어-초기비용'!$F$2:$F$747, '관리용품리스트'!$C$3:$C$48, 0))
)
</f>
        <v>0</v>
      </c>
      <c r="N16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60" s="11" t="str">
        <f>IF('인테리어-초기비용'!$C$2:$C$747="지출", -('인테리어-초기비용'!$G$2:$G$747), '인테리어-초기비용'!$G$2:$G$747)</f>
        <v/>
      </c>
      <c r="P160" s="11">
        <f>'인테리어-초기비용'!$O$2:$O$747-'인테리어-초기비용'!$N$2:$N$747</f>
        <v>0</v>
      </c>
      <c r="Q160" s="11" t="str">
        <f>IF('운영결산'!$C$2, '인테리어-초기비용'!$P$2:$P$747, '인테리어-초기비용'!$O$2:$O$747)</f>
        <v/>
      </c>
      <c r="R160" s="11" t="str">
        <f>IF('초기비용'!$C$2, '인테리어-초기비용'!$P$2:$P$747, '인테리어-초기비용'!$O$2:$O$747)</f>
        <v/>
      </c>
      <c r="S160" s="11">
        <f>IF('총결산'!$C$2, '인테리어-초기비용'!$P$2:$P$747, '인테리어-초기비용'!$O$2:$O$747)</f>
        <v>0</v>
      </c>
      <c r="T160" s="11">
        <f>IF('인테리어-초기비용'!$U$2:$U$747=FALSE, '인테리어-초기비용'!$N$2:$N$747, 0)</f>
        <v>0</v>
      </c>
      <c r="U160" s="21"/>
      <c r="V160" s="8"/>
      <c r="W160" s="8"/>
      <c r="X160" s="8"/>
      <c r="Y160" s="8"/>
      <c r="Z160" s="8"/>
      <c r="AA160" s="8"/>
      <c r="AB160" s="12"/>
    </row>
    <row r="161" ht="15.75" customHeight="1">
      <c r="A161" s="13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7" t="b">
        <f>AND(ISNUMBER(MATCH('인테리어-초기비용'!$E$2:$E$747, '관리용품리스트'!$B$3:$B$48, 0)),
  ISNUMBER(MATCH('인테리어-초기비용'!$F$2:$F$747, '관리용품리스트'!$C$3:$C$48, 0))
)
</f>
        <v>0</v>
      </c>
      <c r="N16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61" s="18" t="str">
        <f>IF('인테리어-초기비용'!$C$2:$C$747="지출", -('인테리어-초기비용'!$G$2:$G$747), '인테리어-초기비용'!$G$2:$G$747)</f>
        <v/>
      </c>
      <c r="P161" s="18">
        <f>'인테리어-초기비용'!$O$2:$O$747-'인테리어-초기비용'!$N$2:$N$747</f>
        <v>0</v>
      </c>
      <c r="Q161" s="18" t="str">
        <f>IF('운영결산'!$C$2, '인테리어-초기비용'!$P$2:$P$747, '인테리어-초기비용'!$O$2:$O$747)</f>
        <v/>
      </c>
      <c r="R161" s="18" t="str">
        <f>IF('초기비용'!$C$2, '인테리어-초기비용'!$P$2:$P$747, '인테리어-초기비용'!$O$2:$O$747)</f>
        <v/>
      </c>
      <c r="S161" s="18">
        <f>IF('총결산'!$C$2, '인테리어-초기비용'!$P$2:$P$747, '인테리어-초기비용'!$O$2:$O$747)</f>
        <v>0</v>
      </c>
      <c r="T161" s="18">
        <f>IF('인테리어-초기비용'!$U$2:$U$747=FALSE, '인테리어-초기비용'!$N$2:$N$747, 0)</f>
        <v>0</v>
      </c>
      <c r="U161" s="20"/>
      <c r="V161" s="15"/>
      <c r="W161" s="15"/>
      <c r="X161" s="15"/>
      <c r="Y161" s="15"/>
      <c r="Z161" s="15"/>
      <c r="AA161" s="15"/>
      <c r="AB161" s="19"/>
    </row>
    <row r="162" ht="15.75" customHeight="1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0" t="b">
        <f>AND(ISNUMBER(MATCH('인테리어-초기비용'!$E$2:$E$747, '관리용품리스트'!$B$3:$B$48, 0)),
  ISNUMBER(MATCH('인테리어-초기비용'!$F$2:$F$747, '관리용품리스트'!$C$3:$C$48, 0))
)
</f>
        <v>0</v>
      </c>
      <c r="N16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62" s="11" t="str">
        <f>IF('인테리어-초기비용'!$C$2:$C$747="지출", -('인테리어-초기비용'!$G$2:$G$747), '인테리어-초기비용'!$G$2:$G$747)</f>
        <v/>
      </c>
      <c r="P162" s="11">
        <f>'인테리어-초기비용'!$O$2:$O$747-'인테리어-초기비용'!$N$2:$N$747</f>
        <v>0</v>
      </c>
      <c r="Q162" s="11" t="str">
        <f>IF('운영결산'!$C$2, '인테리어-초기비용'!$P$2:$P$747, '인테리어-초기비용'!$O$2:$O$747)</f>
        <v/>
      </c>
      <c r="R162" s="11" t="str">
        <f>IF('초기비용'!$C$2, '인테리어-초기비용'!$P$2:$P$747, '인테리어-초기비용'!$O$2:$O$747)</f>
        <v/>
      </c>
      <c r="S162" s="11">
        <f>IF('총결산'!$C$2, '인테리어-초기비용'!$P$2:$P$747, '인테리어-초기비용'!$O$2:$O$747)</f>
        <v>0</v>
      </c>
      <c r="T162" s="11">
        <f>IF('인테리어-초기비용'!$U$2:$U$747=FALSE, '인테리어-초기비용'!$N$2:$N$747, 0)</f>
        <v>0</v>
      </c>
      <c r="U162" s="21"/>
      <c r="V162" s="8"/>
      <c r="W162" s="8"/>
      <c r="X162" s="8"/>
      <c r="Y162" s="8"/>
      <c r="Z162" s="8"/>
      <c r="AA162" s="8"/>
      <c r="AB162" s="12"/>
    </row>
    <row r="163" ht="15.75" customHeight="1">
      <c r="A163" s="13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7" t="b">
        <f>AND(ISNUMBER(MATCH('인테리어-초기비용'!$E$2:$E$747, '관리용품리스트'!$B$3:$B$48, 0)),
  ISNUMBER(MATCH('인테리어-초기비용'!$F$2:$F$747, '관리용품리스트'!$C$3:$C$48, 0))
)
</f>
        <v>0</v>
      </c>
      <c r="N16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63" s="18" t="str">
        <f>IF('인테리어-초기비용'!$C$2:$C$747="지출", -('인테리어-초기비용'!$G$2:$G$747), '인테리어-초기비용'!$G$2:$G$747)</f>
        <v/>
      </c>
      <c r="P163" s="18">
        <f>'인테리어-초기비용'!$O$2:$O$747-'인테리어-초기비용'!$N$2:$N$747</f>
        <v>0</v>
      </c>
      <c r="Q163" s="18" t="str">
        <f>IF('운영결산'!$C$2, '인테리어-초기비용'!$P$2:$P$747, '인테리어-초기비용'!$O$2:$O$747)</f>
        <v/>
      </c>
      <c r="R163" s="18" t="str">
        <f>IF('초기비용'!$C$2, '인테리어-초기비용'!$P$2:$P$747, '인테리어-초기비용'!$O$2:$O$747)</f>
        <v/>
      </c>
      <c r="S163" s="18">
        <f>IF('총결산'!$C$2, '인테리어-초기비용'!$P$2:$P$747, '인테리어-초기비용'!$O$2:$O$747)</f>
        <v>0</v>
      </c>
      <c r="T163" s="18">
        <f>IF('인테리어-초기비용'!$U$2:$U$747=FALSE, '인테리어-초기비용'!$N$2:$N$747, 0)</f>
        <v>0</v>
      </c>
      <c r="U163" s="20"/>
      <c r="V163" s="15"/>
      <c r="W163" s="15"/>
      <c r="X163" s="15"/>
      <c r="Y163" s="15"/>
      <c r="Z163" s="15"/>
      <c r="AA163" s="15"/>
      <c r="AB163" s="19"/>
    </row>
    <row r="164" ht="15.75" customHeight="1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10" t="b">
        <f>AND(ISNUMBER(MATCH('인테리어-초기비용'!$E$2:$E$747, '관리용품리스트'!$B$3:$B$48, 0)),
  ISNUMBER(MATCH('인테리어-초기비용'!$F$2:$F$747, '관리용품리스트'!$C$3:$C$48, 0))
)
</f>
        <v>0</v>
      </c>
      <c r="N16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64" s="11" t="str">
        <f>IF('인테리어-초기비용'!$C$2:$C$747="지출", -('인테리어-초기비용'!$G$2:$G$747), '인테리어-초기비용'!$G$2:$G$747)</f>
        <v/>
      </c>
      <c r="P164" s="11">
        <f>'인테리어-초기비용'!$O$2:$O$747-'인테리어-초기비용'!$N$2:$N$747</f>
        <v>0</v>
      </c>
      <c r="Q164" s="11" t="str">
        <f>IF('운영결산'!$C$2, '인테리어-초기비용'!$P$2:$P$747, '인테리어-초기비용'!$O$2:$O$747)</f>
        <v/>
      </c>
      <c r="R164" s="11" t="str">
        <f>IF('초기비용'!$C$2, '인테리어-초기비용'!$P$2:$P$747, '인테리어-초기비용'!$O$2:$O$747)</f>
        <v/>
      </c>
      <c r="S164" s="11">
        <f>IF('총결산'!$C$2, '인테리어-초기비용'!$P$2:$P$747, '인테리어-초기비용'!$O$2:$O$747)</f>
        <v>0</v>
      </c>
      <c r="T164" s="11">
        <f>IF('인테리어-초기비용'!$U$2:$U$747=FALSE, '인테리어-초기비용'!$N$2:$N$747, 0)</f>
        <v>0</v>
      </c>
      <c r="U164" s="21"/>
      <c r="V164" s="8"/>
      <c r="W164" s="8"/>
      <c r="X164" s="8"/>
      <c r="Y164" s="8"/>
      <c r="Z164" s="8"/>
      <c r="AA164" s="8"/>
      <c r="AB164" s="12"/>
    </row>
    <row r="165" ht="15.75" customHeight="1">
      <c r="A165" s="13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7" t="b">
        <f>AND(ISNUMBER(MATCH('인테리어-초기비용'!$E$2:$E$747, '관리용품리스트'!$B$3:$B$48, 0)),
  ISNUMBER(MATCH('인테리어-초기비용'!$F$2:$F$747, '관리용품리스트'!$C$3:$C$48, 0))
)
</f>
        <v>0</v>
      </c>
      <c r="N16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65" s="18" t="str">
        <f>IF('인테리어-초기비용'!$C$2:$C$747="지출", -('인테리어-초기비용'!$G$2:$G$747), '인테리어-초기비용'!$G$2:$G$747)</f>
        <v/>
      </c>
      <c r="P165" s="18">
        <f>'인테리어-초기비용'!$O$2:$O$747-'인테리어-초기비용'!$N$2:$N$747</f>
        <v>0</v>
      </c>
      <c r="Q165" s="18" t="str">
        <f>IF('운영결산'!$C$2, '인테리어-초기비용'!$P$2:$P$747, '인테리어-초기비용'!$O$2:$O$747)</f>
        <v/>
      </c>
      <c r="R165" s="18" t="str">
        <f>IF('초기비용'!$C$2, '인테리어-초기비용'!$P$2:$P$747, '인테리어-초기비용'!$O$2:$O$747)</f>
        <v/>
      </c>
      <c r="S165" s="18">
        <f>IF('총결산'!$C$2, '인테리어-초기비용'!$P$2:$P$747, '인테리어-초기비용'!$O$2:$O$747)</f>
        <v>0</v>
      </c>
      <c r="T165" s="18">
        <f>IF('인테리어-초기비용'!$U$2:$U$747=FALSE, '인테리어-초기비용'!$N$2:$N$747, 0)</f>
        <v>0</v>
      </c>
      <c r="U165" s="20"/>
      <c r="V165" s="15"/>
      <c r="W165" s="15"/>
      <c r="X165" s="15"/>
      <c r="Y165" s="15"/>
      <c r="Z165" s="15"/>
      <c r="AA165" s="15"/>
      <c r="AB165" s="19"/>
    </row>
    <row r="166" ht="15.75" customHeight="1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10" t="b">
        <f>AND(ISNUMBER(MATCH('인테리어-초기비용'!$E$2:$E$747, '관리용품리스트'!$B$3:$B$48, 0)),
  ISNUMBER(MATCH('인테리어-초기비용'!$F$2:$F$747, '관리용품리스트'!$C$3:$C$48, 0))
)
</f>
        <v>0</v>
      </c>
      <c r="N16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66" s="11" t="str">
        <f>IF('인테리어-초기비용'!$C$2:$C$747="지출", -('인테리어-초기비용'!$G$2:$G$747), '인테리어-초기비용'!$G$2:$G$747)</f>
        <v/>
      </c>
      <c r="P166" s="11">
        <f>'인테리어-초기비용'!$O$2:$O$747-'인테리어-초기비용'!$N$2:$N$747</f>
        <v>0</v>
      </c>
      <c r="Q166" s="11" t="str">
        <f>IF('운영결산'!$C$2, '인테리어-초기비용'!$P$2:$P$747, '인테리어-초기비용'!$O$2:$O$747)</f>
        <v/>
      </c>
      <c r="R166" s="11" t="str">
        <f>IF('초기비용'!$C$2, '인테리어-초기비용'!$P$2:$P$747, '인테리어-초기비용'!$O$2:$O$747)</f>
        <v/>
      </c>
      <c r="S166" s="11">
        <f>IF('총결산'!$C$2, '인테리어-초기비용'!$P$2:$P$747, '인테리어-초기비용'!$O$2:$O$747)</f>
        <v>0</v>
      </c>
      <c r="T166" s="11">
        <f>IF('인테리어-초기비용'!$U$2:$U$747=FALSE, '인테리어-초기비용'!$N$2:$N$747, 0)</f>
        <v>0</v>
      </c>
      <c r="U166" s="21"/>
      <c r="V166" s="8"/>
      <c r="W166" s="8"/>
      <c r="X166" s="8"/>
      <c r="Y166" s="8"/>
      <c r="Z166" s="8"/>
      <c r="AA166" s="8"/>
      <c r="AB166" s="12"/>
    </row>
    <row r="167" ht="15.75" customHeight="1">
      <c r="A167" s="13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7" t="b">
        <f>AND(ISNUMBER(MATCH('인테리어-초기비용'!$E$2:$E$747, '관리용품리스트'!$B$3:$B$48, 0)),
  ISNUMBER(MATCH('인테리어-초기비용'!$F$2:$F$747, '관리용품리스트'!$C$3:$C$48, 0))
)
</f>
        <v>0</v>
      </c>
      <c r="N16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67" s="18" t="str">
        <f>IF('인테리어-초기비용'!$C$2:$C$747="지출", -('인테리어-초기비용'!$G$2:$G$747), '인테리어-초기비용'!$G$2:$G$747)</f>
        <v/>
      </c>
      <c r="P167" s="18">
        <f>'인테리어-초기비용'!$O$2:$O$747-'인테리어-초기비용'!$N$2:$N$747</f>
        <v>0</v>
      </c>
      <c r="Q167" s="18" t="str">
        <f>IF('운영결산'!$C$2, '인테리어-초기비용'!$P$2:$P$747, '인테리어-초기비용'!$O$2:$O$747)</f>
        <v/>
      </c>
      <c r="R167" s="18" t="str">
        <f>IF('초기비용'!$C$2, '인테리어-초기비용'!$P$2:$P$747, '인테리어-초기비용'!$O$2:$O$747)</f>
        <v/>
      </c>
      <c r="S167" s="18">
        <f>IF('총결산'!$C$2, '인테리어-초기비용'!$P$2:$P$747, '인테리어-초기비용'!$O$2:$O$747)</f>
        <v>0</v>
      </c>
      <c r="T167" s="18">
        <f>IF('인테리어-초기비용'!$U$2:$U$747=FALSE, '인테리어-초기비용'!$N$2:$N$747, 0)</f>
        <v>0</v>
      </c>
      <c r="U167" s="20"/>
      <c r="V167" s="15"/>
      <c r="W167" s="15"/>
      <c r="X167" s="15"/>
      <c r="Y167" s="15"/>
      <c r="Z167" s="15"/>
      <c r="AA167" s="15"/>
      <c r="AB167" s="19"/>
    </row>
    <row r="168" ht="15.75" customHeight="1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10" t="b">
        <f>AND(ISNUMBER(MATCH('인테리어-초기비용'!$E$2:$E$747, '관리용품리스트'!$B$3:$B$48, 0)),
  ISNUMBER(MATCH('인테리어-초기비용'!$F$2:$F$747, '관리용품리스트'!$C$3:$C$48, 0))
)
</f>
        <v>0</v>
      </c>
      <c r="N16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68" s="11" t="str">
        <f>IF('인테리어-초기비용'!$C$2:$C$747="지출", -('인테리어-초기비용'!$G$2:$G$747), '인테리어-초기비용'!$G$2:$G$747)</f>
        <v/>
      </c>
      <c r="P168" s="11">
        <f>'인테리어-초기비용'!$O$2:$O$747-'인테리어-초기비용'!$N$2:$N$747</f>
        <v>0</v>
      </c>
      <c r="Q168" s="11" t="str">
        <f>IF('운영결산'!$C$2, '인테리어-초기비용'!$P$2:$P$747, '인테리어-초기비용'!$O$2:$O$747)</f>
        <v/>
      </c>
      <c r="R168" s="11" t="str">
        <f>IF('초기비용'!$C$2, '인테리어-초기비용'!$P$2:$P$747, '인테리어-초기비용'!$O$2:$O$747)</f>
        <v/>
      </c>
      <c r="S168" s="11">
        <f>IF('총결산'!$C$2, '인테리어-초기비용'!$P$2:$P$747, '인테리어-초기비용'!$O$2:$O$747)</f>
        <v>0</v>
      </c>
      <c r="T168" s="11">
        <f>IF('인테리어-초기비용'!$U$2:$U$747=FALSE, '인테리어-초기비용'!$N$2:$N$747, 0)</f>
        <v>0</v>
      </c>
      <c r="U168" s="21"/>
      <c r="V168" s="8"/>
      <c r="W168" s="8"/>
      <c r="X168" s="8"/>
      <c r="Y168" s="8"/>
      <c r="Z168" s="8"/>
      <c r="AA168" s="8"/>
      <c r="AB168" s="12"/>
    </row>
    <row r="169" ht="15.75" customHeight="1">
      <c r="A169" s="13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7" t="b">
        <f>AND(ISNUMBER(MATCH('인테리어-초기비용'!$E$2:$E$747, '관리용품리스트'!$B$3:$B$48, 0)),
  ISNUMBER(MATCH('인테리어-초기비용'!$F$2:$F$747, '관리용품리스트'!$C$3:$C$48, 0))
)
</f>
        <v>0</v>
      </c>
      <c r="N16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69" s="18" t="str">
        <f>IF('인테리어-초기비용'!$C$2:$C$747="지출", -('인테리어-초기비용'!$G$2:$G$747), '인테리어-초기비용'!$G$2:$G$747)</f>
        <v/>
      </c>
      <c r="P169" s="18">
        <f>'인테리어-초기비용'!$O$2:$O$747-'인테리어-초기비용'!$N$2:$N$747</f>
        <v>0</v>
      </c>
      <c r="Q169" s="18" t="str">
        <f>IF('운영결산'!$C$2, '인테리어-초기비용'!$P$2:$P$747, '인테리어-초기비용'!$O$2:$O$747)</f>
        <v/>
      </c>
      <c r="R169" s="18" t="str">
        <f>IF('초기비용'!$C$2, '인테리어-초기비용'!$P$2:$P$747, '인테리어-초기비용'!$O$2:$O$747)</f>
        <v/>
      </c>
      <c r="S169" s="18">
        <f>IF('총결산'!$C$2, '인테리어-초기비용'!$P$2:$P$747, '인테리어-초기비용'!$O$2:$O$747)</f>
        <v>0</v>
      </c>
      <c r="T169" s="18">
        <f>IF('인테리어-초기비용'!$U$2:$U$747=FALSE, '인테리어-초기비용'!$N$2:$N$747, 0)</f>
        <v>0</v>
      </c>
      <c r="U169" s="20"/>
      <c r="V169" s="15"/>
      <c r="W169" s="15"/>
      <c r="X169" s="15"/>
      <c r="Y169" s="15"/>
      <c r="Z169" s="15"/>
      <c r="AA169" s="15"/>
      <c r="AB169" s="19"/>
    </row>
    <row r="170" ht="15.75" customHeight="1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10" t="b">
        <f>AND(ISNUMBER(MATCH('인테리어-초기비용'!$E$2:$E$747, '관리용품리스트'!$B$3:$B$48, 0)),
  ISNUMBER(MATCH('인테리어-초기비용'!$F$2:$F$747, '관리용품리스트'!$C$3:$C$48, 0))
)
</f>
        <v>0</v>
      </c>
      <c r="N17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70" s="11" t="str">
        <f>IF('인테리어-초기비용'!$C$2:$C$747="지출", -('인테리어-초기비용'!$G$2:$G$747), '인테리어-초기비용'!$G$2:$G$747)</f>
        <v/>
      </c>
      <c r="P170" s="11">
        <f>'인테리어-초기비용'!$O$2:$O$747-'인테리어-초기비용'!$N$2:$N$747</f>
        <v>0</v>
      </c>
      <c r="Q170" s="11" t="str">
        <f>IF('운영결산'!$C$2, '인테리어-초기비용'!$P$2:$P$747, '인테리어-초기비용'!$O$2:$O$747)</f>
        <v/>
      </c>
      <c r="R170" s="11" t="str">
        <f>IF('초기비용'!$C$2, '인테리어-초기비용'!$P$2:$P$747, '인테리어-초기비용'!$O$2:$O$747)</f>
        <v/>
      </c>
      <c r="S170" s="11">
        <f>IF('총결산'!$C$2, '인테리어-초기비용'!$P$2:$P$747, '인테리어-초기비용'!$O$2:$O$747)</f>
        <v>0</v>
      </c>
      <c r="T170" s="11">
        <f>IF('인테리어-초기비용'!$U$2:$U$747=FALSE, '인테리어-초기비용'!$N$2:$N$747, 0)</f>
        <v>0</v>
      </c>
      <c r="U170" s="21"/>
      <c r="V170" s="8"/>
      <c r="W170" s="8"/>
      <c r="X170" s="8"/>
      <c r="Y170" s="8"/>
      <c r="Z170" s="8"/>
      <c r="AA170" s="8"/>
      <c r="AB170" s="12"/>
    </row>
    <row r="171" ht="15.75" customHeight="1">
      <c r="A171" s="13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7" t="b">
        <f>AND(ISNUMBER(MATCH('인테리어-초기비용'!$E$2:$E$747, '관리용품리스트'!$B$3:$B$48, 0)),
  ISNUMBER(MATCH('인테리어-초기비용'!$F$2:$F$747, '관리용품리스트'!$C$3:$C$48, 0))
)
</f>
        <v>0</v>
      </c>
      <c r="N17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71" s="18" t="str">
        <f>IF('인테리어-초기비용'!$C$2:$C$747="지출", -('인테리어-초기비용'!$G$2:$G$747), '인테리어-초기비용'!$G$2:$G$747)</f>
        <v/>
      </c>
      <c r="P171" s="18">
        <f>'인테리어-초기비용'!$O$2:$O$747-'인테리어-초기비용'!$N$2:$N$747</f>
        <v>0</v>
      </c>
      <c r="Q171" s="18" t="str">
        <f>IF('운영결산'!$C$2, '인테리어-초기비용'!$P$2:$P$747, '인테리어-초기비용'!$O$2:$O$747)</f>
        <v/>
      </c>
      <c r="R171" s="18" t="str">
        <f>IF('초기비용'!$C$2, '인테리어-초기비용'!$P$2:$P$747, '인테리어-초기비용'!$O$2:$O$747)</f>
        <v/>
      </c>
      <c r="S171" s="18">
        <f>IF('총결산'!$C$2, '인테리어-초기비용'!$P$2:$P$747, '인테리어-초기비용'!$O$2:$O$747)</f>
        <v>0</v>
      </c>
      <c r="T171" s="18">
        <f>IF('인테리어-초기비용'!$U$2:$U$747=FALSE, '인테리어-초기비용'!$N$2:$N$747, 0)</f>
        <v>0</v>
      </c>
      <c r="U171" s="20"/>
      <c r="V171" s="15"/>
      <c r="W171" s="15"/>
      <c r="X171" s="15"/>
      <c r="Y171" s="15"/>
      <c r="Z171" s="15"/>
      <c r="AA171" s="15"/>
      <c r="AB171" s="19"/>
    </row>
    <row r="172" ht="15.75" customHeight="1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10" t="b">
        <f>AND(ISNUMBER(MATCH('인테리어-초기비용'!$E$2:$E$747, '관리용품리스트'!$B$3:$B$48, 0)),
  ISNUMBER(MATCH('인테리어-초기비용'!$F$2:$F$747, '관리용품리스트'!$C$3:$C$48, 0))
)
</f>
        <v>0</v>
      </c>
      <c r="N17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72" s="11" t="str">
        <f>IF('인테리어-초기비용'!$C$2:$C$747="지출", -('인테리어-초기비용'!$G$2:$G$747), '인테리어-초기비용'!$G$2:$G$747)</f>
        <v/>
      </c>
      <c r="P172" s="11">
        <f>'인테리어-초기비용'!$O$2:$O$747-'인테리어-초기비용'!$N$2:$N$747</f>
        <v>0</v>
      </c>
      <c r="Q172" s="11" t="str">
        <f>IF('운영결산'!$C$2, '인테리어-초기비용'!$P$2:$P$747, '인테리어-초기비용'!$O$2:$O$747)</f>
        <v/>
      </c>
      <c r="R172" s="11" t="str">
        <f>IF('초기비용'!$C$2, '인테리어-초기비용'!$P$2:$P$747, '인테리어-초기비용'!$O$2:$O$747)</f>
        <v/>
      </c>
      <c r="S172" s="11">
        <f>IF('총결산'!$C$2, '인테리어-초기비용'!$P$2:$P$747, '인테리어-초기비용'!$O$2:$O$747)</f>
        <v>0</v>
      </c>
      <c r="T172" s="11">
        <f>IF('인테리어-초기비용'!$U$2:$U$747=FALSE, '인테리어-초기비용'!$N$2:$N$747, 0)</f>
        <v>0</v>
      </c>
      <c r="U172" s="21"/>
      <c r="V172" s="8"/>
      <c r="W172" s="8"/>
      <c r="X172" s="8"/>
      <c r="Y172" s="8"/>
      <c r="Z172" s="8"/>
      <c r="AA172" s="8"/>
      <c r="AB172" s="12"/>
    </row>
    <row r="173" ht="15.75" customHeight="1">
      <c r="A173" s="13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7" t="b">
        <f>AND(ISNUMBER(MATCH('인테리어-초기비용'!$E$2:$E$747, '관리용품리스트'!$B$3:$B$48, 0)),
  ISNUMBER(MATCH('인테리어-초기비용'!$F$2:$F$747, '관리용품리스트'!$C$3:$C$48, 0))
)
</f>
        <v>0</v>
      </c>
      <c r="N17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73" s="18" t="str">
        <f>IF('인테리어-초기비용'!$C$2:$C$747="지출", -('인테리어-초기비용'!$G$2:$G$747), '인테리어-초기비용'!$G$2:$G$747)</f>
        <v/>
      </c>
      <c r="P173" s="18">
        <f>'인테리어-초기비용'!$O$2:$O$747-'인테리어-초기비용'!$N$2:$N$747</f>
        <v>0</v>
      </c>
      <c r="Q173" s="18" t="str">
        <f>IF('운영결산'!$C$2, '인테리어-초기비용'!$P$2:$P$747, '인테리어-초기비용'!$O$2:$O$747)</f>
        <v/>
      </c>
      <c r="R173" s="18" t="str">
        <f>IF('초기비용'!$C$2, '인테리어-초기비용'!$P$2:$P$747, '인테리어-초기비용'!$O$2:$O$747)</f>
        <v/>
      </c>
      <c r="S173" s="18">
        <f>IF('총결산'!$C$2, '인테리어-초기비용'!$P$2:$P$747, '인테리어-초기비용'!$O$2:$O$747)</f>
        <v>0</v>
      </c>
      <c r="T173" s="18">
        <f>IF('인테리어-초기비용'!$U$2:$U$747=FALSE, '인테리어-초기비용'!$N$2:$N$747, 0)</f>
        <v>0</v>
      </c>
      <c r="U173" s="20"/>
      <c r="V173" s="15"/>
      <c r="W173" s="15"/>
      <c r="X173" s="15"/>
      <c r="Y173" s="15"/>
      <c r="Z173" s="15"/>
      <c r="AA173" s="15"/>
      <c r="AB173" s="19"/>
    </row>
    <row r="174" ht="15.75" customHeight="1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10" t="b">
        <f>AND(ISNUMBER(MATCH('인테리어-초기비용'!$E$2:$E$747, '관리용품리스트'!$B$3:$B$48, 0)),
  ISNUMBER(MATCH('인테리어-초기비용'!$F$2:$F$747, '관리용품리스트'!$C$3:$C$48, 0))
)
</f>
        <v>0</v>
      </c>
      <c r="N17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74" s="11" t="str">
        <f>IF('인테리어-초기비용'!$C$2:$C$747="지출", -('인테리어-초기비용'!$G$2:$G$747), '인테리어-초기비용'!$G$2:$G$747)</f>
        <v/>
      </c>
      <c r="P174" s="11">
        <f>'인테리어-초기비용'!$O$2:$O$747-'인테리어-초기비용'!$N$2:$N$747</f>
        <v>0</v>
      </c>
      <c r="Q174" s="11" t="str">
        <f>IF('운영결산'!$C$2, '인테리어-초기비용'!$P$2:$P$747, '인테리어-초기비용'!$O$2:$O$747)</f>
        <v/>
      </c>
      <c r="R174" s="11" t="str">
        <f>IF('초기비용'!$C$2, '인테리어-초기비용'!$P$2:$P$747, '인테리어-초기비용'!$O$2:$O$747)</f>
        <v/>
      </c>
      <c r="S174" s="11">
        <f>IF('총결산'!$C$2, '인테리어-초기비용'!$P$2:$P$747, '인테리어-초기비용'!$O$2:$O$747)</f>
        <v>0</v>
      </c>
      <c r="T174" s="11">
        <f>IF('인테리어-초기비용'!$U$2:$U$747=FALSE, '인테리어-초기비용'!$N$2:$N$747, 0)</f>
        <v>0</v>
      </c>
      <c r="U174" s="21"/>
      <c r="V174" s="8"/>
      <c r="W174" s="8"/>
      <c r="X174" s="8"/>
      <c r="Y174" s="8"/>
      <c r="Z174" s="8"/>
      <c r="AA174" s="8"/>
      <c r="AB174" s="12"/>
    </row>
    <row r="175" ht="15.75" customHeight="1">
      <c r="A175" s="13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7" t="b">
        <f>AND(ISNUMBER(MATCH('인테리어-초기비용'!$E$2:$E$747, '관리용품리스트'!$B$3:$B$48, 0)),
  ISNUMBER(MATCH('인테리어-초기비용'!$F$2:$F$747, '관리용품리스트'!$C$3:$C$48, 0))
)
</f>
        <v>0</v>
      </c>
      <c r="N17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75" s="18" t="str">
        <f>IF('인테리어-초기비용'!$C$2:$C$747="지출", -('인테리어-초기비용'!$G$2:$G$747), '인테리어-초기비용'!$G$2:$G$747)</f>
        <v/>
      </c>
      <c r="P175" s="18">
        <f>'인테리어-초기비용'!$O$2:$O$747-'인테리어-초기비용'!$N$2:$N$747</f>
        <v>0</v>
      </c>
      <c r="Q175" s="18" t="str">
        <f>IF('운영결산'!$C$2, '인테리어-초기비용'!$P$2:$P$747, '인테리어-초기비용'!$O$2:$O$747)</f>
        <v/>
      </c>
      <c r="R175" s="18" t="str">
        <f>IF('초기비용'!$C$2, '인테리어-초기비용'!$P$2:$P$747, '인테리어-초기비용'!$O$2:$O$747)</f>
        <v/>
      </c>
      <c r="S175" s="18">
        <f>IF('총결산'!$C$2, '인테리어-초기비용'!$P$2:$P$747, '인테리어-초기비용'!$O$2:$O$747)</f>
        <v>0</v>
      </c>
      <c r="T175" s="18">
        <f>IF('인테리어-초기비용'!$U$2:$U$747=FALSE, '인테리어-초기비용'!$N$2:$N$747, 0)</f>
        <v>0</v>
      </c>
      <c r="U175" s="20"/>
      <c r="V175" s="15"/>
      <c r="W175" s="15"/>
      <c r="X175" s="15"/>
      <c r="Y175" s="15"/>
      <c r="Z175" s="15"/>
      <c r="AA175" s="15"/>
      <c r="AB175" s="19"/>
    </row>
    <row r="176" ht="15.75" customHeight="1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10" t="b">
        <f>AND(ISNUMBER(MATCH('인테리어-초기비용'!$E$2:$E$747, '관리용품리스트'!$B$3:$B$48, 0)),
  ISNUMBER(MATCH('인테리어-초기비용'!$F$2:$F$747, '관리용품리스트'!$C$3:$C$48, 0))
)
</f>
        <v>0</v>
      </c>
      <c r="N17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76" s="11" t="str">
        <f>IF('인테리어-초기비용'!$C$2:$C$747="지출", -('인테리어-초기비용'!$G$2:$G$747), '인테리어-초기비용'!$G$2:$G$747)</f>
        <v/>
      </c>
      <c r="P176" s="11">
        <f>'인테리어-초기비용'!$O$2:$O$747-'인테리어-초기비용'!$N$2:$N$747</f>
        <v>0</v>
      </c>
      <c r="Q176" s="11" t="str">
        <f>IF('운영결산'!$C$2, '인테리어-초기비용'!$P$2:$P$747, '인테리어-초기비용'!$O$2:$O$747)</f>
        <v/>
      </c>
      <c r="R176" s="11" t="str">
        <f>IF('초기비용'!$C$2, '인테리어-초기비용'!$P$2:$P$747, '인테리어-초기비용'!$O$2:$O$747)</f>
        <v/>
      </c>
      <c r="S176" s="11">
        <f>IF('총결산'!$C$2, '인테리어-초기비용'!$P$2:$P$747, '인테리어-초기비용'!$O$2:$O$747)</f>
        <v>0</v>
      </c>
      <c r="T176" s="11">
        <f>IF('인테리어-초기비용'!$U$2:$U$747=FALSE, '인테리어-초기비용'!$N$2:$N$747, 0)</f>
        <v>0</v>
      </c>
      <c r="U176" s="21"/>
      <c r="V176" s="8"/>
      <c r="W176" s="8"/>
      <c r="X176" s="8"/>
      <c r="Y176" s="8"/>
      <c r="Z176" s="8"/>
      <c r="AA176" s="8"/>
      <c r="AB176" s="12"/>
    </row>
    <row r="177" ht="15.75" customHeight="1">
      <c r="A177" s="13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7" t="b">
        <f>AND(ISNUMBER(MATCH('인테리어-초기비용'!$E$2:$E$747, '관리용품리스트'!$B$3:$B$48, 0)),
  ISNUMBER(MATCH('인테리어-초기비용'!$F$2:$F$747, '관리용품리스트'!$C$3:$C$48, 0))
)
</f>
        <v>0</v>
      </c>
      <c r="N17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77" s="18" t="str">
        <f>IF('인테리어-초기비용'!$C$2:$C$747="지출", -('인테리어-초기비용'!$G$2:$G$747), '인테리어-초기비용'!$G$2:$G$747)</f>
        <v/>
      </c>
      <c r="P177" s="18">
        <f>'인테리어-초기비용'!$O$2:$O$747-'인테리어-초기비용'!$N$2:$N$747</f>
        <v>0</v>
      </c>
      <c r="Q177" s="18" t="str">
        <f>IF('운영결산'!$C$2, '인테리어-초기비용'!$P$2:$P$747, '인테리어-초기비용'!$O$2:$O$747)</f>
        <v/>
      </c>
      <c r="R177" s="18" t="str">
        <f>IF('초기비용'!$C$2, '인테리어-초기비용'!$P$2:$P$747, '인테리어-초기비용'!$O$2:$O$747)</f>
        <v/>
      </c>
      <c r="S177" s="18">
        <f>IF('총결산'!$C$2, '인테리어-초기비용'!$P$2:$P$747, '인테리어-초기비용'!$O$2:$O$747)</f>
        <v>0</v>
      </c>
      <c r="T177" s="18">
        <f>IF('인테리어-초기비용'!$U$2:$U$747=FALSE, '인테리어-초기비용'!$N$2:$N$747, 0)</f>
        <v>0</v>
      </c>
      <c r="U177" s="20"/>
      <c r="V177" s="15"/>
      <c r="W177" s="15"/>
      <c r="X177" s="15"/>
      <c r="Y177" s="15"/>
      <c r="Z177" s="15"/>
      <c r="AA177" s="15"/>
      <c r="AB177" s="19"/>
    </row>
    <row r="178" ht="15.75" customHeight="1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10" t="b">
        <f>AND(ISNUMBER(MATCH('인테리어-초기비용'!$E$2:$E$747, '관리용품리스트'!$B$3:$B$48, 0)),
  ISNUMBER(MATCH('인테리어-초기비용'!$F$2:$F$747, '관리용품리스트'!$C$3:$C$48, 0))
)
</f>
        <v>0</v>
      </c>
      <c r="N17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78" s="11" t="str">
        <f>IF('인테리어-초기비용'!$C$2:$C$747="지출", -('인테리어-초기비용'!$G$2:$G$747), '인테리어-초기비용'!$G$2:$G$747)</f>
        <v/>
      </c>
      <c r="P178" s="11">
        <f>'인테리어-초기비용'!$O$2:$O$747-'인테리어-초기비용'!$N$2:$N$747</f>
        <v>0</v>
      </c>
      <c r="Q178" s="11" t="str">
        <f>IF('운영결산'!$C$2, '인테리어-초기비용'!$P$2:$P$747, '인테리어-초기비용'!$O$2:$O$747)</f>
        <v/>
      </c>
      <c r="R178" s="11" t="str">
        <f>IF('초기비용'!$C$2, '인테리어-초기비용'!$P$2:$P$747, '인테리어-초기비용'!$O$2:$O$747)</f>
        <v/>
      </c>
      <c r="S178" s="11">
        <f>IF('총결산'!$C$2, '인테리어-초기비용'!$P$2:$P$747, '인테리어-초기비용'!$O$2:$O$747)</f>
        <v>0</v>
      </c>
      <c r="T178" s="11">
        <f>IF('인테리어-초기비용'!$U$2:$U$747=FALSE, '인테리어-초기비용'!$N$2:$N$747, 0)</f>
        <v>0</v>
      </c>
      <c r="U178" s="21"/>
      <c r="V178" s="8"/>
      <c r="W178" s="8"/>
      <c r="X178" s="8"/>
      <c r="Y178" s="8"/>
      <c r="Z178" s="8"/>
      <c r="AA178" s="8"/>
      <c r="AB178" s="12"/>
    </row>
    <row r="179" ht="15.75" customHeight="1">
      <c r="A179" s="13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7" t="b">
        <f>AND(ISNUMBER(MATCH('인테리어-초기비용'!$E$2:$E$747, '관리용품리스트'!$B$3:$B$48, 0)),
  ISNUMBER(MATCH('인테리어-초기비용'!$F$2:$F$747, '관리용품리스트'!$C$3:$C$48, 0))
)
</f>
        <v>0</v>
      </c>
      <c r="N17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79" s="18" t="str">
        <f>IF('인테리어-초기비용'!$C$2:$C$747="지출", -('인테리어-초기비용'!$G$2:$G$747), '인테리어-초기비용'!$G$2:$G$747)</f>
        <v/>
      </c>
      <c r="P179" s="18">
        <f>'인테리어-초기비용'!$O$2:$O$747-'인테리어-초기비용'!$N$2:$N$747</f>
        <v>0</v>
      </c>
      <c r="Q179" s="18" t="str">
        <f>IF('운영결산'!$C$2, '인테리어-초기비용'!$P$2:$P$747, '인테리어-초기비용'!$O$2:$O$747)</f>
        <v/>
      </c>
      <c r="R179" s="18" t="str">
        <f>IF('초기비용'!$C$2, '인테리어-초기비용'!$P$2:$P$747, '인테리어-초기비용'!$O$2:$O$747)</f>
        <v/>
      </c>
      <c r="S179" s="18">
        <f>IF('총결산'!$C$2, '인테리어-초기비용'!$P$2:$P$747, '인테리어-초기비용'!$O$2:$O$747)</f>
        <v>0</v>
      </c>
      <c r="T179" s="18">
        <f>IF('인테리어-초기비용'!$U$2:$U$747=FALSE, '인테리어-초기비용'!$N$2:$N$747, 0)</f>
        <v>0</v>
      </c>
      <c r="U179" s="20"/>
      <c r="V179" s="15"/>
      <c r="W179" s="15"/>
      <c r="X179" s="15"/>
      <c r="Y179" s="15"/>
      <c r="Z179" s="15"/>
      <c r="AA179" s="15"/>
      <c r="AB179" s="19"/>
    </row>
    <row r="180" ht="15.75" customHeight="1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10" t="b">
        <f>AND(ISNUMBER(MATCH('인테리어-초기비용'!$E$2:$E$747, '관리용품리스트'!$B$3:$B$48, 0)),
  ISNUMBER(MATCH('인테리어-초기비용'!$F$2:$F$747, '관리용품리스트'!$C$3:$C$48, 0))
)
</f>
        <v>0</v>
      </c>
      <c r="N18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80" s="11" t="str">
        <f>IF('인테리어-초기비용'!$C$2:$C$747="지출", -('인테리어-초기비용'!$G$2:$G$747), '인테리어-초기비용'!$G$2:$G$747)</f>
        <v/>
      </c>
      <c r="P180" s="11">
        <f>'인테리어-초기비용'!$O$2:$O$747-'인테리어-초기비용'!$N$2:$N$747</f>
        <v>0</v>
      </c>
      <c r="Q180" s="11" t="str">
        <f>IF('운영결산'!$C$2, '인테리어-초기비용'!$P$2:$P$747, '인테리어-초기비용'!$O$2:$O$747)</f>
        <v/>
      </c>
      <c r="R180" s="11" t="str">
        <f>IF('초기비용'!$C$2, '인테리어-초기비용'!$P$2:$P$747, '인테리어-초기비용'!$O$2:$O$747)</f>
        <v/>
      </c>
      <c r="S180" s="11">
        <f>IF('총결산'!$C$2, '인테리어-초기비용'!$P$2:$P$747, '인테리어-초기비용'!$O$2:$O$747)</f>
        <v>0</v>
      </c>
      <c r="T180" s="11">
        <f>IF('인테리어-초기비용'!$U$2:$U$747=FALSE, '인테리어-초기비용'!$N$2:$N$747, 0)</f>
        <v>0</v>
      </c>
      <c r="U180" s="21"/>
      <c r="V180" s="8"/>
      <c r="W180" s="8"/>
      <c r="X180" s="8"/>
      <c r="Y180" s="8"/>
      <c r="Z180" s="8"/>
      <c r="AA180" s="8"/>
      <c r="AB180" s="12"/>
    </row>
    <row r="181" ht="15.75" customHeight="1">
      <c r="A181" s="13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7" t="b">
        <f>AND(ISNUMBER(MATCH('인테리어-초기비용'!$E$2:$E$747, '관리용품리스트'!$B$3:$B$48, 0)),
  ISNUMBER(MATCH('인테리어-초기비용'!$F$2:$F$747, '관리용품리스트'!$C$3:$C$48, 0))
)
</f>
        <v>0</v>
      </c>
      <c r="N18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81" s="18" t="str">
        <f>IF('인테리어-초기비용'!$C$2:$C$747="지출", -('인테리어-초기비용'!$G$2:$G$747), '인테리어-초기비용'!$G$2:$G$747)</f>
        <v/>
      </c>
      <c r="P181" s="18">
        <f>'인테리어-초기비용'!$O$2:$O$747-'인테리어-초기비용'!$N$2:$N$747</f>
        <v>0</v>
      </c>
      <c r="Q181" s="18" t="str">
        <f>IF('운영결산'!$C$2, '인테리어-초기비용'!$P$2:$P$747, '인테리어-초기비용'!$O$2:$O$747)</f>
        <v/>
      </c>
      <c r="R181" s="18" t="str">
        <f>IF('초기비용'!$C$2, '인테리어-초기비용'!$P$2:$P$747, '인테리어-초기비용'!$O$2:$O$747)</f>
        <v/>
      </c>
      <c r="S181" s="18">
        <f>IF('총결산'!$C$2, '인테리어-초기비용'!$P$2:$P$747, '인테리어-초기비용'!$O$2:$O$747)</f>
        <v>0</v>
      </c>
      <c r="T181" s="18">
        <f>IF('인테리어-초기비용'!$U$2:$U$747=FALSE, '인테리어-초기비용'!$N$2:$N$747, 0)</f>
        <v>0</v>
      </c>
      <c r="U181" s="20"/>
      <c r="V181" s="15"/>
      <c r="W181" s="15"/>
      <c r="X181" s="15"/>
      <c r="Y181" s="15"/>
      <c r="Z181" s="15"/>
      <c r="AA181" s="15"/>
      <c r="AB181" s="19"/>
    </row>
    <row r="182" ht="15.75" customHeight="1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10" t="b">
        <f>AND(ISNUMBER(MATCH('인테리어-초기비용'!$E$2:$E$747, '관리용품리스트'!$B$3:$B$48, 0)),
  ISNUMBER(MATCH('인테리어-초기비용'!$F$2:$F$747, '관리용품리스트'!$C$3:$C$48, 0))
)
</f>
        <v>0</v>
      </c>
      <c r="N18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82" s="11" t="str">
        <f>IF('인테리어-초기비용'!$C$2:$C$747="지출", -('인테리어-초기비용'!$G$2:$G$747), '인테리어-초기비용'!$G$2:$G$747)</f>
        <v/>
      </c>
      <c r="P182" s="11">
        <f>'인테리어-초기비용'!$O$2:$O$747-'인테리어-초기비용'!$N$2:$N$747</f>
        <v>0</v>
      </c>
      <c r="Q182" s="11" t="str">
        <f>IF('운영결산'!$C$2, '인테리어-초기비용'!$P$2:$P$747, '인테리어-초기비용'!$O$2:$O$747)</f>
        <v/>
      </c>
      <c r="R182" s="11" t="str">
        <f>IF('초기비용'!$C$2, '인테리어-초기비용'!$P$2:$P$747, '인테리어-초기비용'!$O$2:$O$747)</f>
        <v/>
      </c>
      <c r="S182" s="11">
        <f>IF('총결산'!$C$2, '인테리어-초기비용'!$P$2:$P$747, '인테리어-초기비용'!$O$2:$O$747)</f>
        <v>0</v>
      </c>
      <c r="T182" s="11">
        <f>IF('인테리어-초기비용'!$U$2:$U$747=FALSE, '인테리어-초기비용'!$N$2:$N$747, 0)</f>
        <v>0</v>
      </c>
      <c r="U182" s="21"/>
      <c r="V182" s="8"/>
      <c r="W182" s="8"/>
      <c r="X182" s="8"/>
      <c r="Y182" s="8"/>
      <c r="Z182" s="8"/>
      <c r="AA182" s="8"/>
      <c r="AB182" s="12"/>
    </row>
    <row r="183" ht="15.75" customHeight="1">
      <c r="A183" s="13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7" t="b">
        <f>AND(ISNUMBER(MATCH('인테리어-초기비용'!$E$2:$E$747, '관리용품리스트'!$B$3:$B$48, 0)),
  ISNUMBER(MATCH('인테리어-초기비용'!$F$2:$F$747, '관리용품리스트'!$C$3:$C$48, 0))
)
</f>
        <v>0</v>
      </c>
      <c r="N18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83" s="18" t="str">
        <f>IF('인테리어-초기비용'!$C$2:$C$747="지출", -('인테리어-초기비용'!$G$2:$G$747), '인테리어-초기비용'!$G$2:$G$747)</f>
        <v/>
      </c>
      <c r="P183" s="18">
        <f>'인테리어-초기비용'!$O$2:$O$747-'인테리어-초기비용'!$N$2:$N$747</f>
        <v>0</v>
      </c>
      <c r="Q183" s="18" t="str">
        <f>IF('운영결산'!$C$2, '인테리어-초기비용'!$P$2:$P$747, '인테리어-초기비용'!$O$2:$O$747)</f>
        <v/>
      </c>
      <c r="R183" s="18" t="str">
        <f>IF('초기비용'!$C$2, '인테리어-초기비용'!$P$2:$P$747, '인테리어-초기비용'!$O$2:$O$747)</f>
        <v/>
      </c>
      <c r="S183" s="18">
        <f>IF('총결산'!$C$2, '인테리어-초기비용'!$P$2:$P$747, '인테리어-초기비용'!$O$2:$O$747)</f>
        <v>0</v>
      </c>
      <c r="T183" s="18">
        <f>IF('인테리어-초기비용'!$U$2:$U$747=FALSE, '인테리어-초기비용'!$N$2:$N$747, 0)</f>
        <v>0</v>
      </c>
      <c r="U183" s="20"/>
      <c r="V183" s="15"/>
      <c r="W183" s="15"/>
      <c r="X183" s="15"/>
      <c r="Y183" s="15"/>
      <c r="Z183" s="15"/>
      <c r="AA183" s="15"/>
      <c r="AB183" s="19"/>
    </row>
    <row r="184" ht="15.75" customHeight="1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10" t="b">
        <f>AND(ISNUMBER(MATCH('인테리어-초기비용'!$E$2:$E$747, '관리용품리스트'!$B$3:$B$48, 0)),
  ISNUMBER(MATCH('인테리어-초기비용'!$F$2:$F$747, '관리용품리스트'!$C$3:$C$48, 0))
)
</f>
        <v>0</v>
      </c>
      <c r="N18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84" s="11" t="str">
        <f>IF('인테리어-초기비용'!$C$2:$C$747="지출", -('인테리어-초기비용'!$G$2:$G$747), '인테리어-초기비용'!$G$2:$G$747)</f>
        <v/>
      </c>
      <c r="P184" s="11">
        <f>'인테리어-초기비용'!$O$2:$O$747-'인테리어-초기비용'!$N$2:$N$747</f>
        <v>0</v>
      </c>
      <c r="Q184" s="11" t="str">
        <f>IF('운영결산'!$C$2, '인테리어-초기비용'!$P$2:$P$747, '인테리어-초기비용'!$O$2:$O$747)</f>
        <v/>
      </c>
      <c r="R184" s="11" t="str">
        <f>IF('초기비용'!$C$2, '인테리어-초기비용'!$P$2:$P$747, '인테리어-초기비용'!$O$2:$O$747)</f>
        <v/>
      </c>
      <c r="S184" s="11">
        <f>IF('총결산'!$C$2, '인테리어-초기비용'!$P$2:$P$747, '인테리어-초기비용'!$O$2:$O$747)</f>
        <v>0</v>
      </c>
      <c r="T184" s="11">
        <f>IF('인테리어-초기비용'!$U$2:$U$747=FALSE, '인테리어-초기비용'!$N$2:$N$747, 0)</f>
        <v>0</v>
      </c>
      <c r="U184" s="21"/>
      <c r="V184" s="8"/>
      <c r="W184" s="8"/>
      <c r="X184" s="8"/>
      <c r="Y184" s="8"/>
      <c r="Z184" s="8"/>
      <c r="AA184" s="8"/>
      <c r="AB184" s="12"/>
    </row>
    <row r="185" ht="15.75" customHeight="1">
      <c r="A185" s="13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7" t="b">
        <f>AND(ISNUMBER(MATCH('인테리어-초기비용'!$E$2:$E$747, '관리용품리스트'!$B$3:$B$48, 0)),
  ISNUMBER(MATCH('인테리어-초기비용'!$F$2:$F$747, '관리용품리스트'!$C$3:$C$48, 0))
)
</f>
        <v>0</v>
      </c>
      <c r="N18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85" s="18" t="str">
        <f>IF('인테리어-초기비용'!$C$2:$C$747="지출", -('인테리어-초기비용'!$G$2:$G$747), '인테리어-초기비용'!$G$2:$G$747)</f>
        <v/>
      </c>
      <c r="P185" s="18">
        <f>'인테리어-초기비용'!$O$2:$O$747-'인테리어-초기비용'!$N$2:$N$747</f>
        <v>0</v>
      </c>
      <c r="Q185" s="18" t="str">
        <f>IF('운영결산'!$C$2, '인테리어-초기비용'!$P$2:$P$747, '인테리어-초기비용'!$O$2:$O$747)</f>
        <v/>
      </c>
      <c r="R185" s="18" t="str">
        <f>IF('초기비용'!$C$2, '인테리어-초기비용'!$P$2:$P$747, '인테리어-초기비용'!$O$2:$O$747)</f>
        <v/>
      </c>
      <c r="S185" s="18">
        <f>IF('총결산'!$C$2, '인테리어-초기비용'!$P$2:$P$747, '인테리어-초기비용'!$O$2:$O$747)</f>
        <v>0</v>
      </c>
      <c r="T185" s="18">
        <f>IF('인테리어-초기비용'!$U$2:$U$747=FALSE, '인테리어-초기비용'!$N$2:$N$747, 0)</f>
        <v>0</v>
      </c>
      <c r="U185" s="20"/>
      <c r="V185" s="15"/>
      <c r="W185" s="15"/>
      <c r="X185" s="15"/>
      <c r="Y185" s="15"/>
      <c r="Z185" s="15"/>
      <c r="AA185" s="15"/>
      <c r="AB185" s="19"/>
    </row>
    <row r="186" ht="15.75" customHeight="1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10" t="b">
        <f>AND(ISNUMBER(MATCH('인테리어-초기비용'!$E$2:$E$747, '관리용품리스트'!$B$3:$B$48, 0)),
  ISNUMBER(MATCH('인테리어-초기비용'!$F$2:$F$747, '관리용품리스트'!$C$3:$C$48, 0))
)
</f>
        <v>0</v>
      </c>
      <c r="N18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86" s="11" t="str">
        <f>IF('인테리어-초기비용'!$C$2:$C$747="지출", -('인테리어-초기비용'!$G$2:$G$747), '인테리어-초기비용'!$G$2:$G$747)</f>
        <v/>
      </c>
      <c r="P186" s="11">
        <f>'인테리어-초기비용'!$O$2:$O$747-'인테리어-초기비용'!$N$2:$N$747</f>
        <v>0</v>
      </c>
      <c r="Q186" s="11" t="str">
        <f>IF('운영결산'!$C$2, '인테리어-초기비용'!$P$2:$P$747, '인테리어-초기비용'!$O$2:$O$747)</f>
        <v/>
      </c>
      <c r="R186" s="11" t="str">
        <f>IF('초기비용'!$C$2, '인테리어-초기비용'!$P$2:$P$747, '인테리어-초기비용'!$O$2:$O$747)</f>
        <v/>
      </c>
      <c r="S186" s="11">
        <f>IF('총결산'!$C$2, '인테리어-초기비용'!$P$2:$P$747, '인테리어-초기비용'!$O$2:$O$747)</f>
        <v>0</v>
      </c>
      <c r="T186" s="11">
        <f>IF('인테리어-초기비용'!$U$2:$U$747=FALSE, '인테리어-초기비용'!$N$2:$N$747, 0)</f>
        <v>0</v>
      </c>
      <c r="U186" s="21"/>
      <c r="V186" s="8"/>
      <c r="W186" s="8"/>
      <c r="X186" s="8"/>
      <c r="Y186" s="8"/>
      <c r="Z186" s="8"/>
      <c r="AA186" s="8"/>
      <c r="AB186" s="12"/>
    </row>
    <row r="187" ht="15.75" customHeight="1">
      <c r="A187" s="13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7" t="b">
        <f>AND(ISNUMBER(MATCH('인테리어-초기비용'!$E$2:$E$747, '관리용품리스트'!$B$3:$B$48, 0)),
  ISNUMBER(MATCH('인테리어-초기비용'!$F$2:$F$747, '관리용품리스트'!$C$3:$C$48, 0))
)
</f>
        <v>0</v>
      </c>
      <c r="N18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87" s="18" t="str">
        <f>IF('인테리어-초기비용'!$C$2:$C$747="지출", -('인테리어-초기비용'!$G$2:$G$747), '인테리어-초기비용'!$G$2:$G$747)</f>
        <v/>
      </c>
      <c r="P187" s="18">
        <f>'인테리어-초기비용'!$O$2:$O$747-'인테리어-초기비용'!$N$2:$N$747</f>
        <v>0</v>
      </c>
      <c r="Q187" s="18" t="str">
        <f>IF('운영결산'!$C$2, '인테리어-초기비용'!$P$2:$P$747, '인테리어-초기비용'!$O$2:$O$747)</f>
        <v/>
      </c>
      <c r="R187" s="18" t="str">
        <f>IF('초기비용'!$C$2, '인테리어-초기비용'!$P$2:$P$747, '인테리어-초기비용'!$O$2:$O$747)</f>
        <v/>
      </c>
      <c r="S187" s="18">
        <f>IF('총결산'!$C$2, '인테리어-초기비용'!$P$2:$P$747, '인테리어-초기비용'!$O$2:$O$747)</f>
        <v>0</v>
      </c>
      <c r="T187" s="18">
        <f>IF('인테리어-초기비용'!$U$2:$U$747=FALSE, '인테리어-초기비용'!$N$2:$N$747, 0)</f>
        <v>0</v>
      </c>
      <c r="U187" s="20"/>
      <c r="V187" s="15"/>
      <c r="W187" s="15"/>
      <c r="X187" s="15"/>
      <c r="Y187" s="15"/>
      <c r="Z187" s="15"/>
      <c r="AA187" s="15"/>
      <c r="AB187" s="19"/>
    </row>
    <row r="188" ht="15.75" customHeight="1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10" t="b">
        <f>AND(ISNUMBER(MATCH('인테리어-초기비용'!$E$2:$E$747, '관리용품리스트'!$B$3:$B$48, 0)),
  ISNUMBER(MATCH('인테리어-초기비용'!$F$2:$F$747, '관리용품리스트'!$C$3:$C$48, 0))
)
</f>
        <v>0</v>
      </c>
      <c r="N18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88" s="11" t="str">
        <f>IF('인테리어-초기비용'!$C$2:$C$747="지출", -('인테리어-초기비용'!$G$2:$G$747), '인테리어-초기비용'!$G$2:$G$747)</f>
        <v/>
      </c>
      <c r="P188" s="11">
        <f>'인테리어-초기비용'!$O$2:$O$747-'인테리어-초기비용'!$N$2:$N$747</f>
        <v>0</v>
      </c>
      <c r="Q188" s="11" t="str">
        <f>IF('운영결산'!$C$2, '인테리어-초기비용'!$P$2:$P$747, '인테리어-초기비용'!$O$2:$O$747)</f>
        <v/>
      </c>
      <c r="R188" s="11" t="str">
        <f>IF('초기비용'!$C$2, '인테리어-초기비용'!$P$2:$P$747, '인테리어-초기비용'!$O$2:$O$747)</f>
        <v/>
      </c>
      <c r="S188" s="11">
        <f>IF('총결산'!$C$2, '인테리어-초기비용'!$P$2:$P$747, '인테리어-초기비용'!$O$2:$O$747)</f>
        <v>0</v>
      </c>
      <c r="T188" s="11">
        <f>IF('인테리어-초기비용'!$U$2:$U$747=FALSE, '인테리어-초기비용'!$N$2:$N$747, 0)</f>
        <v>0</v>
      </c>
      <c r="U188" s="21"/>
      <c r="V188" s="8"/>
      <c r="W188" s="8"/>
      <c r="X188" s="8"/>
      <c r="Y188" s="8"/>
      <c r="Z188" s="8"/>
      <c r="AA188" s="8"/>
      <c r="AB188" s="12"/>
    </row>
    <row r="189" ht="15.75" customHeight="1">
      <c r="A189" s="13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7" t="b">
        <f>AND(ISNUMBER(MATCH('인테리어-초기비용'!$E$2:$E$747, '관리용품리스트'!$B$3:$B$48, 0)),
  ISNUMBER(MATCH('인테리어-초기비용'!$F$2:$F$747, '관리용품리스트'!$C$3:$C$48, 0))
)
</f>
        <v>0</v>
      </c>
      <c r="N18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89" s="18" t="str">
        <f>IF('인테리어-초기비용'!$C$2:$C$747="지출", -('인테리어-초기비용'!$G$2:$G$747), '인테리어-초기비용'!$G$2:$G$747)</f>
        <v/>
      </c>
      <c r="P189" s="18">
        <f>'인테리어-초기비용'!$O$2:$O$747-'인테리어-초기비용'!$N$2:$N$747</f>
        <v>0</v>
      </c>
      <c r="Q189" s="18" t="str">
        <f>IF('운영결산'!$C$2, '인테리어-초기비용'!$P$2:$P$747, '인테리어-초기비용'!$O$2:$O$747)</f>
        <v/>
      </c>
      <c r="R189" s="18" t="str">
        <f>IF('초기비용'!$C$2, '인테리어-초기비용'!$P$2:$P$747, '인테리어-초기비용'!$O$2:$O$747)</f>
        <v/>
      </c>
      <c r="S189" s="18">
        <f>IF('총결산'!$C$2, '인테리어-초기비용'!$P$2:$P$747, '인테리어-초기비용'!$O$2:$O$747)</f>
        <v>0</v>
      </c>
      <c r="T189" s="18">
        <f>IF('인테리어-초기비용'!$U$2:$U$747=FALSE, '인테리어-초기비용'!$N$2:$N$747, 0)</f>
        <v>0</v>
      </c>
      <c r="U189" s="20"/>
      <c r="V189" s="15"/>
      <c r="W189" s="15"/>
      <c r="X189" s="15"/>
      <c r="Y189" s="15"/>
      <c r="Z189" s="15"/>
      <c r="AA189" s="15"/>
      <c r="AB189" s="19"/>
    </row>
    <row r="190" ht="15.75" customHeight="1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10" t="b">
        <f>AND(ISNUMBER(MATCH('인테리어-초기비용'!$E$2:$E$747, '관리용품리스트'!$B$3:$B$48, 0)),
  ISNUMBER(MATCH('인테리어-초기비용'!$F$2:$F$747, '관리용품리스트'!$C$3:$C$48, 0))
)
</f>
        <v>0</v>
      </c>
      <c r="N19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90" s="11" t="str">
        <f>IF('인테리어-초기비용'!$C$2:$C$747="지출", -('인테리어-초기비용'!$G$2:$G$747), '인테리어-초기비용'!$G$2:$G$747)</f>
        <v/>
      </c>
      <c r="P190" s="11">
        <f>'인테리어-초기비용'!$O$2:$O$747-'인테리어-초기비용'!$N$2:$N$747</f>
        <v>0</v>
      </c>
      <c r="Q190" s="11" t="str">
        <f>IF('운영결산'!$C$2, '인테리어-초기비용'!$P$2:$P$747, '인테리어-초기비용'!$O$2:$O$747)</f>
        <v/>
      </c>
      <c r="R190" s="11" t="str">
        <f>IF('초기비용'!$C$2, '인테리어-초기비용'!$P$2:$P$747, '인테리어-초기비용'!$O$2:$O$747)</f>
        <v/>
      </c>
      <c r="S190" s="11">
        <f>IF('총결산'!$C$2, '인테리어-초기비용'!$P$2:$P$747, '인테리어-초기비용'!$O$2:$O$747)</f>
        <v>0</v>
      </c>
      <c r="T190" s="11">
        <f>IF('인테리어-초기비용'!$U$2:$U$747=FALSE, '인테리어-초기비용'!$N$2:$N$747, 0)</f>
        <v>0</v>
      </c>
      <c r="U190" s="21"/>
      <c r="V190" s="8"/>
      <c r="W190" s="8"/>
      <c r="X190" s="8"/>
      <c r="Y190" s="8"/>
      <c r="Z190" s="8"/>
      <c r="AA190" s="8"/>
      <c r="AB190" s="12"/>
    </row>
    <row r="191" ht="15.75" customHeight="1">
      <c r="A191" s="13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7" t="b">
        <f>AND(ISNUMBER(MATCH('인테리어-초기비용'!$E$2:$E$747, '관리용품리스트'!$B$3:$B$48, 0)),
  ISNUMBER(MATCH('인테리어-초기비용'!$F$2:$F$747, '관리용품리스트'!$C$3:$C$48, 0))
)
</f>
        <v>0</v>
      </c>
      <c r="N19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91" s="18" t="str">
        <f>IF('인테리어-초기비용'!$C$2:$C$747="지출", -('인테리어-초기비용'!$G$2:$G$747), '인테리어-초기비용'!$G$2:$G$747)</f>
        <v/>
      </c>
      <c r="P191" s="18">
        <f>'인테리어-초기비용'!$O$2:$O$747-'인테리어-초기비용'!$N$2:$N$747</f>
        <v>0</v>
      </c>
      <c r="Q191" s="18" t="str">
        <f>IF('운영결산'!$C$2, '인테리어-초기비용'!$P$2:$P$747, '인테리어-초기비용'!$O$2:$O$747)</f>
        <v/>
      </c>
      <c r="R191" s="18" t="str">
        <f>IF('초기비용'!$C$2, '인테리어-초기비용'!$P$2:$P$747, '인테리어-초기비용'!$O$2:$O$747)</f>
        <v/>
      </c>
      <c r="S191" s="18">
        <f>IF('총결산'!$C$2, '인테리어-초기비용'!$P$2:$P$747, '인테리어-초기비용'!$O$2:$O$747)</f>
        <v>0</v>
      </c>
      <c r="T191" s="18">
        <f>IF('인테리어-초기비용'!$U$2:$U$747=FALSE, '인테리어-초기비용'!$N$2:$N$747, 0)</f>
        <v>0</v>
      </c>
      <c r="U191" s="20"/>
      <c r="V191" s="15"/>
      <c r="W191" s="15"/>
      <c r="X191" s="15"/>
      <c r="Y191" s="15"/>
      <c r="Z191" s="15"/>
      <c r="AA191" s="15"/>
      <c r="AB191" s="19"/>
    </row>
    <row r="192" ht="15.75" customHeight="1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10" t="b">
        <f>AND(ISNUMBER(MATCH('인테리어-초기비용'!$E$2:$E$747, '관리용품리스트'!$B$3:$B$48, 0)),
  ISNUMBER(MATCH('인테리어-초기비용'!$F$2:$F$747, '관리용품리스트'!$C$3:$C$48, 0))
)
</f>
        <v>0</v>
      </c>
      <c r="N19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92" s="11" t="str">
        <f>IF('인테리어-초기비용'!$C$2:$C$747="지출", -('인테리어-초기비용'!$G$2:$G$747), '인테리어-초기비용'!$G$2:$G$747)</f>
        <v/>
      </c>
      <c r="P192" s="11">
        <f>'인테리어-초기비용'!$O$2:$O$747-'인테리어-초기비용'!$N$2:$N$747</f>
        <v>0</v>
      </c>
      <c r="Q192" s="11" t="str">
        <f>IF('운영결산'!$C$2, '인테리어-초기비용'!$P$2:$P$747, '인테리어-초기비용'!$O$2:$O$747)</f>
        <v/>
      </c>
      <c r="R192" s="11" t="str">
        <f>IF('초기비용'!$C$2, '인테리어-초기비용'!$P$2:$P$747, '인테리어-초기비용'!$O$2:$O$747)</f>
        <v/>
      </c>
      <c r="S192" s="11">
        <f>IF('총결산'!$C$2, '인테리어-초기비용'!$P$2:$P$747, '인테리어-초기비용'!$O$2:$O$747)</f>
        <v>0</v>
      </c>
      <c r="T192" s="11">
        <f>IF('인테리어-초기비용'!$U$2:$U$747=FALSE, '인테리어-초기비용'!$N$2:$N$747, 0)</f>
        <v>0</v>
      </c>
      <c r="U192" s="21"/>
      <c r="V192" s="8"/>
      <c r="W192" s="8"/>
      <c r="X192" s="8"/>
      <c r="Y192" s="8"/>
      <c r="Z192" s="8"/>
      <c r="AA192" s="8"/>
      <c r="AB192" s="12"/>
    </row>
    <row r="193" ht="15.75" customHeight="1">
      <c r="A193" s="13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7" t="b">
        <f>AND(ISNUMBER(MATCH('인테리어-초기비용'!$E$2:$E$747, '관리용품리스트'!$B$3:$B$48, 0)),
  ISNUMBER(MATCH('인테리어-초기비용'!$F$2:$F$747, '관리용품리스트'!$C$3:$C$48, 0))
)
</f>
        <v>0</v>
      </c>
      <c r="N19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93" s="18" t="str">
        <f>IF('인테리어-초기비용'!$C$2:$C$747="지출", -('인테리어-초기비용'!$G$2:$G$747), '인테리어-초기비용'!$G$2:$G$747)</f>
        <v/>
      </c>
      <c r="P193" s="18">
        <f>'인테리어-초기비용'!$O$2:$O$747-'인테리어-초기비용'!$N$2:$N$747</f>
        <v>0</v>
      </c>
      <c r="Q193" s="18" t="str">
        <f>IF('운영결산'!$C$2, '인테리어-초기비용'!$P$2:$P$747, '인테리어-초기비용'!$O$2:$O$747)</f>
        <v/>
      </c>
      <c r="R193" s="18" t="str">
        <f>IF('초기비용'!$C$2, '인테리어-초기비용'!$P$2:$P$747, '인테리어-초기비용'!$O$2:$O$747)</f>
        <v/>
      </c>
      <c r="S193" s="18">
        <f>IF('총결산'!$C$2, '인테리어-초기비용'!$P$2:$P$747, '인테리어-초기비용'!$O$2:$O$747)</f>
        <v>0</v>
      </c>
      <c r="T193" s="18">
        <f>IF('인테리어-초기비용'!$U$2:$U$747=FALSE, '인테리어-초기비용'!$N$2:$N$747, 0)</f>
        <v>0</v>
      </c>
      <c r="U193" s="20"/>
      <c r="V193" s="15"/>
      <c r="W193" s="15"/>
      <c r="X193" s="15"/>
      <c r="Y193" s="15"/>
      <c r="Z193" s="15"/>
      <c r="AA193" s="15"/>
      <c r="AB193" s="19"/>
    </row>
    <row r="194" ht="15.75" customHeight="1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10" t="b">
        <f>AND(ISNUMBER(MATCH('인테리어-초기비용'!$E$2:$E$747, '관리용품리스트'!$B$3:$B$48, 0)),
  ISNUMBER(MATCH('인테리어-초기비용'!$F$2:$F$747, '관리용품리스트'!$C$3:$C$48, 0))
)
</f>
        <v>0</v>
      </c>
      <c r="N19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94" s="11" t="str">
        <f>IF('인테리어-초기비용'!$C$2:$C$747="지출", -('인테리어-초기비용'!$G$2:$G$747), '인테리어-초기비용'!$G$2:$G$747)</f>
        <v/>
      </c>
      <c r="P194" s="11">
        <f>'인테리어-초기비용'!$O$2:$O$747-'인테리어-초기비용'!$N$2:$N$747</f>
        <v>0</v>
      </c>
      <c r="Q194" s="11" t="str">
        <f>IF('운영결산'!$C$2, '인테리어-초기비용'!$P$2:$P$747, '인테리어-초기비용'!$O$2:$O$747)</f>
        <v/>
      </c>
      <c r="R194" s="11" t="str">
        <f>IF('초기비용'!$C$2, '인테리어-초기비용'!$P$2:$P$747, '인테리어-초기비용'!$O$2:$O$747)</f>
        <v/>
      </c>
      <c r="S194" s="11">
        <f>IF('총결산'!$C$2, '인테리어-초기비용'!$P$2:$P$747, '인테리어-초기비용'!$O$2:$O$747)</f>
        <v>0</v>
      </c>
      <c r="T194" s="11">
        <f>IF('인테리어-초기비용'!$U$2:$U$747=FALSE, '인테리어-초기비용'!$N$2:$N$747, 0)</f>
        <v>0</v>
      </c>
      <c r="U194" s="21"/>
      <c r="V194" s="8"/>
      <c r="W194" s="8"/>
      <c r="X194" s="8"/>
      <c r="Y194" s="8"/>
      <c r="Z194" s="8"/>
      <c r="AA194" s="8"/>
      <c r="AB194" s="12"/>
    </row>
    <row r="195" ht="15.75" customHeight="1">
      <c r="A195" s="13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7" t="b">
        <f>AND(ISNUMBER(MATCH('인테리어-초기비용'!$E$2:$E$747, '관리용품리스트'!$B$3:$B$48, 0)),
  ISNUMBER(MATCH('인테리어-초기비용'!$F$2:$F$747, '관리용품리스트'!$C$3:$C$48, 0))
)
</f>
        <v>0</v>
      </c>
      <c r="N19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95" s="18" t="str">
        <f>IF('인테리어-초기비용'!$C$2:$C$747="지출", -('인테리어-초기비용'!$G$2:$G$747), '인테리어-초기비용'!$G$2:$G$747)</f>
        <v/>
      </c>
      <c r="P195" s="18">
        <f>'인테리어-초기비용'!$O$2:$O$747-'인테리어-초기비용'!$N$2:$N$747</f>
        <v>0</v>
      </c>
      <c r="Q195" s="18" t="str">
        <f>IF('운영결산'!$C$2, '인테리어-초기비용'!$P$2:$P$747, '인테리어-초기비용'!$O$2:$O$747)</f>
        <v/>
      </c>
      <c r="R195" s="18" t="str">
        <f>IF('초기비용'!$C$2, '인테리어-초기비용'!$P$2:$P$747, '인테리어-초기비용'!$O$2:$O$747)</f>
        <v/>
      </c>
      <c r="S195" s="18">
        <f>IF('총결산'!$C$2, '인테리어-초기비용'!$P$2:$P$747, '인테리어-초기비용'!$O$2:$O$747)</f>
        <v>0</v>
      </c>
      <c r="T195" s="18">
        <f>IF('인테리어-초기비용'!$U$2:$U$747=FALSE, '인테리어-초기비용'!$N$2:$N$747, 0)</f>
        <v>0</v>
      </c>
      <c r="U195" s="20"/>
      <c r="V195" s="15"/>
      <c r="W195" s="15"/>
      <c r="X195" s="15"/>
      <c r="Y195" s="15"/>
      <c r="Z195" s="15"/>
      <c r="AA195" s="15"/>
      <c r="AB195" s="19"/>
    </row>
    <row r="196" ht="15.75" customHeight="1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10" t="b">
        <f>AND(ISNUMBER(MATCH('인테리어-초기비용'!$E$2:$E$747, '관리용품리스트'!$B$3:$B$48, 0)),
  ISNUMBER(MATCH('인테리어-초기비용'!$F$2:$F$747, '관리용품리스트'!$C$3:$C$48, 0))
)
</f>
        <v>0</v>
      </c>
      <c r="N19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96" s="11" t="str">
        <f>IF('인테리어-초기비용'!$C$2:$C$747="지출", -('인테리어-초기비용'!$G$2:$G$747), '인테리어-초기비용'!$G$2:$G$747)</f>
        <v/>
      </c>
      <c r="P196" s="11">
        <f>'인테리어-초기비용'!$O$2:$O$747-'인테리어-초기비용'!$N$2:$N$747</f>
        <v>0</v>
      </c>
      <c r="Q196" s="11" t="str">
        <f>IF('운영결산'!$C$2, '인테리어-초기비용'!$P$2:$P$747, '인테리어-초기비용'!$O$2:$O$747)</f>
        <v/>
      </c>
      <c r="R196" s="11" t="str">
        <f>IF('초기비용'!$C$2, '인테리어-초기비용'!$P$2:$P$747, '인테리어-초기비용'!$O$2:$O$747)</f>
        <v/>
      </c>
      <c r="S196" s="11">
        <f>IF('총결산'!$C$2, '인테리어-초기비용'!$P$2:$P$747, '인테리어-초기비용'!$O$2:$O$747)</f>
        <v>0</v>
      </c>
      <c r="T196" s="11">
        <f>IF('인테리어-초기비용'!$U$2:$U$747=FALSE, '인테리어-초기비용'!$N$2:$N$747, 0)</f>
        <v>0</v>
      </c>
      <c r="U196" s="21"/>
      <c r="V196" s="8"/>
      <c r="W196" s="8"/>
      <c r="X196" s="8"/>
      <c r="Y196" s="8"/>
      <c r="Z196" s="8"/>
      <c r="AA196" s="8"/>
      <c r="AB196" s="12"/>
    </row>
    <row r="197" ht="15.75" customHeight="1">
      <c r="A197" s="13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7" t="b">
        <f>AND(ISNUMBER(MATCH('인테리어-초기비용'!$E$2:$E$747, '관리용품리스트'!$B$3:$B$48, 0)),
  ISNUMBER(MATCH('인테리어-초기비용'!$F$2:$F$747, '관리용품리스트'!$C$3:$C$48, 0))
)
</f>
        <v>0</v>
      </c>
      <c r="N19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97" s="18" t="str">
        <f>IF('인테리어-초기비용'!$C$2:$C$747="지출", -('인테리어-초기비용'!$G$2:$G$747), '인테리어-초기비용'!$G$2:$G$747)</f>
        <v/>
      </c>
      <c r="P197" s="18">
        <f>'인테리어-초기비용'!$O$2:$O$747-'인테리어-초기비용'!$N$2:$N$747</f>
        <v>0</v>
      </c>
      <c r="Q197" s="18" t="str">
        <f>IF('운영결산'!$C$2, '인테리어-초기비용'!$P$2:$P$747, '인테리어-초기비용'!$O$2:$O$747)</f>
        <v/>
      </c>
      <c r="R197" s="18" t="str">
        <f>IF('초기비용'!$C$2, '인테리어-초기비용'!$P$2:$P$747, '인테리어-초기비용'!$O$2:$O$747)</f>
        <v/>
      </c>
      <c r="S197" s="18">
        <f>IF('총결산'!$C$2, '인테리어-초기비용'!$P$2:$P$747, '인테리어-초기비용'!$O$2:$O$747)</f>
        <v>0</v>
      </c>
      <c r="T197" s="18">
        <f>IF('인테리어-초기비용'!$U$2:$U$747=FALSE, '인테리어-초기비용'!$N$2:$N$747, 0)</f>
        <v>0</v>
      </c>
      <c r="U197" s="20"/>
      <c r="V197" s="15"/>
      <c r="W197" s="15"/>
      <c r="X197" s="15"/>
      <c r="Y197" s="15"/>
      <c r="Z197" s="15"/>
      <c r="AA197" s="15"/>
      <c r="AB197" s="19"/>
    </row>
    <row r="198" ht="15.75" customHeight="1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10" t="b">
        <f>AND(ISNUMBER(MATCH('인테리어-초기비용'!$E$2:$E$747, '관리용품리스트'!$B$3:$B$48, 0)),
  ISNUMBER(MATCH('인테리어-초기비용'!$F$2:$F$747, '관리용품리스트'!$C$3:$C$48, 0))
)
</f>
        <v>0</v>
      </c>
      <c r="N19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198" s="11" t="str">
        <f>IF('인테리어-초기비용'!$C$2:$C$747="지출", -('인테리어-초기비용'!$G$2:$G$747), '인테리어-초기비용'!$G$2:$G$747)</f>
        <v/>
      </c>
      <c r="P198" s="11">
        <f>'인테리어-초기비용'!$O$2:$O$747-'인테리어-초기비용'!$N$2:$N$747</f>
        <v>0</v>
      </c>
      <c r="Q198" s="11" t="str">
        <f>IF('운영결산'!$C$2, '인테리어-초기비용'!$P$2:$P$747, '인테리어-초기비용'!$O$2:$O$747)</f>
        <v/>
      </c>
      <c r="R198" s="11" t="str">
        <f>IF('초기비용'!$C$2, '인테리어-초기비용'!$P$2:$P$747, '인테리어-초기비용'!$O$2:$O$747)</f>
        <v/>
      </c>
      <c r="S198" s="11">
        <f>IF('총결산'!$C$2, '인테리어-초기비용'!$P$2:$P$747, '인테리어-초기비용'!$O$2:$O$747)</f>
        <v>0</v>
      </c>
      <c r="T198" s="11">
        <f>IF('인테리어-초기비용'!$U$2:$U$747=FALSE, '인테리어-초기비용'!$N$2:$N$747, 0)</f>
        <v>0</v>
      </c>
      <c r="U198" s="21"/>
      <c r="V198" s="8"/>
      <c r="W198" s="8"/>
      <c r="X198" s="8"/>
      <c r="Y198" s="8"/>
      <c r="Z198" s="8"/>
      <c r="AA198" s="8"/>
      <c r="AB198" s="12"/>
    </row>
    <row r="199" ht="15.75" customHeight="1">
      <c r="A199" s="13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7" t="b">
        <f>AND(ISNUMBER(MATCH('인테리어-초기비용'!$E$2:$E$747, '관리용품리스트'!$B$3:$B$48, 0)),
  ISNUMBER(MATCH('인테리어-초기비용'!$F$2:$F$747, '관리용품리스트'!$C$3:$C$48, 0))
)
</f>
        <v>0</v>
      </c>
      <c r="N19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199" s="18" t="str">
        <f>IF('인테리어-초기비용'!$C$2:$C$747="지출", -('인테리어-초기비용'!$G$2:$G$747), '인테리어-초기비용'!$G$2:$G$747)</f>
        <v/>
      </c>
      <c r="P199" s="18">
        <f>'인테리어-초기비용'!$O$2:$O$747-'인테리어-초기비용'!$N$2:$N$747</f>
        <v>0</v>
      </c>
      <c r="Q199" s="18" t="str">
        <f>IF('운영결산'!$C$2, '인테리어-초기비용'!$P$2:$P$747, '인테리어-초기비용'!$O$2:$O$747)</f>
        <v/>
      </c>
      <c r="R199" s="18" t="str">
        <f>IF('초기비용'!$C$2, '인테리어-초기비용'!$P$2:$P$747, '인테리어-초기비용'!$O$2:$O$747)</f>
        <v/>
      </c>
      <c r="S199" s="18">
        <f>IF('총결산'!$C$2, '인테리어-초기비용'!$P$2:$P$747, '인테리어-초기비용'!$O$2:$O$747)</f>
        <v>0</v>
      </c>
      <c r="T199" s="18">
        <f>IF('인테리어-초기비용'!$U$2:$U$747=FALSE, '인테리어-초기비용'!$N$2:$N$747, 0)</f>
        <v>0</v>
      </c>
      <c r="U199" s="20"/>
      <c r="V199" s="15"/>
      <c r="W199" s="15"/>
      <c r="X199" s="15"/>
      <c r="Y199" s="15"/>
      <c r="Z199" s="15"/>
      <c r="AA199" s="15"/>
      <c r="AB199" s="19"/>
    </row>
    <row r="200" ht="15.75" customHeight="1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10" t="b">
        <f>AND(ISNUMBER(MATCH('인테리어-초기비용'!$E$2:$E$747, '관리용품리스트'!$B$3:$B$48, 0)),
  ISNUMBER(MATCH('인테리어-초기비용'!$F$2:$F$747, '관리용품리스트'!$C$3:$C$48, 0))
)
</f>
        <v>0</v>
      </c>
      <c r="N20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00" s="11" t="str">
        <f>IF('인테리어-초기비용'!$C$2:$C$747="지출", -('인테리어-초기비용'!$G$2:$G$747), '인테리어-초기비용'!$G$2:$G$747)</f>
        <v/>
      </c>
      <c r="P200" s="11">
        <f>'인테리어-초기비용'!$O$2:$O$747-'인테리어-초기비용'!$N$2:$N$747</f>
        <v>0</v>
      </c>
      <c r="Q200" s="11" t="str">
        <f>IF('운영결산'!$C$2, '인테리어-초기비용'!$P$2:$P$747, '인테리어-초기비용'!$O$2:$O$747)</f>
        <v/>
      </c>
      <c r="R200" s="11" t="str">
        <f>IF('초기비용'!$C$2, '인테리어-초기비용'!$P$2:$P$747, '인테리어-초기비용'!$O$2:$O$747)</f>
        <v/>
      </c>
      <c r="S200" s="11">
        <f>IF('총결산'!$C$2, '인테리어-초기비용'!$P$2:$P$747, '인테리어-초기비용'!$O$2:$O$747)</f>
        <v>0</v>
      </c>
      <c r="T200" s="11">
        <f>IF('인테리어-초기비용'!$U$2:$U$747=FALSE, '인테리어-초기비용'!$N$2:$N$747, 0)</f>
        <v>0</v>
      </c>
      <c r="U200" s="21"/>
      <c r="V200" s="8"/>
      <c r="W200" s="8"/>
      <c r="X200" s="8"/>
      <c r="Y200" s="8"/>
      <c r="Z200" s="8"/>
      <c r="AA200" s="8"/>
      <c r="AB200" s="12"/>
    </row>
    <row r="201" ht="15.75" customHeight="1">
      <c r="A201" s="13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7" t="b">
        <f>AND(ISNUMBER(MATCH('인테리어-초기비용'!$E$2:$E$747, '관리용품리스트'!$B$3:$B$48, 0)),
  ISNUMBER(MATCH('인테리어-초기비용'!$F$2:$F$747, '관리용품리스트'!$C$3:$C$48, 0))
)
</f>
        <v>0</v>
      </c>
      <c r="N20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01" s="18" t="str">
        <f>IF('인테리어-초기비용'!$C$2:$C$747="지출", -('인테리어-초기비용'!$G$2:$G$747), '인테리어-초기비용'!$G$2:$G$747)</f>
        <v/>
      </c>
      <c r="P201" s="18">
        <f>'인테리어-초기비용'!$O$2:$O$747-'인테리어-초기비용'!$N$2:$N$747</f>
        <v>0</v>
      </c>
      <c r="Q201" s="18" t="str">
        <f>IF('운영결산'!$C$2, '인테리어-초기비용'!$P$2:$P$747, '인테리어-초기비용'!$O$2:$O$747)</f>
        <v/>
      </c>
      <c r="R201" s="18" t="str">
        <f>IF('초기비용'!$C$2, '인테리어-초기비용'!$P$2:$P$747, '인테리어-초기비용'!$O$2:$O$747)</f>
        <v/>
      </c>
      <c r="S201" s="18">
        <f>IF('총결산'!$C$2, '인테리어-초기비용'!$P$2:$P$747, '인테리어-초기비용'!$O$2:$O$747)</f>
        <v>0</v>
      </c>
      <c r="T201" s="18">
        <f>IF('인테리어-초기비용'!$U$2:$U$747=FALSE, '인테리어-초기비용'!$N$2:$N$747, 0)</f>
        <v>0</v>
      </c>
      <c r="U201" s="20"/>
      <c r="V201" s="15"/>
      <c r="W201" s="15"/>
      <c r="X201" s="15"/>
      <c r="Y201" s="15"/>
      <c r="Z201" s="15"/>
      <c r="AA201" s="15"/>
      <c r="AB201" s="19"/>
    </row>
    <row r="202" ht="15.75" customHeight="1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10" t="b">
        <f>AND(ISNUMBER(MATCH('인테리어-초기비용'!$E$2:$E$747, '관리용품리스트'!$B$3:$B$48, 0)),
  ISNUMBER(MATCH('인테리어-초기비용'!$F$2:$F$747, '관리용품리스트'!$C$3:$C$48, 0))
)
</f>
        <v>0</v>
      </c>
      <c r="N20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02" s="11" t="str">
        <f>IF('인테리어-초기비용'!$C$2:$C$747="지출", -('인테리어-초기비용'!$G$2:$G$747), '인테리어-초기비용'!$G$2:$G$747)</f>
        <v/>
      </c>
      <c r="P202" s="11">
        <f>'인테리어-초기비용'!$O$2:$O$747-'인테리어-초기비용'!$N$2:$N$747</f>
        <v>0</v>
      </c>
      <c r="Q202" s="11" t="str">
        <f>IF('운영결산'!$C$2, '인테리어-초기비용'!$P$2:$P$747, '인테리어-초기비용'!$O$2:$O$747)</f>
        <v/>
      </c>
      <c r="R202" s="11" t="str">
        <f>IF('초기비용'!$C$2, '인테리어-초기비용'!$P$2:$P$747, '인테리어-초기비용'!$O$2:$O$747)</f>
        <v/>
      </c>
      <c r="S202" s="11">
        <f>IF('총결산'!$C$2, '인테리어-초기비용'!$P$2:$P$747, '인테리어-초기비용'!$O$2:$O$747)</f>
        <v>0</v>
      </c>
      <c r="T202" s="11">
        <f>IF('인테리어-초기비용'!$U$2:$U$747=FALSE, '인테리어-초기비용'!$N$2:$N$747, 0)</f>
        <v>0</v>
      </c>
      <c r="U202" s="21"/>
      <c r="V202" s="8"/>
      <c r="W202" s="8"/>
      <c r="X202" s="8"/>
      <c r="Y202" s="8"/>
      <c r="Z202" s="8"/>
      <c r="AA202" s="8"/>
      <c r="AB202" s="12"/>
    </row>
    <row r="203" ht="15.75" customHeight="1">
      <c r="A203" s="13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7" t="b">
        <f>AND(ISNUMBER(MATCH('인테리어-초기비용'!$E$2:$E$747, '관리용품리스트'!$B$3:$B$48, 0)),
  ISNUMBER(MATCH('인테리어-초기비용'!$F$2:$F$747, '관리용품리스트'!$C$3:$C$48, 0))
)
</f>
        <v>0</v>
      </c>
      <c r="N20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03" s="18" t="str">
        <f>IF('인테리어-초기비용'!$C$2:$C$747="지출", -('인테리어-초기비용'!$G$2:$G$747), '인테리어-초기비용'!$G$2:$G$747)</f>
        <v/>
      </c>
      <c r="P203" s="18">
        <f>'인테리어-초기비용'!$O$2:$O$747-'인테리어-초기비용'!$N$2:$N$747</f>
        <v>0</v>
      </c>
      <c r="Q203" s="18" t="str">
        <f>IF('운영결산'!$C$2, '인테리어-초기비용'!$P$2:$P$747, '인테리어-초기비용'!$O$2:$O$747)</f>
        <v/>
      </c>
      <c r="R203" s="18" t="str">
        <f>IF('초기비용'!$C$2, '인테리어-초기비용'!$P$2:$P$747, '인테리어-초기비용'!$O$2:$O$747)</f>
        <v/>
      </c>
      <c r="S203" s="18">
        <f>IF('총결산'!$C$2, '인테리어-초기비용'!$P$2:$P$747, '인테리어-초기비용'!$O$2:$O$747)</f>
        <v>0</v>
      </c>
      <c r="T203" s="18">
        <f>IF('인테리어-초기비용'!$U$2:$U$747=FALSE, '인테리어-초기비용'!$N$2:$N$747, 0)</f>
        <v>0</v>
      </c>
      <c r="U203" s="20"/>
      <c r="V203" s="15"/>
      <c r="W203" s="15"/>
      <c r="X203" s="15"/>
      <c r="Y203" s="15"/>
      <c r="Z203" s="15"/>
      <c r="AA203" s="15"/>
      <c r="AB203" s="19"/>
    </row>
    <row r="204" ht="15.75" customHeight="1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10" t="b">
        <f>AND(ISNUMBER(MATCH('인테리어-초기비용'!$E$2:$E$747, '관리용품리스트'!$B$3:$B$48, 0)),
  ISNUMBER(MATCH('인테리어-초기비용'!$F$2:$F$747, '관리용품리스트'!$C$3:$C$48, 0))
)
</f>
        <v>0</v>
      </c>
      <c r="N20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04" s="11" t="str">
        <f>IF('인테리어-초기비용'!$C$2:$C$747="지출", -('인테리어-초기비용'!$G$2:$G$747), '인테리어-초기비용'!$G$2:$G$747)</f>
        <v/>
      </c>
      <c r="P204" s="11">
        <f>'인테리어-초기비용'!$O$2:$O$747-'인테리어-초기비용'!$N$2:$N$747</f>
        <v>0</v>
      </c>
      <c r="Q204" s="11" t="str">
        <f>IF('운영결산'!$C$2, '인테리어-초기비용'!$P$2:$P$747, '인테리어-초기비용'!$O$2:$O$747)</f>
        <v/>
      </c>
      <c r="R204" s="11" t="str">
        <f>IF('초기비용'!$C$2, '인테리어-초기비용'!$P$2:$P$747, '인테리어-초기비용'!$O$2:$O$747)</f>
        <v/>
      </c>
      <c r="S204" s="11">
        <f>IF('총결산'!$C$2, '인테리어-초기비용'!$P$2:$P$747, '인테리어-초기비용'!$O$2:$O$747)</f>
        <v>0</v>
      </c>
      <c r="T204" s="11">
        <f>IF('인테리어-초기비용'!$U$2:$U$747=FALSE, '인테리어-초기비용'!$N$2:$N$747, 0)</f>
        <v>0</v>
      </c>
      <c r="U204" s="21"/>
      <c r="V204" s="8"/>
      <c r="W204" s="8"/>
      <c r="X204" s="8"/>
      <c r="Y204" s="8"/>
      <c r="Z204" s="8"/>
      <c r="AA204" s="8"/>
      <c r="AB204" s="12"/>
    </row>
    <row r="205" ht="15.75" customHeight="1">
      <c r="A205" s="13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7" t="b">
        <f>AND(ISNUMBER(MATCH('인테리어-초기비용'!$E$2:$E$747, '관리용품리스트'!$B$3:$B$48, 0)),
  ISNUMBER(MATCH('인테리어-초기비용'!$F$2:$F$747, '관리용품리스트'!$C$3:$C$48, 0))
)
</f>
        <v>0</v>
      </c>
      <c r="N20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05" s="18" t="str">
        <f>IF('인테리어-초기비용'!$C$2:$C$747="지출", -('인테리어-초기비용'!$G$2:$G$747), '인테리어-초기비용'!$G$2:$G$747)</f>
        <v/>
      </c>
      <c r="P205" s="18">
        <f>'인테리어-초기비용'!$O$2:$O$747-'인테리어-초기비용'!$N$2:$N$747</f>
        <v>0</v>
      </c>
      <c r="Q205" s="18" t="str">
        <f>IF('운영결산'!$C$2, '인테리어-초기비용'!$P$2:$P$747, '인테리어-초기비용'!$O$2:$O$747)</f>
        <v/>
      </c>
      <c r="R205" s="18" t="str">
        <f>IF('초기비용'!$C$2, '인테리어-초기비용'!$P$2:$P$747, '인테리어-초기비용'!$O$2:$O$747)</f>
        <v/>
      </c>
      <c r="S205" s="18">
        <f>IF('총결산'!$C$2, '인테리어-초기비용'!$P$2:$P$747, '인테리어-초기비용'!$O$2:$O$747)</f>
        <v>0</v>
      </c>
      <c r="T205" s="18">
        <f>IF('인테리어-초기비용'!$U$2:$U$747=FALSE, '인테리어-초기비용'!$N$2:$N$747, 0)</f>
        <v>0</v>
      </c>
      <c r="U205" s="20"/>
      <c r="V205" s="15"/>
      <c r="W205" s="15"/>
      <c r="X205" s="15"/>
      <c r="Y205" s="15"/>
      <c r="Z205" s="15"/>
      <c r="AA205" s="15"/>
      <c r="AB205" s="19"/>
    </row>
    <row r="206" ht="15.75" customHeight="1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10" t="b">
        <f>AND(ISNUMBER(MATCH('인테리어-초기비용'!$E$2:$E$747, '관리용품리스트'!$B$3:$B$48, 0)),
  ISNUMBER(MATCH('인테리어-초기비용'!$F$2:$F$747, '관리용품리스트'!$C$3:$C$48, 0))
)
</f>
        <v>0</v>
      </c>
      <c r="N20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06" s="11" t="str">
        <f>IF('인테리어-초기비용'!$C$2:$C$747="지출", -('인테리어-초기비용'!$G$2:$G$747), '인테리어-초기비용'!$G$2:$G$747)</f>
        <v/>
      </c>
      <c r="P206" s="11">
        <f>'인테리어-초기비용'!$O$2:$O$747-'인테리어-초기비용'!$N$2:$N$747</f>
        <v>0</v>
      </c>
      <c r="Q206" s="11" t="str">
        <f>IF('운영결산'!$C$2, '인테리어-초기비용'!$P$2:$P$747, '인테리어-초기비용'!$O$2:$O$747)</f>
        <v/>
      </c>
      <c r="R206" s="11" t="str">
        <f>IF('초기비용'!$C$2, '인테리어-초기비용'!$P$2:$P$747, '인테리어-초기비용'!$O$2:$O$747)</f>
        <v/>
      </c>
      <c r="S206" s="11">
        <f>IF('총결산'!$C$2, '인테리어-초기비용'!$P$2:$P$747, '인테리어-초기비용'!$O$2:$O$747)</f>
        <v>0</v>
      </c>
      <c r="T206" s="11">
        <f>IF('인테리어-초기비용'!$U$2:$U$747=FALSE, '인테리어-초기비용'!$N$2:$N$747, 0)</f>
        <v>0</v>
      </c>
      <c r="U206" s="21"/>
      <c r="V206" s="8"/>
      <c r="W206" s="8"/>
      <c r="X206" s="8"/>
      <c r="Y206" s="8"/>
      <c r="Z206" s="8"/>
      <c r="AA206" s="8"/>
      <c r="AB206" s="12"/>
    </row>
    <row r="207" ht="15.75" customHeight="1">
      <c r="A207" s="13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7" t="b">
        <f>AND(ISNUMBER(MATCH('인테리어-초기비용'!$E$2:$E$747, '관리용품리스트'!$B$3:$B$48, 0)),
  ISNUMBER(MATCH('인테리어-초기비용'!$F$2:$F$747, '관리용품리스트'!$C$3:$C$48, 0))
)
</f>
        <v>0</v>
      </c>
      <c r="N20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07" s="18" t="str">
        <f>IF('인테리어-초기비용'!$C$2:$C$747="지출", -('인테리어-초기비용'!$G$2:$G$747), '인테리어-초기비용'!$G$2:$G$747)</f>
        <v/>
      </c>
      <c r="P207" s="18">
        <f>'인테리어-초기비용'!$O$2:$O$747-'인테리어-초기비용'!$N$2:$N$747</f>
        <v>0</v>
      </c>
      <c r="Q207" s="18" t="str">
        <f>IF('운영결산'!$C$2, '인테리어-초기비용'!$P$2:$P$747, '인테리어-초기비용'!$O$2:$O$747)</f>
        <v/>
      </c>
      <c r="R207" s="18" t="str">
        <f>IF('초기비용'!$C$2, '인테리어-초기비용'!$P$2:$P$747, '인테리어-초기비용'!$O$2:$O$747)</f>
        <v/>
      </c>
      <c r="S207" s="18">
        <f>IF('총결산'!$C$2, '인테리어-초기비용'!$P$2:$P$747, '인테리어-초기비용'!$O$2:$O$747)</f>
        <v>0</v>
      </c>
      <c r="T207" s="18">
        <f>IF('인테리어-초기비용'!$U$2:$U$747=FALSE, '인테리어-초기비용'!$N$2:$N$747, 0)</f>
        <v>0</v>
      </c>
      <c r="U207" s="20"/>
      <c r="V207" s="15"/>
      <c r="W207" s="15"/>
      <c r="X207" s="15"/>
      <c r="Y207" s="15"/>
      <c r="Z207" s="15"/>
      <c r="AA207" s="15"/>
      <c r="AB207" s="19"/>
    </row>
    <row r="208" ht="15.75" customHeight="1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10" t="b">
        <f>AND(ISNUMBER(MATCH('인테리어-초기비용'!$E$2:$E$747, '관리용품리스트'!$B$3:$B$48, 0)),
  ISNUMBER(MATCH('인테리어-초기비용'!$F$2:$F$747, '관리용품리스트'!$C$3:$C$48, 0))
)
</f>
        <v>0</v>
      </c>
      <c r="N20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08" s="11" t="str">
        <f>IF('인테리어-초기비용'!$C$2:$C$747="지출", -('인테리어-초기비용'!$G$2:$G$747), '인테리어-초기비용'!$G$2:$G$747)</f>
        <v/>
      </c>
      <c r="P208" s="11">
        <f>'인테리어-초기비용'!$O$2:$O$747-'인테리어-초기비용'!$N$2:$N$747</f>
        <v>0</v>
      </c>
      <c r="Q208" s="11" t="str">
        <f>IF('운영결산'!$C$2, '인테리어-초기비용'!$P$2:$P$747, '인테리어-초기비용'!$O$2:$O$747)</f>
        <v/>
      </c>
      <c r="R208" s="11" t="str">
        <f>IF('초기비용'!$C$2, '인테리어-초기비용'!$P$2:$P$747, '인테리어-초기비용'!$O$2:$O$747)</f>
        <v/>
      </c>
      <c r="S208" s="11">
        <f>IF('총결산'!$C$2, '인테리어-초기비용'!$P$2:$P$747, '인테리어-초기비용'!$O$2:$O$747)</f>
        <v>0</v>
      </c>
      <c r="T208" s="11">
        <f>IF('인테리어-초기비용'!$U$2:$U$747=FALSE, '인테리어-초기비용'!$N$2:$N$747, 0)</f>
        <v>0</v>
      </c>
      <c r="U208" s="21"/>
      <c r="V208" s="8"/>
      <c r="W208" s="8"/>
      <c r="X208" s="8"/>
      <c r="Y208" s="8"/>
      <c r="Z208" s="8"/>
      <c r="AA208" s="8"/>
      <c r="AB208" s="12"/>
    </row>
    <row r="209" ht="15.75" customHeight="1">
      <c r="A209" s="13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7" t="b">
        <f>AND(ISNUMBER(MATCH('인테리어-초기비용'!$E$2:$E$747, '관리용품리스트'!$B$3:$B$48, 0)),
  ISNUMBER(MATCH('인테리어-초기비용'!$F$2:$F$747, '관리용품리스트'!$C$3:$C$48, 0))
)
</f>
        <v>0</v>
      </c>
      <c r="N20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09" s="18" t="str">
        <f>IF('인테리어-초기비용'!$C$2:$C$747="지출", -('인테리어-초기비용'!$G$2:$G$747), '인테리어-초기비용'!$G$2:$G$747)</f>
        <v/>
      </c>
      <c r="P209" s="18">
        <f>'인테리어-초기비용'!$O$2:$O$747-'인테리어-초기비용'!$N$2:$N$747</f>
        <v>0</v>
      </c>
      <c r="Q209" s="18" t="str">
        <f>IF('운영결산'!$C$2, '인테리어-초기비용'!$P$2:$P$747, '인테리어-초기비용'!$O$2:$O$747)</f>
        <v/>
      </c>
      <c r="R209" s="18" t="str">
        <f>IF('초기비용'!$C$2, '인테리어-초기비용'!$P$2:$P$747, '인테리어-초기비용'!$O$2:$O$747)</f>
        <v/>
      </c>
      <c r="S209" s="18">
        <f>IF('총결산'!$C$2, '인테리어-초기비용'!$P$2:$P$747, '인테리어-초기비용'!$O$2:$O$747)</f>
        <v>0</v>
      </c>
      <c r="T209" s="18">
        <f>IF('인테리어-초기비용'!$U$2:$U$747=FALSE, '인테리어-초기비용'!$N$2:$N$747, 0)</f>
        <v>0</v>
      </c>
      <c r="U209" s="20"/>
      <c r="V209" s="15"/>
      <c r="W209" s="15"/>
      <c r="X209" s="15"/>
      <c r="Y209" s="15"/>
      <c r="Z209" s="15"/>
      <c r="AA209" s="15"/>
      <c r="AB209" s="19"/>
    </row>
    <row r="210" ht="15.75" customHeight="1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10" t="b">
        <f>AND(ISNUMBER(MATCH('인테리어-초기비용'!$E$2:$E$747, '관리용품리스트'!$B$3:$B$48, 0)),
  ISNUMBER(MATCH('인테리어-초기비용'!$F$2:$F$747, '관리용품리스트'!$C$3:$C$48, 0))
)
</f>
        <v>0</v>
      </c>
      <c r="N21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10" s="11" t="str">
        <f>IF('인테리어-초기비용'!$C$2:$C$747="지출", -('인테리어-초기비용'!$G$2:$G$747), '인테리어-초기비용'!$G$2:$G$747)</f>
        <v/>
      </c>
      <c r="P210" s="11">
        <f>'인테리어-초기비용'!$O$2:$O$747-'인테리어-초기비용'!$N$2:$N$747</f>
        <v>0</v>
      </c>
      <c r="Q210" s="11" t="str">
        <f>IF('운영결산'!$C$2, '인테리어-초기비용'!$P$2:$P$747, '인테리어-초기비용'!$O$2:$O$747)</f>
        <v/>
      </c>
      <c r="R210" s="11" t="str">
        <f>IF('초기비용'!$C$2, '인테리어-초기비용'!$P$2:$P$747, '인테리어-초기비용'!$O$2:$O$747)</f>
        <v/>
      </c>
      <c r="S210" s="11">
        <f>IF('총결산'!$C$2, '인테리어-초기비용'!$P$2:$P$747, '인테리어-초기비용'!$O$2:$O$747)</f>
        <v>0</v>
      </c>
      <c r="T210" s="11">
        <f>IF('인테리어-초기비용'!$U$2:$U$747=FALSE, '인테리어-초기비용'!$N$2:$N$747, 0)</f>
        <v>0</v>
      </c>
      <c r="U210" s="21"/>
      <c r="V210" s="8"/>
      <c r="W210" s="8"/>
      <c r="X210" s="8"/>
      <c r="Y210" s="8"/>
      <c r="Z210" s="8"/>
      <c r="AA210" s="8"/>
      <c r="AB210" s="12"/>
    </row>
    <row r="211" ht="15.75" customHeight="1">
      <c r="A211" s="13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7" t="b">
        <f>AND(ISNUMBER(MATCH('인테리어-초기비용'!$E$2:$E$747, '관리용품리스트'!$B$3:$B$48, 0)),
  ISNUMBER(MATCH('인테리어-초기비용'!$F$2:$F$747, '관리용품리스트'!$C$3:$C$48, 0))
)
</f>
        <v>0</v>
      </c>
      <c r="N21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11" s="18" t="str">
        <f>IF('인테리어-초기비용'!$C$2:$C$747="지출", -('인테리어-초기비용'!$G$2:$G$747), '인테리어-초기비용'!$G$2:$G$747)</f>
        <v/>
      </c>
      <c r="P211" s="18">
        <f>'인테리어-초기비용'!$O$2:$O$747-'인테리어-초기비용'!$N$2:$N$747</f>
        <v>0</v>
      </c>
      <c r="Q211" s="18" t="str">
        <f>IF('운영결산'!$C$2, '인테리어-초기비용'!$P$2:$P$747, '인테리어-초기비용'!$O$2:$O$747)</f>
        <v/>
      </c>
      <c r="R211" s="18" t="str">
        <f>IF('초기비용'!$C$2, '인테리어-초기비용'!$P$2:$P$747, '인테리어-초기비용'!$O$2:$O$747)</f>
        <v/>
      </c>
      <c r="S211" s="18">
        <f>IF('총결산'!$C$2, '인테리어-초기비용'!$P$2:$P$747, '인테리어-초기비용'!$O$2:$O$747)</f>
        <v>0</v>
      </c>
      <c r="T211" s="18">
        <f>IF('인테리어-초기비용'!$U$2:$U$747=FALSE, '인테리어-초기비용'!$N$2:$N$747, 0)</f>
        <v>0</v>
      </c>
      <c r="U211" s="20"/>
      <c r="V211" s="15"/>
      <c r="W211" s="15"/>
      <c r="X211" s="15"/>
      <c r="Y211" s="15"/>
      <c r="Z211" s="15"/>
      <c r="AA211" s="15"/>
      <c r="AB211" s="19"/>
    </row>
    <row r="212" ht="15.75" customHeight="1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10" t="b">
        <f>AND(ISNUMBER(MATCH('인테리어-초기비용'!$E$2:$E$747, '관리용품리스트'!$B$3:$B$48, 0)),
  ISNUMBER(MATCH('인테리어-초기비용'!$F$2:$F$747, '관리용품리스트'!$C$3:$C$48, 0))
)
</f>
        <v>0</v>
      </c>
      <c r="N21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12" s="11" t="str">
        <f>IF('인테리어-초기비용'!$C$2:$C$747="지출", -('인테리어-초기비용'!$G$2:$G$747), '인테리어-초기비용'!$G$2:$G$747)</f>
        <v/>
      </c>
      <c r="P212" s="11">
        <f>'인테리어-초기비용'!$O$2:$O$747-'인테리어-초기비용'!$N$2:$N$747</f>
        <v>0</v>
      </c>
      <c r="Q212" s="11" t="str">
        <f>IF('운영결산'!$C$2, '인테리어-초기비용'!$P$2:$P$747, '인테리어-초기비용'!$O$2:$O$747)</f>
        <v/>
      </c>
      <c r="R212" s="11" t="str">
        <f>IF('초기비용'!$C$2, '인테리어-초기비용'!$P$2:$P$747, '인테리어-초기비용'!$O$2:$O$747)</f>
        <v/>
      </c>
      <c r="S212" s="11">
        <f>IF('총결산'!$C$2, '인테리어-초기비용'!$P$2:$P$747, '인테리어-초기비용'!$O$2:$O$747)</f>
        <v>0</v>
      </c>
      <c r="T212" s="11">
        <f>IF('인테리어-초기비용'!$U$2:$U$747=FALSE, '인테리어-초기비용'!$N$2:$N$747, 0)</f>
        <v>0</v>
      </c>
      <c r="U212" s="21"/>
      <c r="V212" s="8"/>
      <c r="W212" s="8"/>
      <c r="X212" s="8"/>
      <c r="Y212" s="8"/>
      <c r="Z212" s="8"/>
      <c r="AA212" s="8"/>
      <c r="AB212" s="12"/>
    </row>
    <row r="213" ht="15.75" customHeight="1">
      <c r="A213" s="13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7" t="b">
        <f>AND(ISNUMBER(MATCH('인테리어-초기비용'!$E$2:$E$747, '관리용품리스트'!$B$3:$B$48, 0)),
  ISNUMBER(MATCH('인테리어-초기비용'!$F$2:$F$747, '관리용품리스트'!$C$3:$C$48, 0))
)
</f>
        <v>0</v>
      </c>
      <c r="N21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13" s="18" t="str">
        <f>IF('인테리어-초기비용'!$C$2:$C$747="지출", -('인테리어-초기비용'!$G$2:$G$747), '인테리어-초기비용'!$G$2:$G$747)</f>
        <v/>
      </c>
      <c r="P213" s="18">
        <f>'인테리어-초기비용'!$O$2:$O$747-'인테리어-초기비용'!$N$2:$N$747</f>
        <v>0</v>
      </c>
      <c r="Q213" s="18" t="str">
        <f>IF('운영결산'!$C$2, '인테리어-초기비용'!$P$2:$P$747, '인테리어-초기비용'!$O$2:$O$747)</f>
        <v/>
      </c>
      <c r="R213" s="18" t="str">
        <f>IF('초기비용'!$C$2, '인테리어-초기비용'!$P$2:$P$747, '인테리어-초기비용'!$O$2:$O$747)</f>
        <v/>
      </c>
      <c r="S213" s="18">
        <f>IF('총결산'!$C$2, '인테리어-초기비용'!$P$2:$P$747, '인테리어-초기비용'!$O$2:$O$747)</f>
        <v>0</v>
      </c>
      <c r="T213" s="18">
        <f>IF('인테리어-초기비용'!$U$2:$U$747=FALSE, '인테리어-초기비용'!$N$2:$N$747, 0)</f>
        <v>0</v>
      </c>
      <c r="U213" s="20"/>
      <c r="V213" s="15"/>
      <c r="W213" s="15"/>
      <c r="X213" s="15"/>
      <c r="Y213" s="15"/>
      <c r="Z213" s="15"/>
      <c r="AA213" s="15"/>
      <c r="AB213" s="19"/>
    </row>
    <row r="214" ht="15.75" customHeight="1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10" t="b">
        <f>AND(ISNUMBER(MATCH('인테리어-초기비용'!$E$2:$E$747, '관리용품리스트'!$B$3:$B$48, 0)),
  ISNUMBER(MATCH('인테리어-초기비용'!$F$2:$F$747, '관리용품리스트'!$C$3:$C$48, 0))
)
</f>
        <v>0</v>
      </c>
      <c r="N21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14" s="11" t="str">
        <f>IF('인테리어-초기비용'!$C$2:$C$747="지출", -('인테리어-초기비용'!$G$2:$G$747), '인테리어-초기비용'!$G$2:$G$747)</f>
        <v/>
      </c>
      <c r="P214" s="11">
        <f>'인테리어-초기비용'!$O$2:$O$747-'인테리어-초기비용'!$N$2:$N$747</f>
        <v>0</v>
      </c>
      <c r="Q214" s="11" t="str">
        <f>IF('운영결산'!$C$2, '인테리어-초기비용'!$P$2:$P$747, '인테리어-초기비용'!$O$2:$O$747)</f>
        <v/>
      </c>
      <c r="R214" s="11" t="str">
        <f>IF('초기비용'!$C$2, '인테리어-초기비용'!$P$2:$P$747, '인테리어-초기비용'!$O$2:$O$747)</f>
        <v/>
      </c>
      <c r="S214" s="11">
        <f>IF('총결산'!$C$2, '인테리어-초기비용'!$P$2:$P$747, '인테리어-초기비용'!$O$2:$O$747)</f>
        <v>0</v>
      </c>
      <c r="T214" s="11">
        <f>IF('인테리어-초기비용'!$U$2:$U$747=FALSE, '인테리어-초기비용'!$N$2:$N$747, 0)</f>
        <v>0</v>
      </c>
      <c r="U214" s="21"/>
      <c r="V214" s="8"/>
      <c r="W214" s="8"/>
      <c r="X214" s="8"/>
      <c r="Y214" s="8"/>
      <c r="Z214" s="8"/>
      <c r="AA214" s="8"/>
      <c r="AB214" s="12"/>
    </row>
    <row r="215" ht="15.75" customHeight="1">
      <c r="A215" s="13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7" t="b">
        <f>AND(ISNUMBER(MATCH('인테리어-초기비용'!$E$2:$E$747, '관리용품리스트'!$B$3:$B$48, 0)),
  ISNUMBER(MATCH('인테리어-초기비용'!$F$2:$F$747, '관리용품리스트'!$C$3:$C$48, 0))
)
</f>
        <v>0</v>
      </c>
      <c r="N21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15" s="18" t="str">
        <f>IF('인테리어-초기비용'!$C$2:$C$747="지출", -('인테리어-초기비용'!$G$2:$G$747), '인테리어-초기비용'!$G$2:$G$747)</f>
        <v/>
      </c>
      <c r="P215" s="18">
        <f>'인테리어-초기비용'!$O$2:$O$747-'인테리어-초기비용'!$N$2:$N$747</f>
        <v>0</v>
      </c>
      <c r="Q215" s="18" t="str">
        <f>IF('운영결산'!$C$2, '인테리어-초기비용'!$P$2:$P$747, '인테리어-초기비용'!$O$2:$O$747)</f>
        <v/>
      </c>
      <c r="R215" s="18" t="str">
        <f>IF('초기비용'!$C$2, '인테리어-초기비용'!$P$2:$P$747, '인테리어-초기비용'!$O$2:$O$747)</f>
        <v/>
      </c>
      <c r="S215" s="18">
        <f>IF('총결산'!$C$2, '인테리어-초기비용'!$P$2:$P$747, '인테리어-초기비용'!$O$2:$O$747)</f>
        <v>0</v>
      </c>
      <c r="T215" s="18">
        <f>IF('인테리어-초기비용'!$U$2:$U$747=FALSE, '인테리어-초기비용'!$N$2:$N$747, 0)</f>
        <v>0</v>
      </c>
      <c r="U215" s="20"/>
      <c r="V215" s="15"/>
      <c r="W215" s="15"/>
      <c r="X215" s="15"/>
      <c r="Y215" s="15"/>
      <c r="Z215" s="15"/>
      <c r="AA215" s="15"/>
      <c r="AB215" s="19"/>
    </row>
    <row r="216" ht="15.75" customHeight="1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10" t="b">
        <f>AND(ISNUMBER(MATCH('인테리어-초기비용'!$E$2:$E$747, '관리용품리스트'!$B$3:$B$48, 0)),
  ISNUMBER(MATCH('인테리어-초기비용'!$F$2:$F$747, '관리용품리스트'!$C$3:$C$48, 0))
)
</f>
        <v>0</v>
      </c>
      <c r="N21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16" s="11" t="str">
        <f>IF('인테리어-초기비용'!$C$2:$C$747="지출", -('인테리어-초기비용'!$G$2:$G$747), '인테리어-초기비용'!$G$2:$G$747)</f>
        <v/>
      </c>
      <c r="P216" s="11">
        <f>'인테리어-초기비용'!$O$2:$O$747-'인테리어-초기비용'!$N$2:$N$747</f>
        <v>0</v>
      </c>
      <c r="Q216" s="11" t="str">
        <f>IF('운영결산'!$C$2, '인테리어-초기비용'!$P$2:$P$747, '인테리어-초기비용'!$O$2:$O$747)</f>
        <v/>
      </c>
      <c r="R216" s="11" t="str">
        <f>IF('초기비용'!$C$2, '인테리어-초기비용'!$P$2:$P$747, '인테리어-초기비용'!$O$2:$O$747)</f>
        <v/>
      </c>
      <c r="S216" s="11">
        <f>IF('총결산'!$C$2, '인테리어-초기비용'!$P$2:$P$747, '인테리어-초기비용'!$O$2:$O$747)</f>
        <v>0</v>
      </c>
      <c r="T216" s="11">
        <f>IF('인테리어-초기비용'!$U$2:$U$747=FALSE, '인테리어-초기비용'!$N$2:$N$747, 0)</f>
        <v>0</v>
      </c>
      <c r="U216" s="21"/>
      <c r="V216" s="8"/>
      <c r="W216" s="8"/>
      <c r="X216" s="8"/>
      <c r="Y216" s="8"/>
      <c r="Z216" s="8"/>
      <c r="AA216" s="8"/>
      <c r="AB216" s="12"/>
    </row>
    <row r="217" ht="15.75" customHeight="1">
      <c r="A217" s="13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7" t="b">
        <f>AND(ISNUMBER(MATCH('인테리어-초기비용'!$E$2:$E$747, '관리용품리스트'!$B$3:$B$48, 0)),
  ISNUMBER(MATCH('인테리어-초기비용'!$F$2:$F$747, '관리용품리스트'!$C$3:$C$48, 0))
)
</f>
        <v>0</v>
      </c>
      <c r="N21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17" s="18" t="str">
        <f>IF('인테리어-초기비용'!$C$2:$C$747="지출", -('인테리어-초기비용'!$G$2:$G$747), '인테리어-초기비용'!$G$2:$G$747)</f>
        <v/>
      </c>
      <c r="P217" s="18">
        <f>'인테리어-초기비용'!$O$2:$O$747-'인테리어-초기비용'!$N$2:$N$747</f>
        <v>0</v>
      </c>
      <c r="Q217" s="18" t="str">
        <f>IF('운영결산'!$C$2, '인테리어-초기비용'!$P$2:$P$747, '인테리어-초기비용'!$O$2:$O$747)</f>
        <v/>
      </c>
      <c r="R217" s="18" t="str">
        <f>IF('초기비용'!$C$2, '인테리어-초기비용'!$P$2:$P$747, '인테리어-초기비용'!$O$2:$O$747)</f>
        <v/>
      </c>
      <c r="S217" s="18">
        <f>IF('총결산'!$C$2, '인테리어-초기비용'!$P$2:$P$747, '인테리어-초기비용'!$O$2:$O$747)</f>
        <v>0</v>
      </c>
      <c r="T217" s="18">
        <f>IF('인테리어-초기비용'!$U$2:$U$747=FALSE, '인테리어-초기비용'!$N$2:$N$747, 0)</f>
        <v>0</v>
      </c>
      <c r="U217" s="20"/>
      <c r="V217" s="15"/>
      <c r="W217" s="15"/>
      <c r="X217" s="15"/>
      <c r="Y217" s="15"/>
      <c r="Z217" s="15"/>
      <c r="AA217" s="15"/>
      <c r="AB217" s="19"/>
    </row>
    <row r="218" ht="15.75" customHeight="1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10" t="b">
        <f>AND(ISNUMBER(MATCH('인테리어-초기비용'!$E$2:$E$747, '관리용품리스트'!$B$3:$B$48, 0)),
  ISNUMBER(MATCH('인테리어-초기비용'!$F$2:$F$747, '관리용품리스트'!$C$3:$C$48, 0))
)
</f>
        <v>0</v>
      </c>
      <c r="N21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18" s="11" t="str">
        <f>IF('인테리어-초기비용'!$C$2:$C$747="지출", -('인테리어-초기비용'!$G$2:$G$747), '인테리어-초기비용'!$G$2:$G$747)</f>
        <v/>
      </c>
      <c r="P218" s="11">
        <f>'인테리어-초기비용'!$O$2:$O$747-'인테리어-초기비용'!$N$2:$N$747</f>
        <v>0</v>
      </c>
      <c r="Q218" s="11" t="str">
        <f>IF('운영결산'!$C$2, '인테리어-초기비용'!$P$2:$P$747, '인테리어-초기비용'!$O$2:$O$747)</f>
        <v/>
      </c>
      <c r="R218" s="11" t="str">
        <f>IF('초기비용'!$C$2, '인테리어-초기비용'!$P$2:$P$747, '인테리어-초기비용'!$O$2:$O$747)</f>
        <v/>
      </c>
      <c r="S218" s="11">
        <f>IF('총결산'!$C$2, '인테리어-초기비용'!$P$2:$P$747, '인테리어-초기비용'!$O$2:$O$747)</f>
        <v>0</v>
      </c>
      <c r="T218" s="11">
        <f>IF('인테리어-초기비용'!$U$2:$U$747=FALSE, '인테리어-초기비용'!$N$2:$N$747, 0)</f>
        <v>0</v>
      </c>
      <c r="U218" s="21"/>
      <c r="V218" s="8"/>
      <c r="W218" s="8"/>
      <c r="X218" s="8"/>
      <c r="Y218" s="8"/>
      <c r="Z218" s="8"/>
      <c r="AA218" s="8"/>
      <c r="AB218" s="12"/>
    </row>
    <row r="219" ht="15.75" customHeight="1">
      <c r="A219" s="13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7" t="b">
        <f>AND(ISNUMBER(MATCH('인테리어-초기비용'!$E$2:$E$747, '관리용품리스트'!$B$3:$B$48, 0)),
  ISNUMBER(MATCH('인테리어-초기비용'!$F$2:$F$747, '관리용품리스트'!$C$3:$C$48, 0))
)
</f>
        <v>0</v>
      </c>
      <c r="N21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19" s="18" t="str">
        <f>IF('인테리어-초기비용'!$C$2:$C$747="지출", -('인테리어-초기비용'!$G$2:$G$747), '인테리어-초기비용'!$G$2:$G$747)</f>
        <v/>
      </c>
      <c r="P219" s="18">
        <f>'인테리어-초기비용'!$O$2:$O$747-'인테리어-초기비용'!$N$2:$N$747</f>
        <v>0</v>
      </c>
      <c r="Q219" s="18" t="str">
        <f>IF('운영결산'!$C$2, '인테리어-초기비용'!$P$2:$P$747, '인테리어-초기비용'!$O$2:$O$747)</f>
        <v/>
      </c>
      <c r="R219" s="18" t="str">
        <f>IF('초기비용'!$C$2, '인테리어-초기비용'!$P$2:$P$747, '인테리어-초기비용'!$O$2:$O$747)</f>
        <v/>
      </c>
      <c r="S219" s="18">
        <f>IF('총결산'!$C$2, '인테리어-초기비용'!$P$2:$P$747, '인테리어-초기비용'!$O$2:$O$747)</f>
        <v>0</v>
      </c>
      <c r="T219" s="18">
        <f>IF('인테리어-초기비용'!$U$2:$U$747=FALSE, '인테리어-초기비용'!$N$2:$N$747, 0)</f>
        <v>0</v>
      </c>
      <c r="U219" s="20"/>
      <c r="V219" s="15"/>
      <c r="W219" s="15"/>
      <c r="X219" s="15"/>
      <c r="Y219" s="15"/>
      <c r="Z219" s="15"/>
      <c r="AA219" s="15"/>
      <c r="AB219" s="19"/>
    </row>
    <row r="220" ht="15.75" customHeight="1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10" t="b">
        <f>AND(ISNUMBER(MATCH('인테리어-초기비용'!$E$2:$E$747, '관리용품리스트'!$B$3:$B$48, 0)),
  ISNUMBER(MATCH('인테리어-초기비용'!$F$2:$F$747, '관리용품리스트'!$C$3:$C$48, 0))
)
</f>
        <v>0</v>
      </c>
      <c r="N22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20" s="11" t="str">
        <f>IF('인테리어-초기비용'!$C$2:$C$747="지출", -('인테리어-초기비용'!$G$2:$G$747), '인테리어-초기비용'!$G$2:$G$747)</f>
        <v/>
      </c>
      <c r="P220" s="11">
        <f>'인테리어-초기비용'!$O$2:$O$747-'인테리어-초기비용'!$N$2:$N$747</f>
        <v>0</v>
      </c>
      <c r="Q220" s="11" t="str">
        <f>IF('운영결산'!$C$2, '인테리어-초기비용'!$P$2:$P$747, '인테리어-초기비용'!$O$2:$O$747)</f>
        <v/>
      </c>
      <c r="R220" s="11" t="str">
        <f>IF('초기비용'!$C$2, '인테리어-초기비용'!$P$2:$P$747, '인테리어-초기비용'!$O$2:$O$747)</f>
        <v/>
      </c>
      <c r="S220" s="11">
        <f>IF('총결산'!$C$2, '인테리어-초기비용'!$P$2:$P$747, '인테리어-초기비용'!$O$2:$O$747)</f>
        <v>0</v>
      </c>
      <c r="T220" s="11">
        <f>IF('인테리어-초기비용'!$U$2:$U$747=FALSE, '인테리어-초기비용'!$N$2:$N$747, 0)</f>
        <v>0</v>
      </c>
      <c r="U220" s="21"/>
      <c r="V220" s="8"/>
      <c r="W220" s="8"/>
      <c r="X220" s="8"/>
      <c r="Y220" s="8"/>
      <c r="Z220" s="8"/>
      <c r="AA220" s="8"/>
      <c r="AB220" s="12"/>
    </row>
    <row r="221" ht="15.75" customHeight="1">
      <c r="A221" s="13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7" t="b">
        <f>AND(ISNUMBER(MATCH('인테리어-초기비용'!$E$2:$E$747, '관리용품리스트'!$B$3:$B$48, 0)),
  ISNUMBER(MATCH('인테리어-초기비용'!$F$2:$F$747, '관리용품리스트'!$C$3:$C$48, 0))
)
</f>
        <v>0</v>
      </c>
      <c r="N22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21" s="18" t="str">
        <f>IF('인테리어-초기비용'!$C$2:$C$747="지출", -('인테리어-초기비용'!$G$2:$G$747), '인테리어-초기비용'!$G$2:$G$747)</f>
        <v/>
      </c>
      <c r="P221" s="18">
        <f>'인테리어-초기비용'!$O$2:$O$747-'인테리어-초기비용'!$N$2:$N$747</f>
        <v>0</v>
      </c>
      <c r="Q221" s="18" t="str">
        <f>IF('운영결산'!$C$2, '인테리어-초기비용'!$P$2:$P$747, '인테리어-초기비용'!$O$2:$O$747)</f>
        <v/>
      </c>
      <c r="R221" s="18" t="str">
        <f>IF('초기비용'!$C$2, '인테리어-초기비용'!$P$2:$P$747, '인테리어-초기비용'!$O$2:$O$747)</f>
        <v/>
      </c>
      <c r="S221" s="18">
        <f>IF('총결산'!$C$2, '인테리어-초기비용'!$P$2:$P$747, '인테리어-초기비용'!$O$2:$O$747)</f>
        <v>0</v>
      </c>
      <c r="T221" s="18">
        <f>IF('인테리어-초기비용'!$U$2:$U$747=FALSE, '인테리어-초기비용'!$N$2:$N$747, 0)</f>
        <v>0</v>
      </c>
      <c r="U221" s="20"/>
      <c r="V221" s="15"/>
      <c r="W221" s="15"/>
      <c r="X221" s="15"/>
      <c r="Y221" s="15"/>
      <c r="Z221" s="15"/>
      <c r="AA221" s="15"/>
      <c r="AB221" s="19"/>
    </row>
    <row r="222" ht="15.75" customHeight="1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0" t="b">
        <f>AND(ISNUMBER(MATCH('인테리어-초기비용'!$E$2:$E$747, '관리용품리스트'!$B$3:$B$48, 0)),
  ISNUMBER(MATCH('인테리어-초기비용'!$F$2:$F$747, '관리용품리스트'!$C$3:$C$48, 0))
)
</f>
        <v>0</v>
      </c>
      <c r="N22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22" s="11" t="str">
        <f>IF('인테리어-초기비용'!$C$2:$C$747="지출", -('인테리어-초기비용'!$G$2:$G$747), '인테리어-초기비용'!$G$2:$G$747)</f>
        <v/>
      </c>
      <c r="P222" s="11">
        <f>'인테리어-초기비용'!$O$2:$O$747-'인테리어-초기비용'!$N$2:$N$747</f>
        <v>0</v>
      </c>
      <c r="Q222" s="11" t="str">
        <f>IF('운영결산'!$C$2, '인테리어-초기비용'!$P$2:$P$747, '인테리어-초기비용'!$O$2:$O$747)</f>
        <v/>
      </c>
      <c r="R222" s="11" t="str">
        <f>IF('초기비용'!$C$2, '인테리어-초기비용'!$P$2:$P$747, '인테리어-초기비용'!$O$2:$O$747)</f>
        <v/>
      </c>
      <c r="S222" s="11">
        <f>IF('총결산'!$C$2, '인테리어-초기비용'!$P$2:$P$747, '인테리어-초기비용'!$O$2:$O$747)</f>
        <v>0</v>
      </c>
      <c r="T222" s="11">
        <f>IF('인테리어-초기비용'!$U$2:$U$747=FALSE, '인테리어-초기비용'!$N$2:$N$747, 0)</f>
        <v>0</v>
      </c>
      <c r="U222" s="21"/>
      <c r="V222" s="8"/>
      <c r="W222" s="8"/>
      <c r="X222" s="8"/>
      <c r="Y222" s="8"/>
      <c r="Z222" s="8"/>
      <c r="AA222" s="8"/>
      <c r="AB222" s="12"/>
    </row>
    <row r="223" ht="15.75" customHeight="1">
      <c r="A223" s="13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7" t="b">
        <f>AND(ISNUMBER(MATCH('인테리어-초기비용'!$E$2:$E$747, '관리용품리스트'!$B$3:$B$48, 0)),
  ISNUMBER(MATCH('인테리어-초기비용'!$F$2:$F$747, '관리용품리스트'!$C$3:$C$48, 0))
)
</f>
        <v>0</v>
      </c>
      <c r="N22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23" s="18" t="str">
        <f>IF('인테리어-초기비용'!$C$2:$C$747="지출", -('인테리어-초기비용'!$G$2:$G$747), '인테리어-초기비용'!$G$2:$G$747)</f>
        <v/>
      </c>
      <c r="P223" s="18">
        <f>'인테리어-초기비용'!$O$2:$O$747-'인테리어-초기비용'!$N$2:$N$747</f>
        <v>0</v>
      </c>
      <c r="Q223" s="18" t="str">
        <f>IF('운영결산'!$C$2, '인테리어-초기비용'!$P$2:$P$747, '인테리어-초기비용'!$O$2:$O$747)</f>
        <v/>
      </c>
      <c r="R223" s="18" t="str">
        <f>IF('초기비용'!$C$2, '인테리어-초기비용'!$P$2:$P$747, '인테리어-초기비용'!$O$2:$O$747)</f>
        <v/>
      </c>
      <c r="S223" s="18">
        <f>IF('총결산'!$C$2, '인테리어-초기비용'!$P$2:$P$747, '인테리어-초기비용'!$O$2:$O$747)</f>
        <v>0</v>
      </c>
      <c r="T223" s="18">
        <f>IF('인테리어-초기비용'!$U$2:$U$747=FALSE, '인테리어-초기비용'!$N$2:$N$747, 0)</f>
        <v>0</v>
      </c>
      <c r="U223" s="20"/>
      <c r="V223" s="15"/>
      <c r="W223" s="15"/>
      <c r="X223" s="15"/>
      <c r="Y223" s="15"/>
      <c r="Z223" s="15"/>
      <c r="AA223" s="15"/>
      <c r="AB223" s="19"/>
    </row>
    <row r="224" ht="15.75" customHeight="1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10" t="b">
        <f>AND(ISNUMBER(MATCH('인테리어-초기비용'!$E$2:$E$747, '관리용품리스트'!$B$3:$B$48, 0)),
  ISNUMBER(MATCH('인테리어-초기비용'!$F$2:$F$747, '관리용품리스트'!$C$3:$C$48, 0))
)
</f>
        <v>0</v>
      </c>
      <c r="N22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24" s="11" t="str">
        <f>IF('인테리어-초기비용'!$C$2:$C$747="지출", -('인테리어-초기비용'!$G$2:$G$747), '인테리어-초기비용'!$G$2:$G$747)</f>
        <v/>
      </c>
      <c r="P224" s="11">
        <f>'인테리어-초기비용'!$O$2:$O$747-'인테리어-초기비용'!$N$2:$N$747</f>
        <v>0</v>
      </c>
      <c r="Q224" s="11" t="str">
        <f>IF('운영결산'!$C$2, '인테리어-초기비용'!$P$2:$P$747, '인테리어-초기비용'!$O$2:$O$747)</f>
        <v/>
      </c>
      <c r="R224" s="11" t="str">
        <f>IF('초기비용'!$C$2, '인테리어-초기비용'!$P$2:$P$747, '인테리어-초기비용'!$O$2:$O$747)</f>
        <v/>
      </c>
      <c r="S224" s="11">
        <f>IF('총결산'!$C$2, '인테리어-초기비용'!$P$2:$P$747, '인테리어-초기비용'!$O$2:$O$747)</f>
        <v>0</v>
      </c>
      <c r="T224" s="11">
        <f>IF('인테리어-초기비용'!$U$2:$U$747=FALSE, '인테리어-초기비용'!$N$2:$N$747, 0)</f>
        <v>0</v>
      </c>
      <c r="U224" s="21"/>
      <c r="V224" s="8"/>
      <c r="W224" s="8"/>
      <c r="X224" s="8"/>
      <c r="Y224" s="8"/>
      <c r="Z224" s="8"/>
      <c r="AA224" s="8"/>
      <c r="AB224" s="12"/>
    </row>
    <row r="225" ht="15.75" customHeight="1">
      <c r="A225" s="13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7" t="b">
        <f>AND(ISNUMBER(MATCH('인테리어-초기비용'!$E$2:$E$747, '관리용품리스트'!$B$3:$B$48, 0)),
  ISNUMBER(MATCH('인테리어-초기비용'!$F$2:$F$747, '관리용품리스트'!$C$3:$C$48, 0))
)
</f>
        <v>0</v>
      </c>
      <c r="N22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25" s="18" t="str">
        <f>IF('인테리어-초기비용'!$C$2:$C$747="지출", -('인테리어-초기비용'!$G$2:$G$747), '인테리어-초기비용'!$G$2:$G$747)</f>
        <v/>
      </c>
      <c r="P225" s="18">
        <f>'인테리어-초기비용'!$O$2:$O$747-'인테리어-초기비용'!$N$2:$N$747</f>
        <v>0</v>
      </c>
      <c r="Q225" s="18" t="str">
        <f>IF('운영결산'!$C$2, '인테리어-초기비용'!$P$2:$P$747, '인테리어-초기비용'!$O$2:$O$747)</f>
        <v/>
      </c>
      <c r="R225" s="18" t="str">
        <f>IF('초기비용'!$C$2, '인테리어-초기비용'!$P$2:$P$747, '인테리어-초기비용'!$O$2:$O$747)</f>
        <v/>
      </c>
      <c r="S225" s="18">
        <f>IF('총결산'!$C$2, '인테리어-초기비용'!$P$2:$P$747, '인테리어-초기비용'!$O$2:$O$747)</f>
        <v>0</v>
      </c>
      <c r="T225" s="18">
        <f>IF('인테리어-초기비용'!$U$2:$U$747=FALSE, '인테리어-초기비용'!$N$2:$N$747, 0)</f>
        <v>0</v>
      </c>
      <c r="U225" s="20"/>
      <c r="V225" s="15"/>
      <c r="W225" s="15"/>
      <c r="X225" s="15"/>
      <c r="Y225" s="15"/>
      <c r="Z225" s="15"/>
      <c r="AA225" s="15"/>
      <c r="AB225" s="19"/>
    </row>
    <row r="226" ht="15.75" customHeight="1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10" t="b">
        <f>AND(ISNUMBER(MATCH('인테리어-초기비용'!$E$2:$E$747, '관리용품리스트'!$B$3:$B$48, 0)),
  ISNUMBER(MATCH('인테리어-초기비용'!$F$2:$F$747, '관리용품리스트'!$C$3:$C$48, 0))
)
</f>
        <v>0</v>
      </c>
      <c r="N22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26" s="11" t="str">
        <f>IF('인테리어-초기비용'!$C$2:$C$747="지출", -('인테리어-초기비용'!$G$2:$G$747), '인테리어-초기비용'!$G$2:$G$747)</f>
        <v/>
      </c>
      <c r="P226" s="11">
        <f>'인테리어-초기비용'!$O$2:$O$747-'인테리어-초기비용'!$N$2:$N$747</f>
        <v>0</v>
      </c>
      <c r="Q226" s="11" t="str">
        <f>IF('운영결산'!$C$2, '인테리어-초기비용'!$P$2:$P$747, '인테리어-초기비용'!$O$2:$O$747)</f>
        <v/>
      </c>
      <c r="R226" s="11" t="str">
        <f>IF('초기비용'!$C$2, '인테리어-초기비용'!$P$2:$P$747, '인테리어-초기비용'!$O$2:$O$747)</f>
        <v/>
      </c>
      <c r="S226" s="11">
        <f>IF('총결산'!$C$2, '인테리어-초기비용'!$P$2:$P$747, '인테리어-초기비용'!$O$2:$O$747)</f>
        <v>0</v>
      </c>
      <c r="T226" s="11">
        <f>IF('인테리어-초기비용'!$U$2:$U$747=FALSE, '인테리어-초기비용'!$N$2:$N$747, 0)</f>
        <v>0</v>
      </c>
      <c r="U226" s="21"/>
      <c r="V226" s="8"/>
      <c r="W226" s="8"/>
      <c r="X226" s="8"/>
      <c r="Y226" s="8"/>
      <c r="Z226" s="8"/>
      <c r="AA226" s="8"/>
      <c r="AB226" s="12"/>
    </row>
    <row r="227" ht="15.75" customHeight="1">
      <c r="A227" s="13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7" t="b">
        <f>AND(ISNUMBER(MATCH('인테리어-초기비용'!$E$2:$E$747, '관리용품리스트'!$B$3:$B$48, 0)),
  ISNUMBER(MATCH('인테리어-초기비용'!$F$2:$F$747, '관리용품리스트'!$C$3:$C$48, 0))
)
</f>
        <v>0</v>
      </c>
      <c r="N22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27" s="18" t="str">
        <f>IF('인테리어-초기비용'!$C$2:$C$747="지출", -('인테리어-초기비용'!$G$2:$G$747), '인테리어-초기비용'!$G$2:$G$747)</f>
        <v/>
      </c>
      <c r="P227" s="18">
        <f>'인테리어-초기비용'!$O$2:$O$747-'인테리어-초기비용'!$N$2:$N$747</f>
        <v>0</v>
      </c>
      <c r="Q227" s="18" t="str">
        <f>IF('운영결산'!$C$2, '인테리어-초기비용'!$P$2:$P$747, '인테리어-초기비용'!$O$2:$O$747)</f>
        <v/>
      </c>
      <c r="R227" s="18" t="str">
        <f>IF('초기비용'!$C$2, '인테리어-초기비용'!$P$2:$P$747, '인테리어-초기비용'!$O$2:$O$747)</f>
        <v/>
      </c>
      <c r="S227" s="18">
        <f>IF('총결산'!$C$2, '인테리어-초기비용'!$P$2:$P$747, '인테리어-초기비용'!$O$2:$O$747)</f>
        <v>0</v>
      </c>
      <c r="T227" s="18">
        <f>IF('인테리어-초기비용'!$U$2:$U$747=FALSE, '인테리어-초기비용'!$N$2:$N$747, 0)</f>
        <v>0</v>
      </c>
      <c r="U227" s="20"/>
      <c r="V227" s="15"/>
      <c r="W227" s="15"/>
      <c r="X227" s="15"/>
      <c r="Y227" s="15"/>
      <c r="Z227" s="15"/>
      <c r="AA227" s="15"/>
      <c r="AB227" s="19"/>
    </row>
    <row r="228" ht="15.75" customHeight="1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10" t="b">
        <f>AND(ISNUMBER(MATCH('인테리어-초기비용'!$E$2:$E$747, '관리용품리스트'!$B$3:$B$48, 0)),
  ISNUMBER(MATCH('인테리어-초기비용'!$F$2:$F$747, '관리용품리스트'!$C$3:$C$48, 0))
)
</f>
        <v>0</v>
      </c>
      <c r="N22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28" s="11" t="str">
        <f>IF('인테리어-초기비용'!$C$2:$C$747="지출", -('인테리어-초기비용'!$G$2:$G$747), '인테리어-초기비용'!$G$2:$G$747)</f>
        <v/>
      </c>
      <c r="P228" s="11">
        <f>'인테리어-초기비용'!$O$2:$O$747-'인테리어-초기비용'!$N$2:$N$747</f>
        <v>0</v>
      </c>
      <c r="Q228" s="11" t="str">
        <f>IF('운영결산'!$C$2, '인테리어-초기비용'!$P$2:$P$747, '인테리어-초기비용'!$O$2:$O$747)</f>
        <v/>
      </c>
      <c r="R228" s="11" t="str">
        <f>IF('초기비용'!$C$2, '인테리어-초기비용'!$P$2:$P$747, '인테리어-초기비용'!$O$2:$O$747)</f>
        <v/>
      </c>
      <c r="S228" s="11">
        <f>IF('총결산'!$C$2, '인테리어-초기비용'!$P$2:$P$747, '인테리어-초기비용'!$O$2:$O$747)</f>
        <v>0</v>
      </c>
      <c r="T228" s="11">
        <f>IF('인테리어-초기비용'!$U$2:$U$747=FALSE, '인테리어-초기비용'!$N$2:$N$747, 0)</f>
        <v>0</v>
      </c>
      <c r="U228" s="21"/>
      <c r="V228" s="8"/>
      <c r="W228" s="8"/>
      <c r="X228" s="8"/>
      <c r="Y228" s="8"/>
      <c r="Z228" s="8"/>
      <c r="AA228" s="8"/>
      <c r="AB228" s="12"/>
    </row>
    <row r="229" ht="15.75" customHeight="1">
      <c r="A229" s="13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7" t="b">
        <f>AND(ISNUMBER(MATCH('인테리어-초기비용'!$E$2:$E$747, '관리용품리스트'!$B$3:$B$48, 0)),
  ISNUMBER(MATCH('인테리어-초기비용'!$F$2:$F$747, '관리용품리스트'!$C$3:$C$48, 0))
)
</f>
        <v>0</v>
      </c>
      <c r="N22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29" s="18" t="str">
        <f>IF('인테리어-초기비용'!$C$2:$C$747="지출", -('인테리어-초기비용'!$G$2:$G$747), '인테리어-초기비용'!$G$2:$G$747)</f>
        <v/>
      </c>
      <c r="P229" s="18">
        <f>'인테리어-초기비용'!$O$2:$O$747-'인테리어-초기비용'!$N$2:$N$747</f>
        <v>0</v>
      </c>
      <c r="Q229" s="18" t="str">
        <f>IF('운영결산'!$C$2, '인테리어-초기비용'!$P$2:$P$747, '인테리어-초기비용'!$O$2:$O$747)</f>
        <v/>
      </c>
      <c r="R229" s="18" t="str">
        <f>IF('초기비용'!$C$2, '인테리어-초기비용'!$P$2:$P$747, '인테리어-초기비용'!$O$2:$O$747)</f>
        <v/>
      </c>
      <c r="S229" s="18">
        <f>IF('총결산'!$C$2, '인테리어-초기비용'!$P$2:$P$747, '인테리어-초기비용'!$O$2:$O$747)</f>
        <v>0</v>
      </c>
      <c r="T229" s="18">
        <f>IF('인테리어-초기비용'!$U$2:$U$747=FALSE, '인테리어-초기비용'!$N$2:$N$747, 0)</f>
        <v>0</v>
      </c>
      <c r="U229" s="20"/>
      <c r="V229" s="15"/>
      <c r="W229" s="15"/>
      <c r="X229" s="15"/>
      <c r="Y229" s="15"/>
      <c r="Z229" s="15"/>
      <c r="AA229" s="15"/>
      <c r="AB229" s="19"/>
    </row>
    <row r="230" ht="15.75" customHeight="1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10" t="b">
        <f>AND(ISNUMBER(MATCH('인테리어-초기비용'!$E$2:$E$747, '관리용품리스트'!$B$3:$B$48, 0)),
  ISNUMBER(MATCH('인테리어-초기비용'!$F$2:$F$747, '관리용품리스트'!$C$3:$C$48, 0))
)
</f>
        <v>0</v>
      </c>
      <c r="N23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30" s="11" t="str">
        <f>IF('인테리어-초기비용'!$C$2:$C$747="지출", -('인테리어-초기비용'!$G$2:$G$747), '인테리어-초기비용'!$G$2:$G$747)</f>
        <v/>
      </c>
      <c r="P230" s="11">
        <f>'인테리어-초기비용'!$O$2:$O$747-'인테리어-초기비용'!$N$2:$N$747</f>
        <v>0</v>
      </c>
      <c r="Q230" s="11" t="str">
        <f>IF('운영결산'!$C$2, '인테리어-초기비용'!$P$2:$P$747, '인테리어-초기비용'!$O$2:$O$747)</f>
        <v/>
      </c>
      <c r="R230" s="11" t="str">
        <f>IF('초기비용'!$C$2, '인테리어-초기비용'!$P$2:$P$747, '인테리어-초기비용'!$O$2:$O$747)</f>
        <v/>
      </c>
      <c r="S230" s="11">
        <f>IF('총결산'!$C$2, '인테리어-초기비용'!$P$2:$P$747, '인테리어-초기비용'!$O$2:$O$747)</f>
        <v>0</v>
      </c>
      <c r="T230" s="11">
        <f>IF('인테리어-초기비용'!$U$2:$U$747=FALSE, '인테리어-초기비용'!$N$2:$N$747, 0)</f>
        <v>0</v>
      </c>
      <c r="U230" s="21"/>
      <c r="V230" s="8"/>
      <c r="W230" s="8"/>
      <c r="X230" s="8"/>
      <c r="Y230" s="8"/>
      <c r="Z230" s="8"/>
      <c r="AA230" s="8"/>
      <c r="AB230" s="12"/>
    </row>
    <row r="231" ht="15.75" customHeight="1">
      <c r="A231" s="13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7" t="b">
        <f>AND(ISNUMBER(MATCH('인테리어-초기비용'!$E$2:$E$747, '관리용품리스트'!$B$3:$B$48, 0)),
  ISNUMBER(MATCH('인테리어-초기비용'!$F$2:$F$747, '관리용품리스트'!$C$3:$C$48, 0))
)
</f>
        <v>0</v>
      </c>
      <c r="N23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31" s="18" t="str">
        <f>IF('인테리어-초기비용'!$C$2:$C$747="지출", -('인테리어-초기비용'!$G$2:$G$747), '인테리어-초기비용'!$G$2:$G$747)</f>
        <v/>
      </c>
      <c r="P231" s="18">
        <f>'인테리어-초기비용'!$O$2:$O$747-'인테리어-초기비용'!$N$2:$N$747</f>
        <v>0</v>
      </c>
      <c r="Q231" s="18" t="str">
        <f>IF('운영결산'!$C$2, '인테리어-초기비용'!$P$2:$P$747, '인테리어-초기비용'!$O$2:$O$747)</f>
        <v/>
      </c>
      <c r="R231" s="18" t="str">
        <f>IF('초기비용'!$C$2, '인테리어-초기비용'!$P$2:$P$747, '인테리어-초기비용'!$O$2:$O$747)</f>
        <v/>
      </c>
      <c r="S231" s="18">
        <f>IF('총결산'!$C$2, '인테리어-초기비용'!$P$2:$P$747, '인테리어-초기비용'!$O$2:$O$747)</f>
        <v>0</v>
      </c>
      <c r="T231" s="18">
        <f>IF('인테리어-초기비용'!$U$2:$U$747=FALSE, '인테리어-초기비용'!$N$2:$N$747, 0)</f>
        <v>0</v>
      </c>
      <c r="U231" s="20"/>
      <c r="V231" s="15"/>
      <c r="W231" s="15"/>
      <c r="X231" s="15"/>
      <c r="Y231" s="15"/>
      <c r="Z231" s="15"/>
      <c r="AA231" s="15"/>
      <c r="AB231" s="19"/>
    </row>
    <row r="232" ht="15.75" customHeight="1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10" t="b">
        <f>AND(ISNUMBER(MATCH('인테리어-초기비용'!$E$2:$E$747, '관리용품리스트'!$B$3:$B$48, 0)),
  ISNUMBER(MATCH('인테리어-초기비용'!$F$2:$F$747, '관리용품리스트'!$C$3:$C$48, 0))
)
</f>
        <v>0</v>
      </c>
      <c r="N23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32" s="11" t="str">
        <f>IF('인테리어-초기비용'!$C$2:$C$747="지출", -('인테리어-초기비용'!$G$2:$G$747), '인테리어-초기비용'!$G$2:$G$747)</f>
        <v/>
      </c>
      <c r="P232" s="11">
        <f>'인테리어-초기비용'!$O$2:$O$747-'인테리어-초기비용'!$N$2:$N$747</f>
        <v>0</v>
      </c>
      <c r="Q232" s="11" t="str">
        <f>IF('운영결산'!$C$2, '인테리어-초기비용'!$P$2:$P$747, '인테리어-초기비용'!$O$2:$O$747)</f>
        <v/>
      </c>
      <c r="R232" s="11" t="str">
        <f>IF('초기비용'!$C$2, '인테리어-초기비용'!$P$2:$P$747, '인테리어-초기비용'!$O$2:$O$747)</f>
        <v/>
      </c>
      <c r="S232" s="11">
        <f>IF('총결산'!$C$2, '인테리어-초기비용'!$P$2:$P$747, '인테리어-초기비용'!$O$2:$O$747)</f>
        <v>0</v>
      </c>
      <c r="T232" s="11">
        <f>IF('인테리어-초기비용'!$U$2:$U$747=FALSE, '인테리어-초기비용'!$N$2:$N$747, 0)</f>
        <v>0</v>
      </c>
      <c r="U232" s="21"/>
      <c r="V232" s="8"/>
      <c r="W232" s="8"/>
      <c r="X232" s="8"/>
      <c r="Y232" s="8"/>
      <c r="Z232" s="8"/>
      <c r="AA232" s="8"/>
      <c r="AB232" s="12"/>
    </row>
    <row r="233" ht="15.75" customHeight="1">
      <c r="A233" s="13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7" t="b">
        <f>AND(ISNUMBER(MATCH('인테리어-초기비용'!$E$2:$E$747, '관리용품리스트'!$B$3:$B$48, 0)),
  ISNUMBER(MATCH('인테리어-초기비용'!$F$2:$F$747, '관리용품리스트'!$C$3:$C$48, 0))
)
</f>
        <v>0</v>
      </c>
      <c r="N23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33" s="18" t="str">
        <f>IF('인테리어-초기비용'!$C$2:$C$747="지출", -('인테리어-초기비용'!$G$2:$G$747), '인테리어-초기비용'!$G$2:$G$747)</f>
        <v/>
      </c>
      <c r="P233" s="18">
        <f>'인테리어-초기비용'!$O$2:$O$747-'인테리어-초기비용'!$N$2:$N$747</f>
        <v>0</v>
      </c>
      <c r="Q233" s="18" t="str">
        <f>IF('운영결산'!$C$2, '인테리어-초기비용'!$P$2:$P$747, '인테리어-초기비용'!$O$2:$O$747)</f>
        <v/>
      </c>
      <c r="R233" s="18" t="str">
        <f>IF('초기비용'!$C$2, '인테리어-초기비용'!$P$2:$P$747, '인테리어-초기비용'!$O$2:$O$747)</f>
        <v/>
      </c>
      <c r="S233" s="18">
        <f>IF('총결산'!$C$2, '인테리어-초기비용'!$P$2:$P$747, '인테리어-초기비용'!$O$2:$O$747)</f>
        <v>0</v>
      </c>
      <c r="T233" s="18">
        <f>IF('인테리어-초기비용'!$U$2:$U$747=FALSE, '인테리어-초기비용'!$N$2:$N$747, 0)</f>
        <v>0</v>
      </c>
      <c r="U233" s="20"/>
      <c r="V233" s="15"/>
      <c r="W233" s="15"/>
      <c r="X233" s="15"/>
      <c r="Y233" s="15"/>
      <c r="Z233" s="15"/>
      <c r="AA233" s="15"/>
      <c r="AB233" s="19"/>
    </row>
    <row r="234" ht="15.75" customHeight="1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10" t="b">
        <f>AND(ISNUMBER(MATCH('인테리어-초기비용'!$E$2:$E$747, '관리용품리스트'!$B$3:$B$48, 0)),
  ISNUMBER(MATCH('인테리어-초기비용'!$F$2:$F$747, '관리용품리스트'!$C$3:$C$48, 0))
)
</f>
        <v>0</v>
      </c>
      <c r="N23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34" s="11" t="str">
        <f>IF('인테리어-초기비용'!$C$2:$C$747="지출", -('인테리어-초기비용'!$G$2:$G$747), '인테리어-초기비용'!$G$2:$G$747)</f>
        <v/>
      </c>
      <c r="P234" s="11">
        <f>'인테리어-초기비용'!$O$2:$O$747-'인테리어-초기비용'!$N$2:$N$747</f>
        <v>0</v>
      </c>
      <c r="Q234" s="11" t="str">
        <f>IF('운영결산'!$C$2, '인테리어-초기비용'!$P$2:$P$747, '인테리어-초기비용'!$O$2:$O$747)</f>
        <v/>
      </c>
      <c r="R234" s="11" t="str">
        <f>IF('초기비용'!$C$2, '인테리어-초기비용'!$P$2:$P$747, '인테리어-초기비용'!$O$2:$O$747)</f>
        <v/>
      </c>
      <c r="S234" s="11">
        <f>IF('총결산'!$C$2, '인테리어-초기비용'!$P$2:$P$747, '인테리어-초기비용'!$O$2:$O$747)</f>
        <v>0</v>
      </c>
      <c r="T234" s="11">
        <f>IF('인테리어-초기비용'!$U$2:$U$747=FALSE, '인테리어-초기비용'!$N$2:$N$747, 0)</f>
        <v>0</v>
      </c>
      <c r="U234" s="21"/>
      <c r="V234" s="8"/>
      <c r="W234" s="8"/>
      <c r="X234" s="8"/>
      <c r="Y234" s="8"/>
      <c r="Z234" s="8"/>
      <c r="AA234" s="8"/>
      <c r="AB234" s="12"/>
    </row>
    <row r="235" ht="15.75" customHeight="1">
      <c r="A235" s="13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7" t="b">
        <f>AND(ISNUMBER(MATCH('인테리어-초기비용'!$E$2:$E$747, '관리용품리스트'!$B$3:$B$48, 0)),
  ISNUMBER(MATCH('인테리어-초기비용'!$F$2:$F$747, '관리용품리스트'!$C$3:$C$48, 0))
)
</f>
        <v>0</v>
      </c>
      <c r="N23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35" s="18" t="str">
        <f>IF('인테리어-초기비용'!$C$2:$C$747="지출", -('인테리어-초기비용'!$G$2:$G$747), '인테리어-초기비용'!$G$2:$G$747)</f>
        <v/>
      </c>
      <c r="P235" s="18">
        <f>'인테리어-초기비용'!$O$2:$O$747-'인테리어-초기비용'!$N$2:$N$747</f>
        <v>0</v>
      </c>
      <c r="Q235" s="18" t="str">
        <f>IF('운영결산'!$C$2, '인테리어-초기비용'!$P$2:$P$747, '인테리어-초기비용'!$O$2:$O$747)</f>
        <v/>
      </c>
      <c r="R235" s="18" t="str">
        <f>IF('초기비용'!$C$2, '인테리어-초기비용'!$P$2:$P$747, '인테리어-초기비용'!$O$2:$O$747)</f>
        <v/>
      </c>
      <c r="S235" s="18">
        <f>IF('총결산'!$C$2, '인테리어-초기비용'!$P$2:$P$747, '인테리어-초기비용'!$O$2:$O$747)</f>
        <v>0</v>
      </c>
      <c r="T235" s="18">
        <f>IF('인테리어-초기비용'!$U$2:$U$747=FALSE, '인테리어-초기비용'!$N$2:$N$747, 0)</f>
        <v>0</v>
      </c>
      <c r="U235" s="20"/>
      <c r="V235" s="15"/>
      <c r="W235" s="15"/>
      <c r="X235" s="15"/>
      <c r="Y235" s="15"/>
      <c r="Z235" s="15"/>
      <c r="AA235" s="15"/>
      <c r="AB235" s="19"/>
    </row>
    <row r="236" ht="15.75" customHeight="1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10" t="b">
        <f>AND(ISNUMBER(MATCH('인테리어-초기비용'!$E$2:$E$747, '관리용품리스트'!$B$3:$B$48, 0)),
  ISNUMBER(MATCH('인테리어-초기비용'!$F$2:$F$747, '관리용품리스트'!$C$3:$C$48, 0))
)
</f>
        <v>0</v>
      </c>
      <c r="N23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36" s="11" t="str">
        <f>IF('인테리어-초기비용'!$C$2:$C$747="지출", -('인테리어-초기비용'!$G$2:$G$747), '인테리어-초기비용'!$G$2:$G$747)</f>
        <v/>
      </c>
      <c r="P236" s="11">
        <f>'인테리어-초기비용'!$O$2:$O$747-'인테리어-초기비용'!$N$2:$N$747</f>
        <v>0</v>
      </c>
      <c r="Q236" s="11" t="str">
        <f>IF('운영결산'!$C$2, '인테리어-초기비용'!$P$2:$P$747, '인테리어-초기비용'!$O$2:$O$747)</f>
        <v/>
      </c>
      <c r="R236" s="11" t="str">
        <f>IF('초기비용'!$C$2, '인테리어-초기비용'!$P$2:$P$747, '인테리어-초기비용'!$O$2:$O$747)</f>
        <v/>
      </c>
      <c r="S236" s="11">
        <f>IF('총결산'!$C$2, '인테리어-초기비용'!$P$2:$P$747, '인테리어-초기비용'!$O$2:$O$747)</f>
        <v>0</v>
      </c>
      <c r="T236" s="11">
        <f>IF('인테리어-초기비용'!$U$2:$U$747=FALSE, '인테리어-초기비용'!$N$2:$N$747, 0)</f>
        <v>0</v>
      </c>
      <c r="U236" s="21"/>
      <c r="V236" s="8"/>
      <c r="W236" s="8"/>
      <c r="X236" s="8"/>
      <c r="Y236" s="8"/>
      <c r="Z236" s="8"/>
      <c r="AA236" s="8"/>
      <c r="AB236" s="12"/>
    </row>
    <row r="237" ht="15.75" customHeight="1">
      <c r="A237" s="13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7" t="b">
        <f>AND(ISNUMBER(MATCH('인테리어-초기비용'!$E$2:$E$747, '관리용품리스트'!$B$3:$B$48, 0)),
  ISNUMBER(MATCH('인테리어-초기비용'!$F$2:$F$747, '관리용품리스트'!$C$3:$C$48, 0))
)
</f>
        <v>0</v>
      </c>
      <c r="N23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37" s="18" t="str">
        <f>IF('인테리어-초기비용'!$C$2:$C$747="지출", -('인테리어-초기비용'!$G$2:$G$747), '인테리어-초기비용'!$G$2:$G$747)</f>
        <v/>
      </c>
      <c r="P237" s="18">
        <f>'인테리어-초기비용'!$O$2:$O$747-'인테리어-초기비용'!$N$2:$N$747</f>
        <v>0</v>
      </c>
      <c r="Q237" s="18" t="str">
        <f>IF('운영결산'!$C$2, '인테리어-초기비용'!$P$2:$P$747, '인테리어-초기비용'!$O$2:$O$747)</f>
        <v/>
      </c>
      <c r="R237" s="18" t="str">
        <f>IF('초기비용'!$C$2, '인테리어-초기비용'!$P$2:$P$747, '인테리어-초기비용'!$O$2:$O$747)</f>
        <v/>
      </c>
      <c r="S237" s="18">
        <f>IF('총결산'!$C$2, '인테리어-초기비용'!$P$2:$P$747, '인테리어-초기비용'!$O$2:$O$747)</f>
        <v>0</v>
      </c>
      <c r="T237" s="18">
        <f>IF('인테리어-초기비용'!$U$2:$U$747=FALSE, '인테리어-초기비용'!$N$2:$N$747, 0)</f>
        <v>0</v>
      </c>
      <c r="U237" s="20"/>
      <c r="V237" s="15"/>
      <c r="W237" s="15"/>
      <c r="X237" s="15"/>
      <c r="Y237" s="15"/>
      <c r="Z237" s="15"/>
      <c r="AA237" s="15"/>
      <c r="AB237" s="19"/>
    </row>
    <row r="238" ht="15.75" customHeight="1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10" t="b">
        <f>AND(ISNUMBER(MATCH('인테리어-초기비용'!$E$2:$E$747, '관리용품리스트'!$B$3:$B$48, 0)),
  ISNUMBER(MATCH('인테리어-초기비용'!$F$2:$F$747, '관리용품리스트'!$C$3:$C$48, 0))
)
</f>
        <v>0</v>
      </c>
      <c r="N23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38" s="11" t="str">
        <f>IF('인테리어-초기비용'!$C$2:$C$747="지출", -('인테리어-초기비용'!$G$2:$G$747), '인테리어-초기비용'!$G$2:$G$747)</f>
        <v/>
      </c>
      <c r="P238" s="11">
        <f>'인테리어-초기비용'!$O$2:$O$747-'인테리어-초기비용'!$N$2:$N$747</f>
        <v>0</v>
      </c>
      <c r="Q238" s="11" t="str">
        <f>IF('운영결산'!$C$2, '인테리어-초기비용'!$P$2:$P$747, '인테리어-초기비용'!$O$2:$O$747)</f>
        <v/>
      </c>
      <c r="R238" s="11" t="str">
        <f>IF('초기비용'!$C$2, '인테리어-초기비용'!$P$2:$P$747, '인테리어-초기비용'!$O$2:$O$747)</f>
        <v/>
      </c>
      <c r="S238" s="11">
        <f>IF('총결산'!$C$2, '인테리어-초기비용'!$P$2:$P$747, '인테리어-초기비용'!$O$2:$O$747)</f>
        <v>0</v>
      </c>
      <c r="T238" s="11">
        <f>IF('인테리어-초기비용'!$U$2:$U$747=FALSE, '인테리어-초기비용'!$N$2:$N$747, 0)</f>
        <v>0</v>
      </c>
      <c r="U238" s="21"/>
      <c r="V238" s="8"/>
      <c r="W238" s="8"/>
      <c r="X238" s="8"/>
      <c r="Y238" s="8"/>
      <c r="Z238" s="8"/>
      <c r="AA238" s="8"/>
      <c r="AB238" s="12"/>
    </row>
    <row r="239" ht="15.75" customHeight="1">
      <c r="A239" s="13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7" t="b">
        <f>AND(ISNUMBER(MATCH('인테리어-초기비용'!$E$2:$E$747, '관리용품리스트'!$B$3:$B$48, 0)),
  ISNUMBER(MATCH('인테리어-초기비용'!$F$2:$F$747, '관리용품리스트'!$C$3:$C$48, 0))
)
</f>
        <v>0</v>
      </c>
      <c r="N23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39" s="18" t="str">
        <f>IF('인테리어-초기비용'!$C$2:$C$747="지출", -('인테리어-초기비용'!$G$2:$G$747), '인테리어-초기비용'!$G$2:$G$747)</f>
        <v/>
      </c>
      <c r="P239" s="18">
        <f>'인테리어-초기비용'!$O$2:$O$747-'인테리어-초기비용'!$N$2:$N$747</f>
        <v>0</v>
      </c>
      <c r="Q239" s="18" t="str">
        <f>IF('운영결산'!$C$2, '인테리어-초기비용'!$P$2:$P$747, '인테리어-초기비용'!$O$2:$O$747)</f>
        <v/>
      </c>
      <c r="R239" s="18" t="str">
        <f>IF('초기비용'!$C$2, '인테리어-초기비용'!$P$2:$P$747, '인테리어-초기비용'!$O$2:$O$747)</f>
        <v/>
      </c>
      <c r="S239" s="18">
        <f>IF('총결산'!$C$2, '인테리어-초기비용'!$P$2:$P$747, '인테리어-초기비용'!$O$2:$O$747)</f>
        <v>0</v>
      </c>
      <c r="T239" s="18">
        <f>IF('인테리어-초기비용'!$U$2:$U$747=FALSE, '인테리어-초기비용'!$N$2:$N$747, 0)</f>
        <v>0</v>
      </c>
      <c r="U239" s="20"/>
      <c r="V239" s="15"/>
      <c r="W239" s="15"/>
      <c r="X239" s="15"/>
      <c r="Y239" s="15"/>
      <c r="Z239" s="15"/>
      <c r="AA239" s="15"/>
      <c r="AB239" s="19"/>
    </row>
    <row r="240" ht="15.75" customHeight="1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10" t="b">
        <f>AND(ISNUMBER(MATCH('인테리어-초기비용'!$E$2:$E$747, '관리용품리스트'!$B$3:$B$48, 0)),
  ISNUMBER(MATCH('인테리어-초기비용'!$F$2:$F$747, '관리용품리스트'!$C$3:$C$48, 0))
)
</f>
        <v>0</v>
      </c>
      <c r="N24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40" s="11" t="str">
        <f>IF('인테리어-초기비용'!$C$2:$C$747="지출", -('인테리어-초기비용'!$G$2:$G$747), '인테리어-초기비용'!$G$2:$G$747)</f>
        <v/>
      </c>
      <c r="P240" s="11">
        <f>'인테리어-초기비용'!$O$2:$O$747-'인테리어-초기비용'!$N$2:$N$747</f>
        <v>0</v>
      </c>
      <c r="Q240" s="11" t="str">
        <f>IF('운영결산'!$C$2, '인테리어-초기비용'!$P$2:$P$747, '인테리어-초기비용'!$O$2:$O$747)</f>
        <v/>
      </c>
      <c r="R240" s="11" t="str">
        <f>IF('초기비용'!$C$2, '인테리어-초기비용'!$P$2:$P$747, '인테리어-초기비용'!$O$2:$O$747)</f>
        <v/>
      </c>
      <c r="S240" s="11">
        <f>IF('총결산'!$C$2, '인테리어-초기비용'!$P$2:$P$747, '인테리어-초기비용'!$O$2:$O$747)</f>
        <v>0</v>
      </c>
      <c r="T240" s="11">
        <f>IF('인테리어-초기비용'!$U$2:$U$747=FALSE, '인테리어-초기비용'!$N$2:$N$747, 0)</f>
        <v>0</v>
      </c>
      <c r="U240" s="21"/>
      <c r="V240" s="8"/>
      <c r="W240" s="8"/>
      <c r="X240" s="8"/>
      <c r="Y240" s="8"/>
      <c r="Z240" s="8"/>
      <c r="AA240" s="8"/>
      <c r="AB240" s="12"/>
    </row>
    <row r="241" ht="15.75" customHeight="1">
      <c r="A241" s="13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7" t="b">
        <f>AND(ISNUMBER(MATCH('인테리어-초기비용'!$E$2:$E$747, '관리용품리스트'!$B$3:$B$48, 0)),
  ISNUMBER(MATCH('인테리어-초기비용'!$F$2:$F$747, '관리용품리스트'!$C$3:$C$48, 0))
)
</f>
        <v>0</v>
      </c>
      <c r="N24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41" s="18" t="str">
        <f>IF('인테리어-초기비용'!$C$2:$C$747="지출", -('인테리어-초기비용'!$G$2:$G$747), '인테리어-초기비용'!$G$2:$G$747)</f>
        <v/>
      </c>
      <c r="P241" s="18">
        <f>'인테리어-초기비용'!$O$2:$O$747-'인테리어-초기비용'!$N$2:$N$747</f>
        <v>0</v>
      </c>
      <c r="Q241" s="18" t="str">
        <f>IF('운영결산'!$C$2, '인테리어-초기비용'!$P$2:$P$747, '인테리어-초기비용'!$O$2:$O$747)</f>
        <v/>
      </c>
      <c r="R241" s="18" t="str">
        <f>IF('초기비용'!$C$2, '인테리어-초기비용'!$P$2:$P$747, '인테리어-초기비용'!$O$2:$O$747)</f>
        <v/>
      </c>
      <c r="S241" s="18">
        <f>IF('총결산'!$C$2, '인테리어-초기비용'!$P$2:$P$747, '인테리어-초기비용'!$O$2:$O$747)</f>
        <v>0</v>
      </c>
      <c r="T241" s="18">
        <f>IF('인테리어-초기비용'!$U$2:$U$747=FALSE, '인테리어-초기비용'!$N$2:$N$747, 0)</f>
        <v>0</v>
      </c>
      <c r="U241" s="20"/>
      <c r="V241" s="15"/>
      <c r="W241" s="15"/>
      <c r="X241" s="15"/>
      <c r="Y241" s="15"/>
      <c r="Z241" s="15"/>
      <c r="AA241" s="15"/>
      <c r="AB241" s="19"/>
    </row>
    <row r="242" ht="15.75" customHeight="1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10" t="b">
        <f>AND(ISNUMBER(MATCH('인테리어-초기비용'!$E$2:$E$747, '관리용품리스트'!$B$3:$B$48, 0)),
  ISNUMBER(MATCH('인테리어-초기비용'!$F$2:$F$747, '관리용품리스트'!$C$3:$C$48, 0))
)
</f>
        <v>0</v>
      </c>
      <c r="N24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42" s="11" t="str">
        <f>IF('인테리어-초기비용'!$C$2:$C$747="지출", -('인테리어-초기비용'!$G$2:$G$747), '인테리어-초기비용'!$G$2:$G$747)</f>
        <v/>
      </c>
      <c r="P242" s="11">
        <f>'인테리어-초기비용'!$O$2:$O$747-'인테리어-초기비용'!$N$2:$N$747</f>
        <v>0</v>
      </c>
      <c r="Q242" s="11" t="str">
        <f>IF('운영결산'!$C$2, '인테리어-초기비용'!$P$2:$P$747, '인테리어-초기비용'!$O$2:$O$747)</f>
        <v/>
      </c>
      <c r="R242" s="11" t="str">
        <f>IF('초기비용'!$C$2, '인테리어-초기비용'!$P$2:$P$747, '인테리어-초기비용'!$O$2:$O$747)</f>
        <v/>
      </c>
      <c r="S242" s="11">
        <f>IF('총결산'!$C$2, '인테리어-초기비용'!$P$2:$P$747, '인테리어-초기비용'!$O$2:$O$747)</f>
        <v>0</v>
      </c>
      <c r="T242" s="11">
        <f>IF('인테리어-초기비용'!$U$2:$U$747=FALSE, '인테리어-초기비용'!$N$2:$N$747, 0)</f>
        <v>0</v>
      </c>
      <c r="U242" s="21"/>
      <c r="V242" s="8"/>
      <c r="W242" s="8"/>
      <c r="X242" s="8"/>
      <c r="Y242" s="8"/>
      <c r="Z242" s="8"/>
      <c r="AA242" s="8"/>
      <c r="AB242" s="12"/>
    </row>
    <row r="243" ht="15.75" customHeight="1">
      <c r="A243" s="13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7" t="b">
        <f>AND(ISNUMBER(MATCH('인테리어-초기비용'!$E$2:$E$747, '관리용품리스트'!$B$3:$B$48, 0)),
  ISNUMBER(MATCH('인테리어-초기비용'!$F$2:$F$747, '관리용품리스트'!$C$3:$C$48, 0))
)
</f>
        <v>0</v>
      </c>
      <c r="N24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43" s="18" t="str">
        <f>IF('인테리어-초기비용'!$C$2:$C$747="지출", -('인테리어-초기비용'!$G$2:$G$747), '인테리어-초기비용'!$G$2:$G$747)</f>
        <v/>
      </c>
      <c r="P243" s="18">
        <f>'인테리어-초기비용'!$O$2:$O$747-'인테리어-초기비용'!$N$2:$N$747</f>
        <v>0</v>
      </c>
      <c r="Q243" s="18" t="str">
        <f>IF('운영결산'!$C$2, '인테리어-초기비용'!$P$2:$P$747, '인테리어-초기비용'!$O$2:$O$747)</f>
        <v/>
      </c>
      <c r="R243" s="18" t="str">
        <f>IF('초기비용'!$C$2, '인테리어-초기비용'!$P$2:$P$747, '인테리어-초기비용'!$O$2:$O$747)</f>
        <v/>
      </c>
      <c r="S243" s="18">
        <f>IF('총결산'!$C$2, '인테리어-초기비용'!$P$2:$P$747, '인테리어-초기비용'!$O$2:$O$747)</f>
        <v>0</v>
      </c>
      <c r="T243" s="18">
        <f>IF('인테리어-초기비용'!$U$2:$U$747=FALSE, '인테리어-초기비용'!$N$2:$N$747, 0)</f>
        <v>0</v>
      </c>
      <c r="U243" s="20"/>
      <c r="V243" s="15"/>
      <c r="W243" s="15"/>
      <c r="X243" s="15"/>
      <c r="Y243" s="15"/>
      <c r="Z243" s="15"/>
      <c r="AA243" s="15"/>
      <c r="AB243" s="19"/>
    </row>
    <row r="244" ht="15.75" customHeight="1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10" t="b">
        <f>AND(ISNUMBER(MATCH('인테리어-초기비용'!$E$2:$E$747, '관리용품리스트'!$B$3:$B$48, 0)),
  ISNUMBER(MATCH('인테리어-초기비용'!$F$2:$F$747, '관리용품리스트'!$C$3:$C$48, 0))
)
</f>
        <v>0</v>
      </c>
      <c r="N24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44" s="11" t="str">
        <f>IF('인테리어-초기비용'!$C$2:$C$747="지출", -('인테리어-초기비용'!$G$2:$G$747), '인테리어-초기비용'!$G$2:$G$747)</f>
        <v/>
      </c>
      <c r="P244" s="11">
        <f>'인테리어-초기비용'!$O$2:$O$747-'인테리어-초기비용'!$N$2:$N$747</f>
        <v>0</v>
      </c>
      <c r="Q244" s="11" t="str">
        <f>IF('운영결산'!$C$2, '인테리어-초기비용'!$P$2:$P$747, '인테리어-초기비용'!$O$2:$O$747)</f>
        <v/>
      </c>
      <c r="R244" s="11" t="str">
        <f>IF('초기비용'!$C$2, '인테리어-초기비용'!$P$2:$P$747, '인테리어-초기비용'!$O$2:$O$747)</f>
        <v/>
      </c>
      <c r="S244" s="11">
        <f>IF('총결산'!$C$2, '인테리어-초기비용'!$P$2:$P$747, '인테리어-초기비용'!$O$2:$O$747)</f>
        <v>0</v>
      </c>
      <c r="T244" s="11">
        <f>IF('인테리어-초기비용'!$U$2:$U$747=FALSE, '인테리어-초기비용'!$N$2:$N$747, 0)</f>
        <v>0</v>
      </c>
      <c r="U244" s="21"/>
      <c r="V244" s="8"/>
      <c r="W244" s="8"/>
      <c r="X244" s="8"/>
      <c r="Y244" s="8"/>
      <c r="Z244" s="8"/>
      <c r="AA244" s="8"/>
      <c r="AB244" s="12"/>
    </row>
    <row r="245" ht="15.75" customHeight="1">
      <c r="A245" s="13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7" t="b">
        <f>AND(ISNUMBER(MATCH('인테리어-초기비용'!$E$2:$E$747, '관리용품리스트'!$B$3:$B$48, 0)),
  ISNUMBER(MATCH('인테리어-초기비용'!$F$2:$F$747, '관리용품리스트'!$C$3:$C$48, 0))
)
</f>
        <v>0</v>
      </c>
      <c r="N24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45" s="18" t="str">
        <f>IF('인테리어-초기비용'!$C$2:$C$747="지출", -('인테리어-초기비용'!$G$2:$G$747), '인테리어-초기비용'!$G$2:$G$747)</f>
        <v/>
      </c>
      <c r="P245" s="18">
        <f>'인테리어-초기비용'!$O$2:$O$747-'인테리어-초기비용'!$N$2:$N$747</f>
        <v>0</v>
      </c>
      <c r="Q245" s="18" t="str">
        <f>IF('운영결산'!$C$2, '인테리어-초기비용'!$P$2:$P$747, '인테리어-초기비용'!$O$2:$O$747)</f>
        <v/>
      </c>
      <c r="R245" s="18" t="str">
        <f>IF('초기비용'!$C$2, '인테리어-초기비용'!$P$2:$P$747, '인테리어-초기비용'!$O$2:$O$747)</f>
        <v/>
      </c>
      <c r="S245" s="18">
        <f>IF('총결산'!$C$2, '인테리어-초기비용'!$P$2:$P$747, '인테리어-초기비용'!$O$2:$O$747)</f>
        <v>0</v>
      </c>
      <c r="T245" s="18">
        <f>IF('인테리어-초기비용'!$U$2:$U$747=FALSE, '인테리어-초기비용'!$N$2:$N$747, 0)</f>
        <v>0</v>
      </c>
      <c r="U245" s="20"/>
      <c r="V245" s="15"/>
      <c r="W245" s="15"/>
      <c r="X245" s="15"/>
      <c r="Y245" s="15"/>
      <c r="Z245" s="15"/>
      <c r="AA245" s="15"/>
      <c r="AB245" s="19"/>
    </row>
    <row r="246" ht="15.75" customHeight="1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10" t="b">
        <f>AND(ISNUMBER(MATCH('인테리어-초기비용'!$E$2:$E$747, '관리용품리스트'!$B$3:$B$48, 0)),
  ISNUMBER(MATCH('인테리어-초기비용'!$F$2:$F$747, '관리용품리스트'!$C$3:$C$48, 0))
)
</f>
        <v>0</v>
      </c>
      <c r="N24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46" s="11" t="str">
        <f>IF('인테리어-초기비용'!$C$2:$C$747="지출", -('인테리어-초기비용'!$G$2:$G$747), '인테리어-초기비용'!$G$2:$G$747)</f>
        <v/>
      </c>
      <c r="P246" s="11">
        <f>'인테리어-초기비용'!$O$2:$O$747-'인테리어-초기비용'!$N$2:$N$747</f>
        <v>0</v>
      </c>
      <c r="Q246" s="11" t="str">
        <f>IF('운영결산'!$C$2, '인테리어-초기비용'!$P$2:$P$747, '인테리어-초기비용'!$O$2:$O$747)</f>
        <v/>
      </c>
      <c r="R246" s="11" t="str">
        <f>IF('초기비용'!$C$2, '인테리어-초기비용'!$P$2:$P$747, '인테리어-초기비용'!$O$2:$O$747)</f>
        <v/>
      </c>
      <c r="S246" s="11">
        <f>IF('총결산'!$C$2, '인테리어-초기비용'!$P$2:$P$747, '인테리어-초기비용'!$O$2:$O$747)</f>
        <v>0</v>
      </c>
      <c r="T246" s="11">
        <f>IF('인테리어-초기비용'!$U$2:$U$747=FALSE, '인테리어-초기비용'!$N$2:$N$747, 0)</f>
        <v>0</v>
      </c>
      <c r="U246" s="21"/>
      <c r="V246" s="8"/>
      <c r="W246" s="8"/>
      <c r="X246" s="8"/>
      <c r="Y246" s="8"/>
      <c r="Z246" s="8"/>
      <c r="AA246" s="8"/>
      <c r="AB246" s="12"/>
    </row>
    <row r="247" ht="15.75" customHeight="1">
      <c r="A247" s="13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7" t="b">
        <f>AND(ISNUMBER(MATCH('인테리어-초기비용'!$E$2:$E$747, '관리용품리스트'!$B$3:$B$48, 0)),
  ISNUMBER(MATCH('인테리어-초기비용'!$F$2:$F$747, '관리용품리스트'!$C$3:$C$48, 0))
)
</f>
        <v>0</v>
      </c>
      <c r="N24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47" s="18" t="str">
        <f>IF('인테리어-초기비용'!$C$2:$C$747="지출", -('인테리어-초기비용'!$G$2:$G$747), '인테리어-초기비용'!$G$2:$G$747)</f>
        <v/>
      </c>
      <c r="P247" s="18">
        <f>'인테리어-초기비용'!$O$2:$O$747-'인테리어-초기비용'!$N$2:$N$747</f>
        <v>0</v>
      </c>
      <c r="Q247" s="18" t="str">
        <f>IF('운영결산'!$C$2, '인테리어-초기비용'!$P$2:$P$747, '인테리어-초기비용'!$O$2:$O$747)</f>
        <v/>
      </c>
      <c r="R247" s="18" t="str">
        <f>IF('초기비용'!$C$2, '인테리어-초기비용'!$P$2:$P$747, '인테리어-초기비용'!$O$2:$O$747)</f>
        <v/>
      </c>
      <c r="S247" s="18">
        <f>IF('총결산'!$C$2, '인테리어-초기비용'!$P$2:$P$747, '인테리어-초기비용'!$O$2:$O$747)</f>
        <v>0</v>
      </c>
      <c r="T247" s="18">
        <f>IF('인테리어-초기비용'!$U$2:$U$747=FALSE, '인테리어-초기비용'!$N$2:$N$747, 0)</f>
        <v>0</v>
      </c>
      <c r="U247" s="20"/>
      <c r="V247" s="15"/>
      <c r="W247" s="15"/>
      <c r="X247" s="15"/>
      <c r="Y247" s="15"/>
      <c r="Z247" s="15"/>
      <c r="AA247" s="15"/>
      <c r="AB247" s="19"/>
    </row>
    <row r="248" ht="15.75" customHeight="1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10" t="b">
        <f>AND(ISNUMBER(MATCH('인테리어-초기비용'!$E$2:$E$747, '관리용품리스트'!$B$3:$B$48, 0)),
  ISNUMBER(MATCH('인테리어-초기비용'!$F$2:$F$747, '관리용품리스트'!$C$3:$C$48, 0))
)
</f>
        <v>0</v>
      </c>
      <c r="N24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48" s="11" t="str">
        <f>IF('인테리어-초기비용'!$C$2:$C$747="지출", -('인테리어-초기비용'!$G$2:$G$747), '인테리어-초기비용'!$G$2:$G$747)</f>
        <v/>
      </c>
      <c r="P248" s="11">
        <f>'인테리어-초기비용'!$O$2:$O$747-'인테리어-초기비용'!$N$2:$N$747</f>
        <v>0</v>
      </c>
      <c r="Q248" s="11" t="str">
        <f>IF('운영결산'!$C$2, '인테리어-초기비용'!$P$2:$P$747, '인테리어-초기비용'!$O$2:$O$747)</f>
        <v/>
      </c>
      <c r="R248" s="11" t="str">
        <f>IF('초기비용'!$C$2, '인테리어-초기비용'!$P$2:$P$747, '인테리어-초기비용'!$O$2:$O$747)</f>
        <v/>
      </c>
      <c r="S248" s="11">
        <f>IF('총결산'!$C$2, '인테리어-초기비용'!$P$2:$P$747, '인테리어-초기비용'!$O$2:$O$747)</f>
        <v>0</v>
      </c>
      <c r="T248" s="11">
        <f>IF('인테리어-초기비용'!$U$2:$U$747=FALSE, '인테리어-초기비용'!$N$2:$N$747, 0)</f>
        <v>0</v>
      </c>
      <c r="U248" s="21"/>
      <c r="V248" s="8"/>
      <c r="W248" s="8"/>
      <c r="X248" s="8"/>
      <c r="Y248" s="8"/>
      <c r="Z248" s="8"/>
      <c r="AA248" s="8"/>
      <c r="AB248" s="12"/>
    </row>
    <row r="249" ht="15.75" customHeight="1">
      <c r="A249" s="13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7" t="b">
        <f>AND(ISNUMBER(MATCH('인테리어-초기비용'!$E$2:$E$747, '관리용품리스트'!$B$3:$B$48, 0)),
  ISNUMBER(MATCH('인테리어-초기비용'!$F$2:$F$747, '관리용품리스트'!$C$3:$C$48, 0))
)
</f>
        <v>0</v>
      </c>
      <c r="N24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49" s="18" t="str">
        <f>IF('인테리어-초기비용'!$C$2:$C$747="지출", -('인테리어-초기비용'!$G$2:$G$747), '인테리어-초기비용'!$G$2:$G$747)</f>
        <v/>
      </c>
      <c r="P249" s="18">
        <f>'인테리어-초기비용'!$O$2:$O$747-'인테리어-초기비용'!$N$2:$N$747</f>
        <v>0</v>
      </c>
      <c r="Q249" s="18" t="str">
        <f>IF('운영결산'!$C$2, '인테리어-초기비용'!$P$2:$P$747, '인테리어-초기비용'!$O$2:$O$747)</f>
        <v/>
      </c>
      <c r="R249" s="18" t="str">
        <f>IF('초기비용'!$C$2, '인테리어-초기비용'!$P$2:$P$747, '인테리어-초기비용'!$O$2:$O$747)</f>
        <v/>
      </c>
      <c r="S249" s="18">
        <f>IF('총결산'!$C$2, '인테리어-초기비용'!$P$2:$P$747, '인테리어-초기비용'!$O$2:$O$747)</f>
        <v>0</v>
      </c>
      <c r="T249" s="18">
        <f>IF('인테리어-초기비용'!$U$2:$U$747=FALSE, '인테리어-초기비용'!$N$2:$N$747, 0)</f>
        <v>0</v>
      </c>
      <c r="U249" s="20"/>
      <c r="V249" s="15"/>
      <c r="W249" s="15"/>
      <c r="X249" s="15"/>
      <c r="Y249" s="15"/>
      <c r="Z249" s="15"/>
      <c r="AA249" s="15"/>
      <c r="AB249" s="19"/>
    </row>
    <row r="250" ht="15.75" customHeight="1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10" t="b">
        <f>AND(ISNUMBER(MATCH('인테리어-초기비용'!$E$2:$E$747, '관리용품리스트'!$B$3:$B$48, 0)),
  ISNUMBER(MATCH('인테리어-초기비용'!$F$2:$F$747, '관리용품리스트'!$C$3:$C$48, 0))
)
</f>
        <v>0</v>
      </c>
      <c r="N25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50" s="11" t="str">
        <f>IF('인테리어-초기비용'!$C$2:$C$747="지출", -('인테리어-초기비용'!$G$2:$G$747), '인테리어-초기비용'!$G$2:$G$747)</f>
        <v/>
      </c>
      <c r="P250" s="11">
        <f>'인테리어-초기비용'!$O$2:$O$747-'인테리어-초기비용'!$N$2:$N$747</f>
        <v>0</v>
      </c>
      <c r="Q250" s="11" t="str">
        <f>IF('운영결산'!$C$2, '인테리어-초기비용'!$P$2:$P$747, '인테리어-초기비용'!$O$2:$O$747)</f>
        <v/>
      </c>
      <c r="R250" s="11" t="str">
        <f>IF('초기비용'!$C$2, '인테리어-초기비용'!$P$2:$P$747, '인테리어-초기비용'!$O$2:$O$747)</f>
        <v/>
      </c>
      <c r="S250" s="11">
        <f>IF('총결산'!$C$2, '인테리어-초기비용'!$P$2:$P$747, '인테리어-초기비용'!$O$2:$O$747)</f>
        <v>0</v>
      </c>
      <c r="T250" s="11">
        <f>IF('인테리어-초기비용'!$U$2:$U$747=FALSE, '인테리어-초기비용'!$N$2:$N$747, 0)</f>
        <v>0</v>
      </c>
      <c r="U250" s="21"/>
      <c r="V250" s="8"/>
      <c r="W250" s="8"/>
      <c r="X250" s="8"/>
      <c r="Y250" s="8"/>
      <c r="Z250" s="8"/>
      <c r="AA250" s="8"/>
      <c r="AB250" s="12"/>
    </row>
    <row r="251" ht="15.75" customHeight="1">
      <c r="A251" s="13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7" t="b">
        <f>AND(ISNUMBER(MATCH('인테리어-초기비용'!$E$2:$E$747, '관리용품리스트'!$B$3:$B$48, 0)),
  ISNUMBER(MATCH('인테리어-초기비용'!$F$2:$F$747, '관리용품리스트'!$C$3:$C$48, 0))
)
</f>
        <v>0</v>
      </c>
      <c r="N25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51" s="18" t="str">
        <f>IF('인테리어-초기비용'!$C$2:$C$747="지출", -('인테리어-초기비용'!$G$2:$G$747), '인테리어-초기비용'!$G$2:$G$747)</f>
        <v/>
      </c>
      <c r="P251" s="18">
        <f>'인테리어-초기비용'!$O$2:$O$747-'인테리어-초기비용'!$N$2:$N$747</f>
        <v>0</v>
      </c>
      <c r="Q251" s="18" t="str">
        <f>IF('운영결산'!$C$2, '인테리어-초기비용'!$P$2:$P$747, '인테리어-초기비용'!$O$2:$O$747)</f>
        <v/>
      </c>
      <c r="R251" s="18" t="str">
        <f>IF('초기비용'!$C$2, '인테리어-초기비용'!$P$2:$P$747, '인테리어-초기비용'!$O$2:$O$747)</f>
        <v/>
      </c>
      <c r="S251" s="18">
        <f>IF('총결산'!$C$2, '인테리어-초기비용'!$P$2:$P$747, '인테리어-초기비용'!$O$2:$O$747)</f>
        <v>0</v>
      </c>
      <c r="T251" s="18">
        <f>IF('인테리어-초기비용'!$U$2:$U$747=FALSE, '인테리어-초기비용'!$N$2:$N$747, 0)</f>
        <v>0</v>
      </c>
      <c r="U251" s="20"/>
      <c r="V251" s="15"/>
      <c r="W251" s="15"/>
      <c r="X251" s="15"/>
      <c r="Y251" s="15"/>
      <c r="Z251" s="15"/>
      <c r="AA251" s="15"/>
      <c r="AB251" s="19"/>
    </row>
    <row r="252" ht="15.75" customHeight="1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10" t="b">
        <f>AND(ISNUMBER(MATCH('인테리어-초기비용'!$E$2:$E$747, '관리용품리스트'!$B$3:$B$48, 0)),
  ISNUMBER(MATCH('인테리어-초기비용'!$F$2:$F$747, '관리용품리스트'!$C$3:$C$48, 0))
)
</f>
        <v>0</v>
      </c>
      <c r="N25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52" s="11" t="str">
        <f>IF('인테리어-초기비용'!$C$2:$C$747="지출", -('인테리어-초기비용'!$G$2:$G$747), '인테리어-초기비용'!$G$2:$G$747)</f>
        <v/>
      </c>
      <c r="P252" s="11">
        <f>'인테리어-초기비용'!$O$2:$O$747-'인테리어-초기비용'!$N$2:$N$747</f>
        <v>0</v>
      </c>
      <c r="Q252" s="11" t="str">
        <f>IF('운영결산'!$C$2, '인테리어-초기비용'!$P$2:$P$747, '인테리어-초기비용'!$O$2:$O$747)</f>
        <v/>
      </c>
      <c r="R252" s="11" t="str">
        <f>IF('초기비용'!$C$2, '인테리어-초기비용'!$P$2:$P$747, '인테리어-초기비용'!$O$2:$O$747)</f>
        <v/>
      </c>
      <c r="S252" s="11">
        <f>IF('총결산'!$C$2, '인테리어-초기비용'!$P$2:$P$747, '인테리어-초기비용'!$O$2:$O$747)</f>
        <v>0</v>
      </c>
      <c r="T252" s="11">
        <f>IF('인테리어-초기비용'!$U$2:$U$747=FALSE, '인테리어-초기비용'!$N$2:$N$747, 0)</f>
        <v>0</v>
      </c>
      <c r="U252" s="21"/>
      <c r="V252" s="8"/>
      <c r="W252" s="8"/>
      <c r="X252" s="8"/>
      <c r="Y252" s="8"/>
      <c r="Z252" s="8"/>
      <c r="AA252" s="8"/>
      <c r="AB252" s="12"/>
    </row>
    <row r="253" ht="15.75" customHeight="1">
      <c r="A253" s="13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7" t="b">
        <f>AND(ISNUMBER(MATCH('인테리어-초기비용'!$E$2:$E$747, '관리용품리스트'!$B$3:$B$48, 0)),
  ISNUMBER(MATCH('인테리어-초기비용'!$F$2:$F$747, '관리용품리스트'!$C$3:$C$48, 0))
)
</f>
        <v>0</v>
      </c>
      <c r="N25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53" s="18" t="str">
        <f>IF('인테리어-초기비용'!$C$2:$C$747="지출", -('인테리어-초기비용'!$G$2:$G$747), '인테리어-초기비용'!$G$2:$G$747)</f>
        <v/>
      </c>
      <c r="P253" s="18">
        <f>'인테리어-초기비용'!$O$2:$O$747-'인테리어-초기비용'!$N$2:$N$747</f>
        <v>0</v>
      </c>
      <c r="Q253" s="18" t="str">
        <f>IF('운영결산'!$C$2, '인테리어-초기비용'!$P$2:$P$747, '인테리어-초기비용'!$O$2:$O$747)</f>
        <v/>
      </c>
      <c r="R253" s="18" t="str">
        <f>IF('초기비용'!$C$2, '인테리어-초기비용'!$P$2:$P$747, '인테리어-초기비용'!$O$2:$O$747)</f>
        <v/>
      </c>
      <c r="S253" s="18">
        <f>IF('총결산'!$C$2, '인테리어-초기비용'!$P$2:$P$747, '인테리어-초기비용'!$O$2:$O$747)</f>
        <v>0</v>
      </c>
      <c r="T253" s="18">
        <f>IF('인테리어-초기비용'!$U$2:$U$747=FALSE, '인테리어-초기비용'!$N$2:$N$747, 0)</f>
        <v>0</v>
      </c>
      <c r="U253" s="20"/>
      <c r="V253" s="15"/>
      <c r="W253" s="15"/>
      <c r="X253" s="15"/>
      <c r="Y253" s="15"/>
      <c r="Z253" s="15"/>
      <c r="AA253" s="15"/>
      <c r="AB253" s="19"/>
    </row>
    <row r="254" ht="15.75" customHeight="1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10" t="b">
        <f>AND(ISNUMBER(MATCH('인테리어-초기비용'!$E$2:$E$747, '관리용품리스트'!$B$3:$B$48, 0)),
  ISNUMBER(MATCH('인테리어-초기비용'!$F$2:$F$747, '관리용품리스트'!$C$3:$C$48, 0))
)
</f>
        <v>0</v>
      </c>
      <c r="N25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54" s="11" t="str">
        <f>IF('인테리어-초기비용'!$C$2:$C$747="지출", -('인테리어-초기비용'!$G$2:$G$747), '인테리어-초기비용'!$G$2:$G$747)</f>
        <v/>
      </c>
      <c r="P254" s="11">
        <f>'인테리어-초기비용'!$O$2:$O$747-'인테리어-초기비용'!$N$2:$N$747</f>
        <v>0</v>
      </c>
      <c r="Q254" s="11" t="str">
        <f>IF('운영결산'!$C$2, '인테리어-초기비용'!$P$2:$P$747, '인테리어-초기비용'!$O$2:$O$747)</f>
        <v/>
      </c>
      <c r="R254" s="11" t="str">
        <f>IF('초기비용'!$C$2, '인테리어-초기비용'!$P$2:$P$747, '인테리어-초기비용'!$O$2:$O$747)</f>
        <v/>
      </c>
      <c r="S254" s="11">
        <f>IF('총결산'!$C$2, '인테리어-초기비용'!$P$2:$P$747, '인테리어-초기비용'!$O$2:$O$747)</f>
        <v>0</v>
      </c>
      <c r="T254" s="11">
        <f>IF('인테리어-초기비용'!$U$2:$U$747=FALSE, '인테리어-초기비용'!$N$2:$N$747, 0)</f>
        <v>0</v>
      </c>
      <c r="U254" s="21"/>
      <c r="V254" s="8"/>
      <c r="W254" s="8"/>
      <c r="X254" s="8"/>
      <c r="Y254" s="8"/>
      <c r="Z254" s="8"/>
      <c r="AA254" s="8"/>
      <c r="AB254" s="12"/>
    </row>
    <row r="255" ht="15.75" customHeight="1">
      <c r="A255" s="13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7" t="b">
        <f>AND(ISNUMBER(MATCH('인테리어-초기비용'!$E$2:$E$747, '관리용품리스트'!$B$3:$B$48, 0)),
  ISNUMBER(MATCH('인테리어-초기비용'!$F$2:$F$747, '관리용품리스트'!$C$3:$C$48, 0))
)
</f>
        <v>0</v>
      </c>
      <c r="N25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55" s="18" t="str">
        <f>IF('인테리어-초기비용'!$C$2:$C$747="지출", -('인테리어-초기비용'!$G$2:$G$747), '인테리어-초기비용'!$G$2:$G$747)</f>
        <v/>
      </c>
      <c r="P255" s="18">
        <f>'인테리어-초기비용'!$O$2:$O$747-'인테리어-초기비용'!$N$2:$N$747</f>
        <v>0</v>
      </c>
      <c r="Q255" s="18" t="str">
        <f>IF('운영결산'!$C$2, '인테리어-초기비용'!$P$2:$P$747, '인테리어-초기비용'!$O$2:$O$747)</f>
        <v/>
      </c>
      <c r="R255" s="18" t="str">
        <f>IF('초기비용'!$C$2, '인테리어-초기비용'!$P$2:$P$747, '인테리어-초기비용'!$O$2:$O$747)</f>
        <v/>
      </c>
      <c r="S255" s="18">
        <f>IF('총결산'!$C$2, '인테리어-초기비용'!$P$2:$P$747, '인테리어-초기비용'!$O$2:$O$747)</f>
        <v>0</v>
      </c>
      <c r="T255" s="18">
        <f>IF('인테리어-초기비용'!$U$2:$U$747=FALSE, '인테리어-초기비용'!$N$2:$N$747, 0)</f>
        <v>0</v>
      </c>
      <c r="U255" s="20"/>
      <c r="V255" s="15"/>
      <c r="W255" s="15"/>
      <c r="X255" s="15"/>
      <c r="Y255" s="15"/>
      <c r="Z255" s="15"/>
      <c r="AA255" s="15"/>
      <c r="AB255" s="19"/>
    </row>
    <row r="256" ht="15.75" customHeight="1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10" t="b">
        <f>AND(ISNUMBER(MATCH('인테리어-초기비용'!$E$2:$E$747, '관리용품리스트'!$B$3:$B$48, 0)),
  ISNUMBER(MATCH('인테리어-초기비용'!$F$2:$F$747, '관리용품리스트'!$C$3:$C$48, 0))
)
</f>
        <v>0</v>
      </c>
      <c r="N25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56" s="11" t="str">
        <f>IF('인테리어-초기비용'!$C$2:$C$747="지출", -('인테리어-초기비용'!$G$2:$G$747), '인테리어-초기비용'!$G$2:$G$747)</f>
        <v/>
      </c>
      <c r="P256" s="11">
        <f>'인테리어-초기비용'!$O$2:$O$747-'인테리어-초기비용'!$N$2:$N$747</f>
        <v>0</v>
      </c>
      <c r="Q256" s="11" t="str">
        <f>IF('운영결산'!$C$2, '인테리어-초기비용'!$P$2:$P$747, '인테리어-초기비용'!$O$2:$O$747)</f>
        <v/>
      </c>
      <c r="R256" s="11" t="str">
        <f>IF('초기비용'!$C$2, '인테리어-초기비용'!$P$2:$P$747, '인테리어-초기비용'!$O$2:$O$747)</f>
        <v/>
      </c>
      <c r="S256" s="11">
        <f>IF('총결산'!$C$2, '인테리어-초기비용'!$P$2:$P$747, '인테리어-초기비용'!$O$2:$O$747)</f>
        <v>0</v>
      </c>
      <c r="T256" s="11">
        <f>IF('인테리어-초기비용'!$U$2:$U$747=FALSE, '인테리어-초기비용'!$N$2:$N$747, 0)</f>
        <v>0</v>
      </c>
      <c r="U256" s="21"/>
      <c r="V256" s="8"/>
      <c r="W256" s="8"/>
      <c r="X256" s="8"/>
      <c r="Y256" s="8"/>
      <c r="Z256" s="8"/>
      <c r="AA256" s="8"/>
      <c r="AB256" s="12"/>
    </row>
    <row r="257" ht="15.75" customHeight="1">
      <c r="A257" s="13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7" t="b">
        <f>AND(ISNUMBER(MATCH('인테리어-초기비용'!$E$2:$E$747, '관리용품리스트'!$B$3:$B$48, 0)),
  ISNUMBER(MATCH('인테리어-초기비용'!$F$2:$F$747, '관리용품리스트'!$C$3:$C$48, 0))
)
</f>
        <v>0</v>
      </c>
      <c r="N25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57" s="18" t="str">
        <f>IF('인테리어-초기비용'!$C$2:$C$747="지출", -('인테리어-초기비용'!$G$2:$G$747), '인테리어-초기비용'!$G$2:$G$747)</f>
        <v/>
      </c>
      <c r="P257" s="18">
        <f>'인테리어-초기비용'!$O$2:$O$747-'인테리어-초기비용'!$N$2:$N$747</f>
        <v>0</v>
      </c>
      <c r="Q257" s="18" t="str">
        <f>IF('운영결산'!$C$2, '인테리어-초기비용'!$P$2:$P$747, '인테리어-초기비용'!$O$2:$O$747)</f>
        <v/>
      </c>
      <c r="R257" s="18" t="str">
        <f>IF('초기비용'!$C$2, '인테리어-초기비용'!$P$2:$P$747, '인테리어-초기비용'!$O$2:$O$747)</f>
        <v/>
      </c>
      <c r="S257" s="18">
        <f>IF('총결산'!$C$2, '인테리어-초기비용'!$P$2:$P$747, '인테리어-초기비용'!$O$2:$O$747)</f>
        <v>0</v>
      </c>
      <c r="T257" s="18">
        <f>IF('인테리어-초기비용'!$U$2:$U$747=FALSE, '인테리어-초기비용'!$N$2:$N$747, 0)</f>
        <v>0</v>
      </c>
      <c r="U257" s="20"/>
      <c r="V257" s="15"/>
      <c r="W257" s="15"/>
      <c r="X257" s="15"/>
      <c r="Y257" s="15"/>
      <c r="Z257" s="15"/>
      <c r="AA257" s="15"/>
      <c r="AB257" s="19"/>
    </row>
    <row r="258" ht="15.75" customHeight="1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10" t="b">
        <f>AND(ISNUMBER(MATCH('인테리어-초기비용'!$E$2:$E$747, '관리용품리스트'!$B$3:$B$48, 0)),
  ISNUMBER(MATCH('인테리어-초기비용'!$F$2:$F$747, '관리용품리스트'!$C$3:$C$48, 0))
)
</f>
        <v>0</v>
      </c>
      <c r="N25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58" s="11" t="str">
        <f>IF('인테리어-초기비용'!$C$2:$C$747="지출", -('인테리어-초기비용'!$G$2:$G$747), '인테리어-초기비용'!$G$2:$G$747)</f>
        <v/>
      </c>
      <c r="P258" s="11">
        <f>'인테리어-초기비용'!$O$2:$O$747-'인테리어-초기비용'!$N$2:$N$747</f>
        <v>0</v>
      </c>
      <c r="Q258" s="11" t="str">
        <f>IF('운영결산'!$C$2, '인테리어-초기비용'!$P$2:$P$747, '인테리어-초기비용'!$O$2:$O$747)</f>
        <v/>
      </c>
      <c r="R258" s="11" t="str">
        <f>IF('초기비용'!$C$2, '인테리어-초기비용'!$P$2:$P$747, '인테리어-초기비용'!$O$2:$O$747)</f>
        <v/>
      </c>
      <c r="S258" s="11">
        <f>IF('총결산'!$C$2, '인테리어-초기비용'!$P$2:$P$747, '인테리어-초기비용'!$O$2:$O$747)</f>
        <v>0</v>
      </c>
      <c r="T258" s="11">
        <f>IF('인테리어-초기비용'!$U$2:$U$747=FALSE, '인테리어-초기비용'!$N$2:$N$747, 0)</f>
        <v>0</v>
      </c>
      <c r="U258" s="21"/>
      <c r="V258" s="8"/>
      <c r="W258" s="8"/>
      <c r="X258" s="8"/>
      <c r="Y258" s="8"/>
      <c r="Z258" s="8"/>
      <c r="AA258" s="8"/>
      <c r="AB258" s="12"/>
    </row>
    <row r="259" ht="15.75" customHeight="1">
      <c r="A259" s="13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7" t="b">
        <f>AND(ISNUMBER(MATCH('인테리어-초기비용'!$E$2:$E$747, '관리용품리스트'!$B$3:$B$48, 0)),
  ISNUMBER(MATCH('인테리어-초기비용'!$F$2:$F$747, '관리용품리스트'!$C$3:$C$48, 0))
)
</f>
        <v>0</v>
      </c>
      <c r="N25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59" s="18" t="str">
        <f>IF('인테리어-초기비용'!$C$2:$C$747="지출", -('인테리어-초기비용'!$G$2:$G$747), '인테리어-초기비용'!$G$2:$G$747)</f>
        <v/>
      </c>
      <c r="P259" s="18">
        <f>'인테리어-초기비용'!$O$2:$O$747-'인테리어-초기비용'!$N$2:$N$747</f>
        <v>0</v>
      </c>
      <c r="Q259" s="18" t="str">
        <f>IF('운영결산'!$C$2, '인테리어-초기비용'!$P$2:$P$747, '인테리어-초기비용'!$O$2:$O$747)</f>
        <v/>
      </c>
      <c r="R259" s="18" t="str">
        <f>IF('초기비용'!$C$2, '인테리어-초기비용'!$P$2:$P$747, '인테리어-초기비용'!$O$2:$O$747)</f>
        <v/>
      </c>
      <c r="S259" s="18">
        <f>IF('총결산'!$C$2, '인테리어-초기비용'!$P$2:$P$747, '인테리어-초기비용'!$O$2:$O$747)</f>
        <v>0</v>
      </c>
      <c r="T259" s="18">
        <f>IF('인테리어-초기비용'!$U$2:$U$747=FALSE, '인테리어-초기비용'!$N$2:$N$747, 0)</f>
        <v>0</v>
      </c>
      <c r="U259" s="20"/>
      <c r="V259" s="15"/>
      <c r="W259" s="15"/>
      <c r="X259" s="15"/>
      <c r="Y259" s="15"/>
      <c r="Z259" s="15"/>
      <c r="AA259" s="15"/>
      <c r="AB259" s="19"/>
    </row>
    <row r="260" ht="15.75" customHeight="1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10" t="b">
        <f>AND(ISNUMBER(MATCH('인테리어-초기비용'!$E$2:$E$747, '관리용품리스트'!$B$3:$B$48, 0)),
  ISNUMBER(MATCH('인테리어-초기비용'!$F$2:$F$747, '관리용품리스트'!$C$3:$C$48, 0))
)
</f>
        <v>0</v>
      </c>
      <c r="N26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60" s="11" t="str">
        <f>IF('인테리어-초기비용'!$C$2:$C$747="지출", -('인테리어-초기비용'!$G$2:$G$747), '인테리어-초기비용'!$G$2:$G$747)</f>
        <v/>
      </c>
      <c r="P260" s="11">
        <f>'인테리어-초기비용'!$O$2:$O$747-'인테리어-초기비용'!$N$2:$N$747</f>
        <v>0</v>
      </c>
      <c r="Q260" s="11" t="str">
        <f>IF('운영결산'!$C$2, '인테리어-초기비용'!$P$2:$P$747, '인테리어-초기비용'!$O$2:$O$747)</f>
        <v/>
      </c>
      <c r="R260" s="11" t="str">
        <f>IF('초기비용'!$C$2, '인테리어-초기비용'!$P$2:$P$747, '인테리어-초기비용'!$O$2:$O$747)</f>
        <v/>
      </c>
      <c r="S260" s="11">
        <f>IF('총결산'!$C$2, '인테리어-초기비용'!$P$2:$P$747, '인테리어-초기비용'!$O$2:$O$747)</f>
        <v>0</v>
      </c>
      <c r="T260" s="11">
        <f>IF('인테리어-초기비용'!$U$2:$U$747=FALSE, '인테리어-초기비용'!$N$2:$N$747, 0)</f>
        <v>0</v>
      </c>
      <c r="U260" s="21"/>
      <c r="V260" s="8"/>
      <c r="W260" s="8"/>
      <c r="X260" s="8"/>
      <c r="Y260" s="8"/>
      <c r="Z260" s="8"/>
      <c r="AA260" s="8"/>
      <c r="AB260" s="12"/>
    </row>
    <row r="261" ht="15.75" customHeight="1">
      <c r="A261" s="13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7" t="b">
        <f>AND(ISNUMBER(MATCH('인테리어-초기비용'!$E$2:$E$747, '관리용품리스트'!$B$3:$B$48, 0)),
  ISNUMBER(MATCH('인테리어-초기비용'!$F$2:$F$747, '관리용품리스트'!$C$3:$C$48, 0))
)
</f>
        <v>0</v>
      </c>
      <c r="N26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61" s="18" t="str">
        <f>IF('인테리어-초기비용'!$C$2:$C$747="지출", -('인테리어-초기비용'!$G$2:$G$747), '인테리어-초기비용'!$G$2:$G$747)</f>
        <v/>
      </c>
      <c r="P261" s="18">
        <f>'인테리어-초기비용'!$O$2:$O$747-'인테리어-초기비용'!$N$2:$N$747</f>
        <v>0</v>
      </c>
      <c r="Q261" s="18" t="str">
        <f>IF('운영결산'!$C$2, '인테리어-초기비용'!$P$2:$P$747, '인테리어-초기비용'!$O$2:$O$747)</f>
        <v/>
      </c>
      <c r="R261" s="18" t="str">
        <f>IF('초기비용'!$C$2, '인테리어-초기비용'!$P$2:$P$747, '인테리어-초기비용'!$O$2:$O$747)</f>
        <v/>
      </c>
      <c r="S261" s="18">
        <f>IF('총결산'!$C$2, '인테리어-초기비용'!$P$2:$P$747, '인테리어-초기비용'!$O$2:$O$747)</f>
        <v>0</v>
      </c>
      <c r="T261" s="18">
        <f>IF('인테리어-초기비용'!$U$2:$U$747=FALSE, '인테리어-초기비용'!$N$2:$N$747, 0)</f>
        <v>0</v>
      </c>
      <c r="U261" s="20"/>
      <c r="V261" s="15"/>
      <c r="W261" s="15"/>
      <c r="X261" s="15"/>
      <c r="Y261" s="15"/>
      <c r="Z261" s="15"/>
      <c r="AA261" s="15"/>
      <c r="AB261" s="19"/>
    </row>
    <row r="262" ht="15.75" customHeight="1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10" t="b">
        <f>AND(ISNUMBER(MATCH('인테리어-초기비용'!$E$2:$E$747, '관리용품리스트'!$B$3:$B$48, 0)),
  ISNUMBER(MATCH('인테리어-초기비용'!$F$2:$F$747, '관리용품리스트'!$C$3:$C$48, 0))
)
</f>
        <v>0</v>
      </c>
      <c r="N26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62" s="11" t="str">
        <f>IF('인테리어-초기비용'!$C$2:$C$747="지출", -('인테리어-초기비용'!$G$2:$G$747), '인테리어-초기비용'!$G$2:$G$747)</f>
        <v/>
      </c>
      <c r="P262" s="11">
        <f>'인테리어-초기비용'!$O$2:$O$747-'인테리어-초기비용'!$N$2:$N$747</f>
        <v>0</v>
      </c>
      <c r="Q262" s="11" t="str">
        <f>IF('운영결산'!$C$2, '인테리어-초기비용'!$P$2:$P$747, '인테리어-초기비용'!$O$2:$O$747)</f>
        <v/>
      </c>
      <c r="R262" s="11" t="str">
        <f>IF('초기비용'!$C$2, '인테리어-초기비용'!$P$2:$P$747, '인테리어-초기비용'!$O$2:$O$747)</f>
        <v/>
      </c>
      <c r="S262" s="11">
        <f>IF('총결산'!$C$2, '인테리어-초기비용'!$P$2:$P$747, '인테리어-초기비용'!$O$2:$O$747)</f>
        <v>0</v>
      </c>
      <c r="T262" s="11">
        <f>IF('인테리어-초기비용'!$U$2:$U$747=FALSE, '인테리어-초기비용'!$N$2:$N$747, 0)</f>
        <v>0</v>
      </c>
      <c r="U262" s="21"/>
      <c r="V262" s="8"/>
      <c r="W262" s="8"/>
      <c r="X262" s="8"/>
      <c r="Y262" s="8"/>
      <c r="Z262" s="8"/>
      <c r="AA262" s="8"/>
      <c r="AB262" s="12"/>
    </row>
    <row r="263" ht="15.75" customHeight="1">
      <c r="A263" s="13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7" t="b">
        <f>AND(ISNUMBER(MATCH('인테리어-초기비용'!$E$2:$E$747, '관리용품리스트'!$B$3:$B$48, 0)),
  ISNUMBER(MATCH('인테리어-초기비용'!$F$2:$F$747, '관리용품리스트'!$C$3:$C$48, 0))
)
</f>
        <v>0</v>
      </c>
      <c r="N26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63" s="18" t="str">
        <f>IF('인테리어-초기비용'!$C$2:$C$747="지출", -('인테리어-초기비용'!$G$2:$G$747), '인테리어-초기비용'!$G$2:$G$747)</f>
        <v/>
      </c>
      <c r="P263" s="18">
        <f>'인테리어-초기비용'!$O$2:$O$747-'인테리어-초기비용'!$N$2:$N$747</f>
        <v>0</v>
      </c>
      <c r="Q263" s="18" t="str">
        <f>IF('운영결산'!$C$2, '인테리어-초기비용'!$P$2:$P$747, '인테리어-초기비용'!$O$2:$O$747)</f>
        <v/>
      </c>
      <c r="R263" s="18" t="str">
        <f>IF('초기비용'!$C$2, '인테리어-초기비용'!$P$2:$P$747, '인테리어-초기비용'!$O$2:$O$747)</f>
        <v/>
      </c>
      <c r="S263" s="18">
        <f>IF('총결산'!$C$2, '인테리어-초기비용'!$P$2:$P$747, '인테리어-초기비용'!$O$2:$O$747)</f>
        <v>0</v>
      </c>
      <c r="T263" s="18">
        <f>IF('인테리어-초기비용'!$U$2:$U$747=FALSE, '인테리어-초기비용'!$N$2:$N$747, 0)</f>
        <v>0</v>
      </c>
      <c r="U263" s="20"/>
      <c r="V263" s="15"/>
      <c r="W263" s="15"/>
      <c r="X263" s="15"/>
      <c r="Y263" s="15"/>
      <c r="Z263" s="15"/>
      <c r="AA263" s="15"/>
      <c r="AB263" s="19"/>
    </row>
    <row r="264" ht="15.75" customHeight="1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10" t="b">
        <f>AND(ISNUMBER(MATCH('인테리어-초기비용'!$E$2:$E$747, '관리용품리스트'!$B$3:$B$48, 0)),
  ISNUMBER(MATCH('인테리어-초기비용'!$F$2:$F$747, '관리용품리스트'!$C$3:$C$48, 0))
)
</f>
        <v>0</v>
      </c>
      <c r="N26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64" s="11" t="str">
        <f>IF('인테리어-초기비용'!$C$2:$C$747="지출", -('인테리어-초기비용'!$G$2:$G$747), '인테리어-초기비용'!$G$2:$G$747)</f>
        <v/>
      </c>
      <c r="P264" s="11">
        <f>'인테리어-초기비용'!$O$2:$O$747-'인테리어-초기비용'!$N$2:$N$747</f>
        <v>0</v>
      </c>
      <c r="Q264" s="11" t="str">
        <f>IF('운영결산'!$C$2, '인테리어-초기비용'!$P$2:$P$747, '인테리어-초기비용'!$O$2:$O$747)</f>
        <v/>
      </c>
      <c r="R264" s="11" t="str">
        <f>IF('초기비용'!$C$2, '인테리어-초기비용'!$P$2:$P$747, '인테리어-초기비용'!$O$2:$O$747)</f>
        <v/>
      </c>
      <c r="S264" s="11">
        <f>IF('총결산'!$C$2, '인테리어-초기비용'!$P$2:$P$747, '인테리어-초기비용'!$O$2:$O$747)</f>
        <v>0</v>
      </c>
      <c r="T264" s="11">
        <f>IF('인테리어-초기비용'!$U$2:$U$747=FALSE, '인테리어-초기비용'!$N$2:$N$747, 0)</f>
        <v>0</v>
      </c>
      <c r="U264" s="21"/>
      <c r="V264" s="8"/>
      <c r="W264" s="8"/>
      <c r="X264" s="8"/>
      <c r="Y264" s="8"/>
      <c r="Z264" s="8"/>
      <c r="AA264" s="8"/>
      <c r="AB264" s="12"/>
    </row>
    <row r="265" ht="15.75" customHeight="1">
      <c r="A265" s="13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7" t="b">
        <f>AND(ISNUMBER(MATCH('인테리어-초기비용'!$E$2:$E$747, '관리용품리스트'!$B$3:$B$48, 0)),
  ISNUMBER(MATCH('인테리어-초기비용'!$F$2:$F$747, '관리용품리스트'!$C$3:$C$48, 0))
)
</f>
        <v>0</v>
      </c>
      <c r="N26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65" s="18" t="str">
        <f>IF('인테리어-초기비용'!$C$2:$C$747="지출", -('인테리어-초기비용'!$G$2:$G$747), '인테리어-초기비용'!$G$2:$G$747)</f>
        <v/>
      </c>
      <c r="P265" s="18">
        <f>'인테리어-초기비용'!$O$2:$O$747-'인테리어-초기비용'!$N$2:$N$747</f>
        <v>0</v>
      </c>
      <c r="Q265" s="18" t="str">
        <f>IF('운영결산'!$C$2, '인테리어-초기비용'!$P$2:$P$747, '인테리어-초기비용'!$O$2:$O$747)</f>
        <v/>
      </c>
      <c r="R265" s="18" t="str">
        <f>IF('초기비용'!$C$2, '인테리어-초기비용'!$P$2:$P$747, '인테리어-초기비용'!$O$2:$O$747)</f>
        <v/>
      </c>
      <c r="S265" s="18">
        <f>IF('총결산'!$C$2, '인테리어-초기비용'!$P$2:$P$747, '인테리어-초기비용'!$O$2:$O$747)</f>
        <v>0</v>
      </c>
      <c r="T265" s="18">
        <f>IF('인테리어-초기비용'!$U$2:$U$747=FALSE, '인테리어-초기비용'!$N$2:$N$747, 0)</f>
        <v>0</v>
      </c>
      <c r="U265" s="20"/>
      <c r="V265" s="15"/>
      <c r="W265" s="15"/>
      <c r="X265" s="15"/>
      <c r="Y265" s="15"/>
      <c r="Z265" s="15"/>
      <c r="AA265" s="15"/>
      <c r="AB265" s="19"/>
    </row>
    <row r="266" ht="15.75" customHeight="1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10" t="b">
        <f>AND(ISNUMBER(MATCH('인테리어-초기비용'!$E$2:$E$747, '관리용품리스트'!$B$3:$B$48, 0)),
  ISNUMBER(MATCH('인테리어-초기비용'!$F$2:$F$747, '관리용품리스트'!$C$3:$C$48, 0))
)
</f>
        <v>0</v>
      </c>
      <c r="N26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66" s="11" t="str">
        <f>IF('인테리어-초기비용'!$C$2:$C$747="지출", -('인테리어-초기비용'!$G$2:$G$747), '인테리어-초기비용'!$G$2:$G$747)</f>
        <v/>
      </c>
      <c r="P266" s="11">
        <f>'인테리어-초기비용'!$O$2:$O$747-'인테리어-초기비용'!$N$2:$N$747</f>
        <v>0</v>
      </c>
      <c r="Q266" s="11" t="str">
        <f>IF('운영결산'!$C$2, '인테리어-초기비용'!$P$2:$P$747, '인테리어-초기비용'!$O$2:$O$747)</f>
        <v/>
      </c>
      <c r="R266" s="11" t="str">
        <f>IF('초기비용'!$C$2, '인테리어-초기비용'!$P$2:$P$747, '인테리어-초기비용'!$O$2:$O$747)</f>
        <v/>
      </c>
      <c r="S266" s="11">
        <f>IF('총결산'!$C$2, '인테리어-초기비용'!$P$2:$P$747, '인테리어-초기비용'!$O$2:$O$747)</f>
        <v>0</v>
      </c>
      <c r="T266" s="11">
        <f>IF('인테리어-초기비용'!$U$2:$U$747=FALSE, '인테리어-초기비용'!$N$2:$N$747, 0)</f>
        <v>0</v>
      </c>
      <c r="U266" s="21"/>
      <c r="V266" s="8"/>
      <c r="W266" s="8"/>
      <c r="X266" s="8"/>
      <c r="Y266" s="8"/>
      <c r="Z266" s="8"/>
      <c r="AA266" s="8"/>
      <c r="AB266" s="12"/>
    </row>
    <row r="267" ht="15.75" customHeight="1">
      <c r="A267" s="13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7" t="b">
        <f>AND(ISNUMBER(MATCH('인테리어-초기비용'!$E$2:$E$747, '관리용품리스트'!$B$3:$B$48, 0)),
  ISNUMBER(MATCH('인테리어-초기비용'!$F$2:$F$747, '관리용품리스트'!$C$3:$C$48, 0))
)
</f>
        <v>0</v>
      </c>
      <c r="N26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67" s="18" t="str">
        <f>IF('인테리어-초기비용'!$C$2:$C$747="지출", -('인테리어-초기비용'!$G$2:$G$747), '인테리어-초기비용'!$G$2:$G$747)</f>
        <v/>
      </c>
      <c r="P267" s="18">
        <f>'인테리어-초기비용'!$O$2:$O$747-'인테리어-초기비용'!$N$2:$N$747</f>
        <v>0</v>
      </c>
      <c r="Q267" s="18" t="str">
        <f>IF('운영결산'!$C$2, '인테리어-초기비용'!$P$2:$P$747, '인테리어-초기비용'!$O$2:$O$747)</f>
        <v/>
      </c>
      <c r="R267" s="18" t="str">
        <f>IF('초기비용'!$C$2, '인테리어-초기비용'!$P$2:$P$747, '인테리어-초기비용'!$O$2:$O$747)</f>
        <v/>
      </c>
      <c r="S267" s="18">
        <f>IF('총결산'!$C$2, '인테리어-초기비용'!$P$2:$P$747, '인테리어-초기비용'!$O$2:$O$747)</f>
        <v>0</v>
      </c>
      <c r="T267" s="18">
        <f>IF('인테리어-초기비용'!$U$2:$U$747=FALSE, '인테리어-초기비용'!$N$2:$N$747, 0)</f>
        <v>0</v>
      </c>
      <c r="U267" s="20"/>
      <c r="V267" s="15"/>
      <c r="W267" s="15"/>
      <c r="X267" s="15"/>
      <c r="Y267" s="15"/>
      <c r="Z267" s="15"/>
      <c r="AA267" s="15"/>
      <c r="AB267" s="19"/>
    </row>
    <row r="268" ht="15.75" customHeight="1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10" t="b">
        <f>AND(ISNUMBER(MATCH('인테리어-초기비용'!$E$2:$E$747, '관리용품리스트'!$B$3:$B$48, 0)),
  ISNUMBER(MATCH('인테리어-초기비용'!$F$2:$F$747, '관리용품리스트'!$C$3:$C$48, 0))
)
</f>
        <v>0</v>
      </c>
      <c r="N26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68" s="11" t="str">
        <f>IF('인테리어-초기비용'!$C$2:$C$747="지출", -('인테리어-초기비용'!$G$2:$G$747), '인테리어-초기비용'!$G$2:$G$747)</f>
        <v/>
      </c>
      <c r="P268" s="11">
        <f>'인테리어-초기비용'!$O$2:$O$747-'인테리어-초기비용'!$N$2:$N$747</f>
        <v>0</v>
      </c>
      <c r="Q268" s="11" t="str">
        <f>IF('운영결산'!$C$2, '인테리어-초기비용'!$P$2:$P$747, '인테리어-초기비용'!$O$2:$O$747)</f>
        <v/>
      </c>
      <c r="R268" s="11" t="str">
        <f>IF('초기비용'!$C$2, '인테리어-초기비용'!$P$2:$P$747, '인테리어-초기비용'!$O$2:$O$747)</f>
        <v/>
      </c>
      <c r="S268" s="11">
        <f>IF('총결산'!$C$2, '인테리어-초기비용'!$P$2:$P$747, '인테리어-초기비용'!$O$2:$O$747)</f>
        <v>0</v>
      </c>
      <c r="T268" s="11">
        <f>IF('인테리어-초기비용'!$U$2:$U$747=FALSE, '인테리어-초기비용'!$N$2:$N$747, 0)</f>
        <v>0</v>
      </c>
      <c r="U268" s="21"/>
      <c r="V268" s="8"/>
      <c r="W268" s="8"/>
      <c r="X268" s="8"/>
      <c r="Y268" s="8"/>
      <c r="Z268" s="8"/>
      <c r="AA268" s="8"/>
      <c r="AB268" s="12"/>
    </row>
    <row r="269" ht="15.75" customHeight="1">
      <c r="A269" s="13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7" t="b">
        <f>AND(ISNUMBER(MATCH('인테리어-초기비용'!$E$2:$E$747, '관리용품리스트'!$B$3:$B$48, 0)),
  ISNUMBER(MATCH('인테리어-초기비용'!$F$2:$F$747, '관리용품리스트'!$C$3:$C$48, 0))
)
</f>
        <v>0</v>
      </c>
      <c r="N26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69" s="18" t="str">
        <f>IF('인테리어-초기비용'!$C$2:$C$747="지출", -('인테리어-초기비용'!$G$2:$G$747), '인테리어-초기비용'!$G$2:$G$747)</f>
        <v/>
      </c>
      <c r="P269" s="18">
        <f>'인테리어-초기비용'!$O$2:$O$747-'인테리어-초기비용'!$N$2:$N$747</f>
        <v>0</v>
      </c>
      <c r="Q269" s="18" t="str">
        <f>IF('운영결산'!$C$2, '인테리어-초기비용'!$P$2:$P$747, '인테리어-초기비용'!$O$2:$O$747)</f>
        <v/>
      </c>
      <c r="R269" s="18" t="str">
        <f>IF('초기비용'!$C$2, '인테리어-초기비용'!$P$2:$P$747, '인테리어-초기비용'!$O$2:$O$747)</f>
        <v/>
      </c>
      <c r="S269" s="18">
        <f>IF('총결산'!$C$2, '인테리어-초기비용'!$P$2:$P$747, '인테리어-초기비용'!$O$2:$O$747)</f>
        <v>0</v>
      </c>
      <c r="T269" s="18">
        <f>IF('인테리어-초기비용'!$U$2:$U$747=FALSE, '인테리어-초기비용'!$N$2:$N$747, 0)</f>
        <v>0</v>
      </c>
      <c r="U269" s="20"/>
      <c r="V269" s="15"/>
      <c r="W269" s="15"/>
      <c r="X269" s="15"/>
      <c r="Y269" s="15"/>
      <c r="Z269" s="15"/>
      <c r="AA269" s="15"/>
      <c r="AB269" s="19"/>
    </row>
    <row r="270" ht="15.75" customHeight="1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10" t="b">
        <f>AND(ISNUMBER(MATCH('인테리어-초기비용'!$E$2:$E$747, '관리용품리스트'!$B$3:$B$48, 0)),
  ISNUMBER(MATCH('인테리어-초기비용'!$F$2:$F$747, '관리용품리스트'!$C$3:$C$48, 0))
)
</f>
        <v>0</v>
      </c>
      <c r="N27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70" s="11" t="str">
        <f>IF('인테리어-초기비용'!$C$2:$C$747="지출", -('인테리어-초기비용'!$G$2:$G$747), '인테리어-초기비용'!$G$2:$G$747)</f>
        <v/>
      </c>
      <c r="P270" s="11">
        <f>'인테리어-초기비용'!$O$2:$O$747-'인테리어-초기비용'!$N$2:$N$747</f>
        <v>0</v>
      </c>
      <c r="Q270" s="11" t="str">
        <f>IF('운영결산'!$C$2, '인테리어-초기비용'!$P$2:$P$747, '인테리어-초기비용'!$O$2:$O$747)</f>
        <v/>
      </c>
      <c r="R270" s="11" t="str">
        <f>IF('초기비용'!$C$2, '인테리어-초기비용'!$P$2:$P$747, '인테리어-초기비용'!$O$2:$O$747)</f>
        <v/>
      </c>
      <c r="S270" s="11">
        <f>IF('총결산'!$C$2, '인테리어-초기비용'!$P$2:$P$747, '인테리어-초기비용'!$O$2:$O$747)</f>
        <v>0</v>
      </c>
      <c r="T270" s="11">
        <f>IF('인테리어-초기비용'!$U$2:$U$747=FALSE, '인테리어-초기비용'!$N$2:$N$747, 0)</f>
        <v>0</v>
      </c>
      <c r="U270" s="21"/>
      <c r="V270" s="8"/>
      <c r="W270" s="8"/>
      <c r="X270" s="8"/>
      <c r="Y270" s="8"/>
      <c r="Z270" s="8"/>
      <c r="AA270" s="8"/>
      <c r="AB270" s="12"/>
    </row>
    <row r="271" ht="15.75" customHeight="1">
      <c r="A271" s="13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7" t="b">
        <f>AND(ISNUMBER(MATCH('인테리어-초기비용'!$E$2:$E$747, '관리용품리스트'!$B$3:$B$48, 0)),
  ISNUMBER(MATCH('인테리어-초기비용'!$F$2:$F$747, '관리용품리스트'!$C$3:$C$48, 0))
)
</f>
        <v>0</v>
      </c>
      <c r="N27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71" s="18" t="str">
        <f>IF('인테리어-초기비용'!$C$2:$C$747="지출", -('인테리어-초기비용'!$G$2:$G$747), '인테리어-초기비용'!$G$2:$G$747)</f>
        <v/>
      </c>
      <c r="P271" s="18">
        <f>'인테리어-초기비용'!$O$2:$O$747-'인테리어-초기비용'!$N$2:$N$747</f>
        <v>0</v>
      </c>
      <c r="Q271" s="18" t="str">
        <f>IF('운영결산'!$C$2, '인테리어-초기비용'!$P$2:$P$747, '인테리어-초기비용'!$O$2:$O$747)</f>
        <v/>
      </c>
      <c r="R271" s="18" t="str">
        <f>IF('초기비용'!$C$2, '인테리어-초기비용'!$P$2:$P$747, '인테리어-초기비용'!$O$2:$O$747)</f>
        <v/>
      </c>
      <c r="S271" s="18">
        <f>IF('총결산'!$C$2, '인테리어-초기비용'!$P$2:$P$747, '인테리어-초기비용'!$O$2:$O$747)</f>
        <v>0</v>
      </c>
      <c r="T271" s="18">
        <f>IF('인테리어-초기비용'!$U$2:$U$747=FALSE, '인테리어-초기비용'!$N$2:$N$747, 0)</f>
        <v>0</v>
      </c>
      <c r="U271" s="20"/>
      <c r="V271" s="15"/>
      <c r="W271" s="15"/>
      <c r="X271" s="15"/>
      <c r="Y271" s="15"/>
      <c r="Z271" s="15"/>
      <c r="AA271" s="15"/>
      <c r="AB271" s="19"/>
    </row>
    <row r="272" ht="15.75" customHeight="1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10" t="b">
        <f>AND(ISNUMBER(MATCH('인테리어-초기비용'!$E$2:$E$747, '관리용품리스트'!$B$3:$B$48, 0)),
  ISNUMBER(MATCH('인테리어-초기비용'!$F$2:$F$747, '관리용품리스트'!$C$3:$C$48, 0))
)
</f>
        <v>0</v>
      </c>
      <c r="N27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72" s="11" t="str">
        <f>IF('인테리어-초기비용'!$C$2:$C$747="지출", -('인테리어-초기비용'!$G$2:$G$747), '인테리어-초기비용'!$G$2:$G$747)</f>
        <v/>
      </c>
      <c r="P272" s="11">
        <f>'인테리어-초기비용'!$O$2:$O$747-'인테리어-초기비용'!$N$2:$N$747</f>
        <v>0</v>
      </c>
      <c r="Q272" s="11" t="str">
        <f>IF('운영결산'!$C$2, '인테리어-초기비용'!$P$2:$P$747, '인테리어-초기비용'!$O$2:$O$747)</f>
        <v/>
      </c>
      <c r="R272" s="11" t="str">
        <f>IF('초기비용'!$C$2, '인테리어-초기비용'!$P$2:$P$747, '인테리어-초기비용'!$O$2:$O$747)</f>
        <v/>
      </c>
      <c r="S272" s="11">
        <f>IF('총결산'!$C$2, '인테리어-초기비용'!$P$2:$P$747, '인테리어-초기비용'!$O$2:$O$747)</f>
        <v>0</v>
      </c>
      <c r="T272" s="11">
        <f>IF('인테리어-초기비용'!$U$2:$U$747=FALSE, '인테리어-초기비용'!$N$2:$N$747, 0)</f>
        <v>0</v>
      </c>
      <c r="U272" s="21"/>
      <c r="V272" s="8"/>
      <c r="W272" s="8"/>
      <c r="X272" s="8"/>
      <c r="Y272" s="8"/>
      <c r="Z272" s="8"/>
      <c r="AA272" s="8"/>
      <c r="AB272" s="12"/>
    </row>
    <row r="273" ht="15.75" customHeight="1">
      <c r="A273" s="13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7" t="b">
        <f>AND(ISNUMBER(MATCH('인테리어-초기비용'!$E$2:$E$747, '관리용품리스트'!$B$3:$B$48, 0)),
  ISNUMBER(MATCH('인테리어-초기비용'!$F$2:$F$747, '관리용품리스트'!$C$3:$C$48, 0))
)
</f>
        <v>0</v>
      </c>
      <c r="N27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73" s="18" t="str">
        <f>IF('인테리어-초기비용'!$C$2:$C$747="지출", -('인테리어-초기비용'!$G$2:$G$747), '인테리어-초기비용'!$G$2:$G$747)</f>
        <v/>
      </c>
      <c r="P273" s="18">
        <f>'인테리어-초기비용'!$O$2:$O$747-'인테리어-초기비용'!$N$2:$N$747</f>
        <v>0</v>
      </c>
      <c r="Q273" s="18" t="str">
        <f>IF('운영결산'!$C$2, '인테리어-초기비용'!$P$2:$P$747, '인테리어-초기비용'!$O$2:$O$747)</f>
        <v/>
      </c>
      <c r="R273" s="18" t="str">
        <f>IF('초기비용'!$C$2, '인테리어-초기비용'!$P$2:$P$747, '인테리어-초기비용'!$O$2:$O$747)</f>
        <v/>
      </c>
      <c r="S273" s="18">
        <f>IF('총결산'!$C$2, '인테리어-초기비용'!$P$2:$P$747, '인테리어-초기비용'!$O$2:$O$747)</f>
        <v>0</v>
      </c>
      <c r="T273" s="18">
        <f>IF('인테리어-초기비용'!$U$2:$U$747=FALSE, '인테리어-초기비용'!$N$2:$N$747, 0)</f>
        <v>0</v>
      </c>
      <c r="U273" s="20"/>
      <c r="V273" s="15"/>
      <c r="W273" s="15"/>
      <c r="X273" s="15"/>
      <c r="Y273" s="15"/>
      <c r="Z273" s="15"/>
      <c r="AA273" s="15"/>
      <c r="AB273" s="19"/>
    </row>
    <row r="274" ht="15.75" customHeight="1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10" t="b">
        <f>AND(ISNUMBER(MATCH('인테리어-초기비용'!$E$2:$E$747, '관리용품리스트'!$B$3:$B$48, 0)),
  ISNUMBER(MATCH('인테리어-초기비용'!$F$2:$F$747, '관리용품리스트'!$C$3:$C$48, 0))
)
</f>
        <v>0</v>
      </c>
      <c r="N27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74" s="11" t="str">
        <f>IF('인테리어-초기비용'!$C$2:$C$747="지출", -('인테리어-초기비용'!$G$2:$G$747), '인테리어-초기비용'!$G$2:$G$747)</f>
        <v/>
      </c>
      <c r="P274" s="11">
        <f>'인테리어-초기비용'!$O$2:$O$747-'인테리어-초기비용'!$N$2:$N$747</f>
        <v>0</v>
      </c>
      <c r="Q274" s="11" t="str">
        <f>IF('운영결산'!$C$2, '인테리어-초기비용'!$P$2:$P$747, '인테리어-초기비용'!$O$2:$O$747)</f>
        <v/>
      </c>
      <c r="R274" s="11" t="str">
        <f>IF('초기비용'!$C$2, '인테리어-초기비용'!$P$2:$P$747, '인테리어-초기비용'!$O$2:$O$747)</f>
        <v/>
      </c>
      <c r="S274" s="11">
        <f>IF('총결산'!$C$2, '인테리어-초기비용'!$P$2:$P$747, '인테리어-초기비용'!$O$2:$O$747)</f>
        <v>0</v>
      </c>
      <c r="T274" s="11">
        <f>IF('인테리어-초기비용'!$U$2:$U$747=FALSE, '인테리어-초기비용'!$N$2:$N$747, 0)</f>
        <v>0</v>
      </c>
      <c r="U274" s="21"/>
      <c r="V274" s="8"/>
      <c r="W274" s="8"/>
      <c r="X274" s="8"/>
      <c r="Y274" s="8"/>
      <c r="Z274" s="8"/>
      <c r="AA274" s="8"/>
      <c r="AB274" s="12"/>
    </row>
    <row r="275" ht="15.75" customHeight="1">
      <c r="A275" s="13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7" t="b">
        <f>AND(ISNUMBER(MATCH('인테리어-초기비용'!$E$2:$E$747, '관리용품리스트'!$B$3:$B$48, 0)),
  ISNUMBER(MATCH('인테리어-초기비용'!$F$2:$F$747, '관리용품리스트'!$C$3:$C$48, 0))
)
</f>
        <v>0</v>
      </c>
      <c r="N27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75" s="18" t="str">
        <f>IF('인테리어-초기비용'!$C$2:$C$747="지출", -('인테리어-초기비용'!$G$2:$G$747), '인테리어-초기비용'!$G$2:$G$747)</f>
        <v/>
      </c>
      <c r="P275" s="18">
        <f>'인테리어-초기비용'!$O$2:$O$747-'인테리어-초기비용'!$N$2:$N$747</f>
        <v>0</v>
      </c>
      <c r="Q275" s="18" t="str">
        <f>IF('운영결산'!$C$2, '인테리어-초기비용'!$P$2:$P$747, '인테리어-초기비용'!$O$2:$O$747)</f>
        <v/>
      </c>
      <c r="R275" s="18" t="str">
        <f>IF('초기비용'!$C$2, '인테리어-초기비용'!$P$2:$P$747, '인테리어-초기비용'!$O$2:$O$747)</f>
        <v/>
      </c>
      <c r="S275" s="18">
        <f>IF('총결산'!$C$2, '인테리어-초기비용'!$P$2:$P$747, '인테리어-초기비용'!$O$2:$O$747)</f>
        <v>0</v>
      </c>
      <c r="T275" s="18">
        <f>IF('인테리어-초기비용'!$U$2:$U$747=FALSE, '인테리어-초기비용'!$N$2:$N$747, 0)</f>
        <v>0</v>
      </c>
      <c r="U275" s="20"/>
      <c r="V275" s="15"/>
      <c r="W275" s="15"/>
      <c r="X275" s="15"/>
      <c r="Y275" s="15"/>
      <c r="Z275" s="15"/>
      <c r="AA275" s="15"/>
      <c r="AB275" s="19"/>
    </row>
    <row r="276" ht="15.75" customHeight="1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10" t="b">
        <f>AND(ISNUMBER(MATCH('인테리어-초기비용'!$E$2:$E$747, '관리용품리스트'!$B$3:$B$48, 0)),
  ISNUMBER(MATCH('인테리어-초기비용'!$F$2:$F$747, '관리용품리스트'!$C$3:$C$48, 0))
)
</f>
        <v>0</v>
      </c>
      <c r="N27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76" s="11" t="str">
        <f>IF('인테리어-초기비용'!$C$2:$C$747="지출", -('인테리어-초기비용'!$G$2:$G$747), '인테리어-초기비용'!$G$2:$G$747)</f>
        <v/>
      </c>
      <c r="P276" s="11">
        <f>'인테리어-초기비용'!$O$2:$O$747-'인테리어-초기비용'!$N$2:$N$747</f>
        <v>0</v>
      </c>
      <c r="Q276" s="11" t="str">
        <f>IF('운영결산'!$C$2, '인테리어-초기비용'!$P$2:$P$747, '인테리어-초기비용'!$O$2:$O$747)</f>
        <v/>
      </c>
      <c r="R276" s="11" t="str">
        <f>IF('초기비용'!$C$2, '인테리어-초기비용'!$P$2:$P$747, '인테리어-초기비용'!$O$2:$O$747)</f>
        <v/>
      </c>
      <c r="S276" s="11">
        <f>IF('총결산'!$C$2, '인테리어-초기비용'!$P$2:$P$747, '인테리어-초기비용'!$O$2:$O$747)</f>
        <v>0</v>
      </c>
      <c r="T276" s="11">
        <f>IF('인테리어-초기비용'!$U$2:$U$747=FALSE, '인테리어-초기비용'!$N$2:$N$747, 0)</f>
        <v>0</v>
      </c>
      <c r="U276" s="21"/>
      <c r="V276" s="8"/>
      <c r="W276" s="8"/>
      <c r="X276" s="8"/>
      <c r="Y276" s="8"/>
      <c r="Z276" s="8"/>
      <c r="AA276" s="8"/>
      <c r="AB276" s="12"/>
    </row>
    <row r="277" ht="15.75" customHeight="1">
      <c r="A277" s="13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7" t="b">
        <f>AND(ISNUMBER(MATCH('인테리어-초기비용'!$E$2:$E$747, '관리용품리스트'!$B$3:$B$48, 0)),
  ISNUMBER(MATCH('인테리어-초기비용'!$F$2:$F$747, '관리용품리스트'!$C$3:$C$48, 0))
)
</f>
        <v>0</v>
      </c>
      <c r="N27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77" s="18" t="str">
        <f>IF('인테리어-초기비용'!$C$2:$C$747="지출", -('인테리어-초기비용'!$G$2:$G$747), '인테리어-초기비용'!$G$2:$G$747)</f>
        <v/>
      </c>
      <c r="P277" s="18">
        <f>'인테리어-초기비용'!$O$2:$O$747-'인테리어-초기비용'!$N$2:$N$747</f>
        <v>0</v>
      </c>
      <c r="Q277" s="18" t="str">
        <f>IF('운영결산'!$C$2, '인테리어-초기비용'!$P$2:$P$747, '인테리어-초기비용'!$O$2:$O$747)</f>
        <v/>
      </c>
      <c r="R277" s="18" t="str">
        <f>IF('초기비용'!$C$2, '인테리어-초기비용'!$P$2:$P$747, '인테리어-초기비용'!$O$2:$O$747)</f>
        <v/>
      </c>
      <c r="S277" s="18">
        <f>IF('총결산'!$C$2, '인테리어-초기비용'!$P$2:$P$747, '인테리어-초기비용'!$O$2:$O$747)</f>
        <v>0</v>
      </c>
      <c r="T277" s="18">
        <f>IF('인테리어-초기비용'!$U$2:$U$747=FALSE, '인테리어-초기비용'!$N$2:$N$747, 0)</f>
        <v>0</v>
      </c>
      <c r="U277" s="20"/>
      <c r="V277" s="15"/>
      <c r="W277" s="15"/>
      <c r="X277" s="15"/>
      <c r="Y277" s="15"/>
      <c r="Z277" s="15"/>
      <c r="AA277" s="15"/>
      <c r="AB277" s="19"/>
    </row>
    <row r="278" ht="15.75" customHeight="1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10" t="b">
        <f>AND(ISNUMBER(MATCH('인테리어-초기비용'!$E$2:$E$747, '관리용품리스트'!$B$3:$B$48, 0)),
  ISNUMBER(MATCH('인테리어-초기비용'!$F$2:$F$747, '관리용품리스트'!$C$3:$C$48, 0))
)
</f>
        <v>0</v>
      </c>
      <c r="N27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78" s="11" t="str">
        <f>IF('인테리어-초기비용'!$C$2:$C$747="지출", -('인테리어-초기비용'!$G$2:$G$747), '인테리어-초기비용'!$G$2:$G$747)</f>
        <v/>
      </c>
      <c r="P278" s="11">
        <f>'인테리어-초기비용'!$O$2:$O$747-'인테리어-초기비용'!$N$2:$N$747</f>
        <v>0</v>
      </c>
      <c r="Q278" s="11" t="str">
        <f>IF('운영결산'!$C$2, '인테리어-초기비용'!$P$2:$P$747, '인테리어-초기비용'!$O$2:$O$747)</f>
        <v/>
      </c>
      <c r="R278" s="11" t="str">
        <f>IF('초기비용'!$C$2, '인테리어-초기비용'!$P$2:$P$747, '인테리어-초기비용'!$O$2:$O$747)</f>
        <v/>
      </c>
      <c r="S278" s="11">
        <f>IF('총결산'!$C$2, '인테리어-초기비용'!$P$2:$P$747, '인테리어-초기비용'!$O$2:$O$747)</f>
        <v>0</v>
      </c>
      <c r="T278" s="11">
        <f>IF('인테리어-초기비용'!$U$2:$U$747=FALSE, '인테리어-초기비용'!$N$2:$N$747, 0)</f>
        <v>0</v>
      </c>
      <c r="U278" s="21"/>
      <c r="V278" s="8"/>
      <c r="W278" s="8"/>
      <c r="X278" s="8"/>
      <c r="Y278" s="8"/>
      <c r="Z278" s="8"/>
      <c r="AA278" s="8"/>
      <c r="AB278" s="12"/>
    </row>
    <row r="279" ht="15.75" customHeight="1">
      <c r="A279" s="13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7" t="b">
        <f>AND(ISNUMBER(MATCH('인테리어-초기비용'!$E$2:$E$747, '관리용품리스트'!$B$3:$B$48, 0)),
  ISNUMBER(MATCH('인테리어-초기비용'!$F$2:$F$747, '관리용품리스트'!$C$3:$C$48, 0))
)
</f>
        <v>0</v>
      </c>
      <c r="N27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79" s="18" t="str">
        <f>IF('인테리어-초기비용'!$C$2:$C$747="지출", -('인테리어-초기비용'!$G$2:$G$747), '인테리어-초기비용'!$G$2:$G$747)</f>
        <v/>
      </c>
      <c r="P279" s="18">
        <f>'인테리어-초기비용'!$O$2:$O$747-'인테리어-초기비용'!$N$2:$N$747</f>
        <v>0</v>
      </c>
      <c r="Q279" s="18" t="str">
        <f>IF('운영결산'!$C$2, '인테리어-초기비용'!$P$2:$P$747, '인테리어-초기비용'!$O$2:$O$747)</f>
        <v/>
      </c>
      <c r="R279" s="18" t="str">
        <f>IF('초기비용'!$C$2, '인테리어-초기비용'!$P$2:$P$747, '인테리어-초기비용'!$O$2:$O$747)</f>
        <v/>
      </c>
      <c r="S279" s="18">
        <f>IF('총결산'!$C$2, '인테리어-초기비용'!$P$2:$P$747, '인테리어-초기비용'!$O$2:$O$747)</f>
        <v>0</v>
      </c>
      <c r="T279" s="18">
        <f>IF('인테리어-초기비용'!$U$2:$U$747=FALSE, '인테리어-초기비용'!$N$2:$N$747, 0)</f>
        <v>0</v>
      </c>
      <c r="U279" s="20"/>
      <c r="V279" s="15"/>
      <c r="W279" s="15"/>
      <c r="X279" s="15"/>
      <c r="Y279" s="15"/>
      <c r="Z279" s="15"/>
      <c r="AA279" s="15"/>
      <c r="AB279" s="19"/>
    </row>
    <row r="280" ht="15.75" customHeight="1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10" t="b">
        <f>AND(ISNUMBER(MATCH('인테리어-초기비용'!$E$2:$E$747, '관리용품리스트'!$B$3:$B$48, 0)),
  ISNUMBER(MATCH('인테리어-초기비용'!$F$2:$F$747, '관리용품리스트'!$C$3:$C$48, 0))
)
</f>
        <v>0</v>
      </c>
      <c r="N28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80" s="11" t="str">
        <f>IF('인테리어-초기비용'!$C$2:$C$747="지출", -('인테리어-초기비용'!$G$2:$G$747), '인테리어-초기비용'!$G$2:$G$747)</f>
        <v/>
      </c>
      <c r="P280" s="11">
        <f>'인테리어-초기비용'!$O$2:$O$747-'인테리어-초기비용'!$N$2:$N$747</f>
        <v>0</v>
      </c>
      <c r="Q280" s="11" t="str">
        <f>IF('운영결산'!$C$2, '인테리어-초기비용'!$P$2:$P$747, '인테리어-초기비용'!$O$2:$O$747)</f>
        <v/>
      </c>
      <c r="R280" s="11" t="str">
        <f>IF('초기비용'!$C$2, '인테리어-초기비용'!$P$2:$P$747, '인테리어-초기비용'!$O$2:$O$747)</f>
        <v/>
      </c>
      <c r="S280" s="11">
        <f>IF('총결산'!$C$2, '인테리어-초기비용'!$P$2:$P$747, '인테리어-초기비용'!$O$2:$O$747)</f>
        <v>0</v>
      </c>
      <c r="T280" s="11">
        <f>IF('인테리어-초기비용'!$U$2:$U$747=FALSE, '인테리어-초기비용'!$N$2:$N$747, 0)</f>
        <v>0</v>
      </c>
      <c r="U280" s="21"/>
      <c r="V280" s="8"/>
      <c r="W280" s="8"/>
      <c r="X280" s="8"/>
      <c r="Y280" s="8"/>
      <c r="Z280" s="8"/>
      <c r="AA280" s="8"/>
      <c r="AB280" s="12"/>
    </row>
    <row r="281" ht="15.75" customHeight="1">
      <c r="A281" s="13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7" t="b">
        <f>AND(ISNUMBER(MATCH('인테리어-초기비용'!$E$2:$E$747, '관리용품리스트'!$B$3:$B$48, 0)),
  ISNUMBER(MATCH('인테리어-초기비용'!$F$2:$F$747, '관리용품리스트'!$C$3:$C$48, 0))
)
</f>
        <v>0</v>
      </c>
      <c r="N28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81" s="18" t="str">
        <f>IF('인테리어-초기비용'!$C$2:$C$747="지출", -('인테리어-초기비용'!$G$2:$G$747), '인테리어-초기비용'!$G$2:$G$747)</f>
        <v/>
      </c>
      <c r="P281" s="18">
        <f>'인테리어-초기비용'!$O$2:$O$747-'인테리어-초기비용'!$N$2:$N$747</f>
        <v>0</v>
      </c>
      <c r="Q281" s="18" t="str">
        <f>IF('운영결산'!$C$2, '인테리어-초기비용'!$P$2:$P$747, '인테리어-초기비용'!$O$2:$O$747)</f>
        <v/>
      </c>
      <c r="R281" s="18" t="str">
        <f>IF('초기비용'!$C$2, '인테리어-초기비용'!$P$2:$P$747, '인테리어-초기비용'!$O$2:$O$747)</f>
        <v/>
      </c>
      <c r="S281" s="18">
        <f>IF('총결산'!$C$2, '인테리어-초기비용'!$P$2:$P$747, '인테리어-초기비용'!$O$2:$O$747)</f>
        <v>0</v>
      </c>
      <c r="T281" s="18">
        <f>IF('인테리어-초기비용'!$U$2:$U$747=FALSE, '인테리어-초기비용'!$N$2:$N$747, 0)</f>
        <v>0</v>
      </c>
      <c r="U281" s="20"/>
      <c r="V281" s="15"/>
      <c r="W281" s="15"/>
      <c r="X281" s="15"/>
      <c r="Y281" s="15"/>
      <c r="Z281" s="15"/>
      <c r="AA281" s="15"/>
      <c r="AB281" s="19"/>
    </row>
    <row r="282" ht="15.75" customHeight="1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10" t="b">
        <f>AND(ISNUMBER(MATCH('인테리어-초기비용'!$E$2:$E$747, '관리용품리스트'!$B$3:$B$48, 0)),
  ISNUMBER(MATCH('인테리어-초기비용'!$F$2:$F$747, '관리용품리스트'!$C$3:$C$48, 0))
)
</f>
        <v>0</v>
      </c>
      <c r="N28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82" s="11" t="str">
        <f>IF('인테리어-초기비용'!$C$2:$C$747="지출", -('인테리어-초기비용'!$G$2:$G$747), '인테리어-초기비용'!$G$2:$G$747)</f>
        <v/>
      </c>
      <c r="P282" s="11">
        <f>'인테리어-초기비용'!$O$2:$O$747-'인테리어-초기비용'!$N$2:$N$747</f>
        <v>0</v>
      </c>
      <c r="Q282" s="11" t="str">
        <f>IF('운영결산'!$C$2, '인테리어-초기비용'!$P$2:$P$747, '인테리어-초기비용'!$O$2:$O$747)</f>
        <v/>
      </c>
      <c r="R282" s="11" t="str">
        <f>IF('초기비용'!$C$2, '인테리어-초기비용'!$P$2:$P$747, '인테리어-초기비용'!$O$2:$O$747)</f>
        <v/>
      </c>
      <c r="S282" s="11">
        <f>IF('총결산'!$C$2, '인테리어-초기비용'!$P$2:$P$747, '인테리어-초기비용'!$O$2:$O$747)</f>
        <v>0</v>
      </c>
      <c r="T282" s="11">
        <f>IF('인테리어-초기비용'!$U$2:$U$747=FALSE, '인테리어-초기비용'!$N$2:$N$747, 0)</f>
        <v>0</v>
      </c>
      <c r="U282" s="21"/>
      <c r="V282" s="8"/>
      <c r="W282" s="8"/>
      <c r="X282" s="8"/>
      <c r="Y282" s="8"/>
      <c r="Z282" s="8"/>
      <c r="AA282" s="8"/>
      <c r="AB282" s="12"/>
    </row>
    <row r="283" ht="15.75" customHeight="1">
      <c r="A283" s="13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7" t="b">
        <f>AND(ISNUMBER(MATCH('인테리어-초기비용'!$E$2:$E$747, '관리용품리스트'!$B$3:$B$48, 0)),
  ISNUMBER(MATCH('인테리어-초기비용'!$F$2:$F$747, '관리용품리스트'!$C$3:$C$48, 0))
)
</f>
        <v>0</v>
      </c>
      <c r="N28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83" s="18" t="str">
        <f>IF('인테리어-초기비용'!$C$2:$C$747="지출", -('인테리어-초기비용'!$G$2:$G$747), '인테리어-초기비용'!$G$2:$G$747)</f>
        <v/>
      </c>
      <c r="P283" s="18">
        <f>'인테리어-초기비용'!$O$2:$O$747-'인테리어-초기비용'!$N$2:$N$747</f>
        <v>0</v>
      </c>
      <c r="Q283" s="18" t="str">
        <f>IF('운영결산'!$C$2, '인테리어-초기비용'!$P$2:$P$747, '인테리어-초기비용'!$O$2:$O$747)</f>
        <v/>
      </c>
      <c r="R283" s="18" t="str">
        <f>IF('초기비용'!$C$2, '인테리어-초기비용'!$P$2:$P$747, '인테리어-초기비용'!$O$2:$O$747)</f>
        <v/>
      </c>
      <c r="S283" s="18">
        <f>IF('총결산'!$C$2, '인테리어-초기비용'!$P$2:$P$747, '인테리어-초기비용'!$O$2:$O$747)</f>
        <v>0</v>
      </c>
      <c r="T283" s="18">
        <f>IF('인테리어-초기비용'!$U$2:$U$747=FALSE, '인테리어-초기비용'!$N$2:$N$747, 0)</f>
        <v>0</v>
      </c>
      <c r="U283" s="20"/>
      <c r="V283" s="15"/>
      <c r="W283" s="15"/>
      <c r="X283" s="15"/>
      <c r="Y283" s="15"/>
      <c r="Z283" s="15"/>
      <c r="AA283" s="15"/>
      <c r="AB283" s="19"/>
    </row>
    <row r="284" ht="15.75" customHeight="1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10" t="b">
        <f>AND(ISNUMBER(MATCH('인테리어-초기비용'!$E$2:$E$747, '관리용품리스트'!$B$3:$B$48, 0)),
  ISNUMBER(MATCH('인테리어-초기비용'!$F$2:$F$747, '관리용품리스트'!$C$3:$C$48, 0))
)
</f>
        <v>0</v>
      </c>
      <c r="N28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84" s="11" t="str">
        <f>IF('인테리어-초기비용'!$C$2:$C$747="지출", -('인테리어-초기비용'!$G$2:$G$747), '인테리어-초기비용'!$G$2:$G$747)</f>
        <v/>
      </c>
      <c r="P284" s="11">
        <f>'인테리어-초기비용'!$O$2:$O$747-'인테리어-초기비용'!$N$2:$N$747</f>
        <v>0</v>
      </c>
      <c r="Q284" s="11" t="str">
        <f>IF('운영결산'!$C$2, '인테리어-초기비용'!$P$2:$P$747, '인테리어-초기비용'!$O$2:$O$747)</f>
        <v/>
      </c>
      <c r="R284" s="11" t="str">
        <f>IF('초기비용'!$C$2, '인테리어-초기비용'!$P$2:$P$747, '인테리어-초기비용'!$O$2:$O$747)</f>
        <v/>
      </c>
      <c r="S284" s="11">
        <f>IF('총결산'!$C$2, '인테리어-초기비용'!$P$2:$P$747, '인테리어-초기비용'!$O$2:$O$747)</f>
        <v>0</v>
      </c>
      <c r="T284" s="11">
        <f>IF('인테리어-초기비용'!$U$2:$U$747=FALSE, '인테리어-초기비용'!$N$2:$N$747, 0)</f>
        <v>0</v>
      </c>
      <c r="U284" s="21"/>
      <c r="V284" s="8"/>
      <c r="W284" s="8"/>
      <c r="X284" s="8"/>
      <c r="Y284" s="8"/>
      <c r="Z284" s="8"/>
      <c r="AA284" s="8"/>
      <c r="AB284" s="12"/>
    </row>
    <row r="285" ht="15.75" customHeight="1">
      <c r="A285" s="13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7" t="b">
        <f>AND(ISNUMBER(MATCH('인테리어-초기비용'!$E$2:$E$747, '관리용품리스트'!$B$3:$B$48, 0)),
  ISNUMBER(MATCH('인테리어-초기비용'!$F$2:$F$747, '관리용품리스트'!$C$3:$C$48, 0))
)
</f>
        <v>0</v>
      </c>
      <c r="N28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85" s="18" t="str">
        <f>IF('인테리어-초기비용'!$C$2:$C$747="지출", -('인테리어-초기비용'!$G$2:$G$747), '인테리어-초기비용'!$G$2:$G$747)</f>
        <v/>
      </c>
      <c r="P285" s="18">
        <f>'인테리어-초기비용'!$O$2:$O$747-'인테리어-초기비용'!$N$2:$N$747</f>
        <v>0</v>
      </c>
      <c r="Q285" s="18" t="str">
        <f>IF('운영결산'!$C$2, '인테리어-초기비용'!$P$2:$P$747, '인테리어-초기비용'!$O$2:$O$747)</f>
        <v/>
      </c>
      <c r="R285" s="18" t="str">
        <f>IF('초기비용'!$C$2, '인테리어-초기비용'!$P$2:$P$747, '인테리어-초기비용'!$O$2:$O$747)</f>
        <v/>
      </c>
      <c r="S285" s="18">
        <f>IF('총결산'!$C$2, '인테리어-초기비용'!$P$2:$P$747, '인테리어-초기비용'!$O$2:$O$747)</f>
        <v>0</v>
      </c>
      <c r="T285" s="18">
        <f>IF('인테리어-초기비용'!$U$2:$U$747=FALSE, '인테리어-초기비용'!$N$2:$N$747, 0)</f>
        <v>0</v>
      </c>
      <c r="U285" s="20"/>
      <c r="V285" s="15"/>
      <c r="W285" s="15"/>
      <c r="X285" s="15"/>
      <c r="Y285" s="15"/>
      <c r="Z285" s="15"/>
      <c r="AA285" s="15"/>
      <c r="AB285" s="19"/>
    </row>
    <row r="286" ht="15.75" customHeight="1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10" t="b">
        <f>AND(ISNUMBER(MATCH('인테리어-초기비용'!$E$2:$E$747, '관리용품리스트'!$B$3:$B$48, 0)),
  ISNUMBER(MATCH('인테리어-초기비용'!$F$2:$F$747, '관리용품리스트'!$C$3:$C$48, 0))
)
</f>
        <v>0</v>
      </c>
      <c r="N28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86" s="11" t="str">
        <f>IF('인테리어-초기비용'!$C$2:$C$747="지출", -('인테리어-초기비용'!$G$2:$G$747), '인테리어-초기비용'!$G$2:$G$747)</f>
        <v/>
      </c>
      <c r="P286" s="11">
        <f>'인테리어-초기비용'!$O$2:$O$747-'인테리어-초기비용'!$N$2:$N$747</f>
        <v>0</v>
      </c>
      <c r="Q286" s="11" t="str">
        <f>IF('운영결산'!$C$2, '인테리어-초기비용'!$P$2:$P$747, '인테리어-초기비용'!$O$2:$O$747)</f>
        <v/>
      </c>
      <c r="R286" s="11" t="str">
        <f>IF('초기비용'!$C$2, '인테리어-초기비용'!$P$2:$P$747, '인테리어-초기비용'!$O$2:$O$747)</f>
        <v/>
      </c>
      <c r="S286" s="11">
        <f>IF('총결산'!$C$2, '인테리어-초기비용'!$P$2:$P$747, '인테리어-초기비용'!$O$2:$O$747)</f>
        <v>0</v>
      </c>
      <c r="T286" s="11">
        <f>IF('인테리어-초기비용'!$U$2:$U$747=FALSE, '인테리어-초기비용'!$N$2:$N$747, 0)</f>
        <v>0</v>
      </c>
      <c r="U286" s="21"/>
      <c r="V286" s="8"/>
      <c r="W286" s="8"/>
      <c r="X286" s="8"/>
      <c r="Y286" s="8"/>
      <c r="Z286" s="8"/>
      <c r="AA286" s="8"/>
      <c r="AB286" s="12"/>
    </row>
    <row r="287" ht="15.75" customHeight="1">
      <c r="A287" s="13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7" t="b">
        <f>AND(ISNUMBER(MATCH('인테리어-초기비용'!$E$2:$E$747, '관리용품리스트'!$B$3:$B$48, 0)),
  ISNUMBER(MATCH('인테리어-초기비용'!$F$2:$F$747, '관리용품리스트'!$C$3:$C$48, 0))
)
</f>
        <v>0</v>
      </c>
      <c r="N28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87" s="18" t="str">
        <f>IF('인테리어-초기비용'!$C$2:$C$747="지출", -('인테리어-초기비용'!$G$2:$G$747), '인테리어-초기비용'!$G$2:$G$747)</f>
        <v/>
      </c>
      <c r="P287" s="18">
        <f>'인테리어-초기비용'!$O$2:$O$747-'인테리어-초기비용'!$N$2:$N$747</f>
        <v>0</v>
      </c>
      <c r="Q287" s="18" t="str">
        <f>IF('운영결산'!$C$2, '인테리어-초기비용'!$P$2:$P$747, '인테리어-초기비용'!$O$2:$O$747)</f>
        <v/>
      </c>
      <c r="R287" s="18" t="str">
        <f>IF('초기비용'!$C$2, '인테리어-초기비용'!$P$2:$P$747, '인테리어-초기비용'!$O$2:$O$747)</f>
        <v/>
      </c>
      <c r="S287" s="18">
        <f>IF('총결산'!$C$2, '인테리어-초기비용'!$P$2:$P$747, '인테리어-초기비용'!$O$2:$O$747)</f>
        <v>0</v>
      </c>
      <c r="T287" s="18">
        <f>IF('인테리어-초기비용'!$U$2:$U$747=FALSE, '인테리어-초기비용'!$N$2:$N$747, 0)</f>
        <v>0</v>
      </c>
      <c r="U287" s="20"/>
      <c r="V287" s="15"/>
      <c r="W287" s="15"/>
      <c r="X287" s="15"/>
      <c r="Y287" s="15"/>
      <c r="Z287" s="15"/>
      <c r="AA287" s="15"/>
      <c r="AB287" s="19"/>
    </row>
    <row r="288" ht="15.75" customHeight="1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10" t="b">
        <f>AND(ISNUMBER(MATCH('인테리어-초기비용'!$E$2:$E$747, '관리용품리스트'!$B$3:$B$48, 0)),
  ISNUMBER(MATCH('인테리어-초기비용'!$F$2:$F$747, '관리용품리스트'!$C$3:$C$48, 0))
)
</f>
        <v>0</v>
      </c>
      <c r="N28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88" s="11" t="str">
        <f>IF('인테리어-초기비용'!$C$2:$C$747="지출", -('인테리어-초기비용'!$G$2:$G$747), '인테리어-초기비용'!$G$2:$G$747)</f>
        <v/>
      </c>
      <c r="P288" s="11">
        <f>'인테리어-초기비용'!$O$2:$O$747-'인테리어-초기비용'!$N$2:$N$747</f>
        <v>0</v>
      </c>
      <c r="Q288" s="11" t="str">
        <f>IF('운영결산'!$C$2, '인테리어-초기비용'!$P$2:$P$747, '인테리어-초기비용'!$O$2:$O$747)</f>
        <v/>
      </c>
      <c r="R288" s="11" t="str">
        <f>IF('초기비용'!$C$2, '인테리어-초기비용'!$P$2:$P$747, '인테리어-초기비용'!$O$2:$O$747)</f>
        <v/>
      </c>
      <c r="S288" s="11">
        <f>IF('총결산'!$C$2, '인테리어-초기비용'!$P$2:$P$747, '인테리어-초기비용'!$O$2:$O$747)</f>
        <v>0</v>
      </c>
      <c r="T288" s="11">
        <f>IF('인테리어-초기비용'!$U$2:$U$747=FALSE, '인테리어-초기비용'!$N$2:$N$747, 0)</f>
        <v>0</v>
      </c>
      <c r="U288" s="21"/>
      <c r="V288" s="8"/>
      <c r="W288" s="8"/>
      <c r="X288" s="8"/>
      <c r="Y288" s="8"/>
      <c r="Z288" s="8"/>
      <c r="AA288" s="8"/>
      <c r="AB288" s="12"/>
    </row>
    <row r="289" ht="15.75" customHeight="1">
      <c r="A289" s="13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7" t="b">
        <f>AND(ISNUMBER(MATCH('인테리어-초기비용'!$E$2:$E$747, '관리용품리스트'!$B$3:$B$48, 0)),
  ISNUMBER(MATCH('인테리어-초기비용'!$F$2:$F$747, '관리용품리스트'!$C$3:$C$48, 0))
)
</f>
        <v>0</v>
      </c>
      <c r="N28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89" s="18" t="str">
        <f>IF('인테리어-초기비용'!$C$2:$C$747="지출", -('인테리어-초기비용'!$G$2:$G$747), '인테리어-초기비용'!$G$2:$G$747)</f>
        <v/>
      </c>
      <c r="P289" s="18">
        <f>'인테리어-초기비용'!$O$2:$O$747-'인테리어-초기비용'!$N$2:$N$747</f>
        <v>0</v>
      </c>
      <c r="Q289" s="18" t="str">
        <f>IF('운영결산'!$C$2, '인테리어-초기비용'!$P$2:$P$747, '인테리어-초기비용'!$O$2:$O$747)</f>
        <v/>
      </c>
      <c r="R289" s="18" t="str">
        <f>IF('초기비용'!$C$2, '인테리어-초기비용'!$P$2:$P$747, '인테리어-초기비용'!$O$2:$O$747)</f>
        <v/>
      </c>
      <c r="S289" s="18">
        <f>IF('총결산'!$C$2, '인테리어-초기비용'!$P$2:$P$747, '인테리어-초기비용'!$O$2:$O$747)</f>
        <v>0</v>
      </c>
      <c r="T289" s="18">
        <f>IF('인테리어-초기비용'!$U$2:$U$747=FALSE, '인테리어-초기비용'!$N$2:$N$747, 0)</f>
        <v>0</v>
      </c>
      <c r="U289" s="20"/>
      <c r="V289" s="15"/>
      <c r="W289" s="15"/>
      <c r="X289" s="15"/>
      <c r="Y289" s="15"/>
      <c r="Z289" s="15"/>
      <c r="AA289" s="15"/>
      <c r="AB289" s="19"/>
    </row>
    <row r="290" ht="15.75" customHeight="1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10" t="b">
        <f>AND(ISNUMBER(MATCH('인테리어-초기비용'!$E$2:$E$747, '관리용품리스트'!$B$3:$B$48, 0)),
  ISNUMBER(MATCH('인테리어-초기비용'!$F$2:$F$747, '관리용품리스트'!$C$3:$C$48, 0))
)
</f>
        <v>0</v>
      </c>
      <c r="N29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90" s="11" t="str">
        <f>IF('인테리어-초기비용'!$C$2:$C$747="지출", -('인테리어-초기비용'!$G$2:$G$747), '인테리어-초기비용'!$G$2:$G$747)</f>
        <v/>
      </c>
      <c r="P290" s="11">
        <f>'인테리어-초기비용'!$O$2:$O$747-'인테리어-초기비용'!$N$2:$N$747</f>
        <v>0</v>
      </c>
      <c r="Q290" s="11" t="str">
        <f>IF('운영결산'!$C$2, '인테리어-초기비용'!$P$2:$P$747, '인테리어-초기비용'!$O$2:$O$747)</f>
        <v/>
      </c>
      <c r="R290" s="11" t="str">
        <f>IF('초기비용'!$C$2, '인테리어-초기비용'!$P$2:$P$747, '인테리어-초기비용'!$O$2:$O$747)</f>
        <v/>
      </c>
      <c r="S290" s="11">
        <f>IF('총결산'!$C$2, '인테리어-초기비용'!$P$2:$P$747, '인테리어-초기비용'!$O$2:$O$747)</f>
        <v>0</v>
      </c>
      <c r="T290" s="11">
        <f>IF('인테리어-초기비용'!$U$2:$U$747=FALSE, '인테리어-초기비용'!$N$2:$N$747, 0)</f>
        <v>0</v>
      </c>
      <c r="U290" s="21"/>
      <c r="V290" s="8"/>
      <c r="W290" s="8"/>
      <c r="X290" s="8"/>
      <c r="Y290" s="8"/>
      <c r="Z290" s="8"/>
      <c r="AA290" s="8"/>
      <c r="AB290" s="12"/>
    </row>
    <row r="291" ht="15.75" customHeight="1">
      <c r="A291" s="13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7" t="b">
        <f>AND(ISNUMBER(MATCH('인테리어-초기비용'!$E$2:$E$747, '관리용품리스트'!$B$3:$B$48, 0)),
  ISNUMBER(MATCH('인테리어-초기비용'!$F$2:$F$747, '관리용품리스트'!$C$3:$C$48, 0))
)
</f>
        <v>0</v>
      </c>
      <c r="N29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91" s="18" t="str">
        <f>IF('인테리어-초기비용'!$C$2:$C$747="지출", -('인테리어-초기비용'!$G$2:$G$747), '인테리어-초기비용'!$G$2:$G$747)</f>
        <v/>
      </c>
      <c r="P291" s="18">
        <f>'인테리어-초기비용'!$O$2:$O$747-'인테리어-초기비용'!$N$2:$N$747</f>
        <v>0</v>
      </c>
      <c r="Q291" s="18" t="str">
        <f>IF('운영결산'!$C$2, '인테리어-초기비용'!$P$2:$P$747, '인테리어-초기비용'!$O$2:$O$747)</f>
        <v/>
      </c>
      <c r="R291" s="18" t="str">
        <f>IF('초기비용'!$C$2, '인테리어-초기비용'!$P$2:$P$747, '인테리어-초기비용'!$O$2:$O$747)</f>
        <v/>
      </c>
      <c r="S291" s="18">
        <f>IF('총결산'!$C$2, '인테리어-초기비용'!$P$2:$P$747, '인테리어-초기비용'!$O$2:$O$747)</f>
        <v>0</v>
      </c>
      <c r="T291" s="18">
        <f>IF('인테리어-초기비용'!$U$2:$U$747=FALSE, '인테리어-초기비용'!$N$2:$N$747, 0)</f>
        <v>0</v>
      </c>
      <c r="U291" s="20"/>
      <c r="V291" s="15"/>
      <c r="W291" s="15"/>
      <c r="X291" s="15"/>
      <c r="Y291" s="15"/>
      <c r="Z291" s="15"/>
      <c r="AA291" s="15"/>
      <c r="AB291" s="19"/>
    </row>
    <row r="292" ht="15.75" customHeight="1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10" t="b">
        <f>AND(ISNUMBER(MATCH('인테리어-초기비용'!$E$2:$E$747, '관리용품리스트'!$B$3:$B$48, 0)),
  ISNUMBER(MATCH('인테리어-초기비용'!$F$2:$F$747, '관리용품리스트'!$C$3:$C$48, 0))
)
</f>
        <v>0</v>
      </c>
      <c r="N29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92" s="11" t="str">
        <f>IF('인테리어-초기비용'!$C$2:$C$747="지출", -('인테리어-초기비용'!$G$2:$G$747), '인테리어-초기비용'!$G$2:$G$747)</f>
        <v/>
      </c>
      <c r="P292" s="11">
        <f>'인테리어-초기비용'!$O$2:$O$747-'인테리어-초기비용'!$N$2:$N$747</f>
        <v>0</v>
      </c>
      <c r="Q292" s="11" t="str">
        <f>IF('운영결산'!$C$2, '인테리어-초기비용'!$P$2:$P$747, '인테리어-초기비용'!$O$2:$O$747)</f>
        <v/>
      </c>
      <c r="R292" s="11" t="str">
        <f>IF('초기비용'!$C$2, '인테리어-초기비용'!$P$2:$P$747, '인테리어-초기비용'!$O$2:$O$747)</f>
        <v/>
      </c>
      <c r="S292" s="11">
        <f>IF('총결산'!$C$2, '인테리어-초기비용'!$P$2:$P$747, '인테리어-초기비용'!$O$2:$O$747)</f>
        <v>0</v>
      </c>
      <c r="T292" s="11">
        <f>IF('인테리어-초기비용'!$U$2:$U$747=FALSE, '인테리어-초기비용'!$N$2:$N$747, 0)</f>
        <v>0</v>
      </c>
      <c r="U292" s="21"/>
      <c r="V292" s="8"/>
      <c r="W292" s="8"/>
      <c r="X292" s="8"/>
      <c r="Y292" s="8"/>
      <c r="Z292" s="8"/>
      <c r="AA292" s="8"/>
      <c r="AB292" s="12"/>
    </row>
    <row r="293" ht="15.75" customHeight="1">
      <c r="A293" s="13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7" t="b">
        <f>AND(ISNUMBER(MATCH('인테리어-초기비용'!$E$2:$E$747, '관리용품리스트'!$B$3:$B$48, 0)),
  ISNUMBER(MATCH('인테리어-초기비용'!$F$2:$F$747, '관리용품리스트'!$C$3:$C$48, 0))
)
</f>
        <v>0</v>
      </c>
      <c r="N29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93" s="18" t="str">
        <f>IF('인테리어-초기비용'!$C$2:$C$747="지출", -('인테리어-초기비용'!$G$2:$G$747), '인테리어-초기비용'!$G$2:$G$747)</f>
        <v/>
      </c>
      <c r="P293" s="18">
        <f>'인테리어-초기비용'!$O$2:$O$747-'인테리어-초기비용'!$N$2:$N$747</f>
        <v>0</v>
      </c>
      <c r="Q293" s="18" t="str">
        <f>IF('운영결산'!$C$2, '인테리어-초기비용'!$P$2:$P$747, '인테리어-초기비용'!$O$2:$O$747)</f>
        <v/>
      </c>
      <c r="R293" s="18" t="str">
        <f>IF('초기비용'!$C$2, '인테리어-초기비용'!$P$2:$P$747, '인테리어-초기비용'!$O$2:$O$747)</f>
        <v/>
      </c>
      <c r="S293" s="18">
        <f>IF('총결산'!$C$2, '인테리어-초기비용'!$P$2:$P$747, '인테리어-초기비용'!$O$2:$O$747)</f>
        <v>0</v>
      </c>
      <c r="T293" s="18">
        <f>IF('인테리어-초기비용'!$U$2:$U$747=FALSE, '인테리어-초기비용'!$N$2:$N$747, 0)</f>
        <v>0</v>
      </c>
      <c r="U293" s="20"/>
      <c r="V293" s="15"/>
      <c r="W293" s="15"/>
      <c r="X293" s="15"/>
      <c r="Y293" s="15"/>
      <c r="Z293" s="15"/>
      <c r="AA293" s="15"/>
      <c r="AB293" s="19"/>
    </row>
    <row r="294" ht="15.75" customHeight="1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10" t="b">
        <f>AND(ISNUMBER(MATCH('인테리어-초기비용'!$E$2:$E$747, '관리용품리스트'!$B$3:$B$48, 0)),
  ISNUMBER(MATCH('인테리어-초기비용'!$F$2:$F$747, '관리용품리스트'!$C$3:$C$48, 0))
)
</f>
        <v>0</v>
      </c>
      <c r="N29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94" s="11" t="str">
        <f>IF('인테리어-초기비용'!$C$2:$C$747="지출", -('인테리어-초기비용'!$G$2:$G$747), '인테리어-초기비용'!$G$2:$G$747)</f>
        <v/>
      </c>
      <c r="P294" s="11">
        <f>'인테리어-초기비용'!$O$2:$O$747-'인테리어-초기비용'!$N$2:$N$747</f>
        <v>0</v>
      </c>
      <c r="Q294" s="11" t="str">
        <f>IF('운영결산'!$C$2, '인테리어-초기비용'!$P$2:$P$747, '인테리어-초기비용'!$O$2:$O$747)</f>
        <v/>
      </c>
      <c r="R294" s="11" t="str">
        <f>IF('초기비용'!$C$2, '인테리어-초기비용'!$P$2:$P$747, '인테리어-초기비용'!$O$2:$O$747)</f>
        <v/>
      </c>
      <c r="S294" s="11">
        <f>IF('총결산'!$C$2, '인테리어-초기비용'!$P$2:$P$747, '인테리어-초기비용'!$O$2:$O$747)</f>
        <v>0</v>
      </c>
      <c r="T294" s="11">
        <f>IF('인테리어-초기비용'!$U$2:$U$747=FALSE, '인테리어-초기비용'!$N$2:$N$747, 0)</f>
        <v>0</v>
      </c>
      <c r="U294" s="21"/>
      <c r="V294" s="8"/>
      <c r="W294" s="8"/>
      <c r="X294" s="8"/>
      <c r="Y294" s="8"/>
      <c r="Z294" s="8"/>
      <c r="AA294" s="8"/>
      <c r="AB294" s="12"/>
    </row>
    <row r="295" ht="15.75" customHeight="1">
      <c r="A295" s="13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7" t="b">
        <f>AND(ISNUMBER(MATCH('인테리어-초기비용'!$E$2:$E$747, '관리용품리스트'!$B$3:$B$48, 0)),
  ISNUMBER(MATCH('인테리어-초기비용'!$F$2:$F$747, '관리용품리스트'!$C$3:$C$48, 0))
)
</f>
        <v>0</v>
      </c>
      <c r="N29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95" s="18" t="str">
        <f>IF('인테리어-초기비용'!$C$2:$C$747="지출", -('인테리어-초기비용'!$G$2:$G$747), '인테리어-초기비용'!$G$2:$G$747)</f>
        <v/>
      </c>
      <c r="P295" s="18">
        <f>'인테리어-초기비용'!$O$2:$O$747-'인테리어-초기비용'!$N$2:$N$747</f>
        <v>0</v>
      </c>
      <c r="Q295" s="18" t="str">
        <f>IF('운영결산'!$C$2, '인테리어-초기비용'!$P$2:$P$747, '인테리어-초기비용'!$O$2:$O$747)</f>
        <v/>
      </c>
      <c r="R295" s="18" t="str">
        <f>IF('초기비용'!$C$2, '인테리어-초기비용'!$P$2:$P$747, '인테리어-초기비용'!$O$2:$O$747)</f>
        <v/>
      </c>
      <c r="S295" s="18">
        <f>IF('총결산'!$C$2, '인테리어-초기비용'!$P$2:$P$747, '인테리어-초기비용'!$O$2:$O$747)</f>
        <v>0</v>
      </c>
      <c r="T295" s="18">
        <f>IF('인테리어-초기비용'!$U$2:$U$747=FALSE, '인테리어-초기비용'!$N$2:$N$747, 0)</f>
        <v>0</v>
      </c>
      <c r="U295" s="20"/>
      <c r="V295" s="15"/>
      <c r="W295" s="15"/>
      <c r="X295" s="15"/>
      <c r="Y295" s="15"/>
      <c r="Z295" s="15"/>
      <c r="AA295" s="15"/>
      <c r="AB295" s="19"/>
    </row>
    <row r="296" ht="15.75" customHeight="1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10" t="b">
        <f>AND(ISNUMBER(MATCH('인테리어-초기비용'!$E$2:$E$747, '관리용품리스트'!$B$3:$B$48, 0)),
  ISNUMBER(MATCH('인테리어-초기비용'!$F$2:$F$747, '관리용품리스트'!$C$3:$C$48, 0))
)
</f>
        <v>0</v>
      </c>
      <c r="N29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96" s="11" t="str">
        <f>IF('인테리어-초기비용'!$C$2:$C$747="지출", -('인테리어-초기비용'!$G$2:$G$747), '인테리어-초기비용'!$G$2:$G$747)</f>
        <v/>
      </c>
      <c r="P296" s="11">
        <f>'인테리어-초기비용'!$O$2:$O$747-'인테리어-초기비용'!$N$2:$N$747</f>
        <v>0</v>
      </c>
      <c r="Q296" s="11" t="str">
        <f>IF('운영결산'!$C$2, '인테리어-초기비용'!$P$2:$P$747, '인테리어-초기비용'!$O$2:$O$747)</f>
        <v/>
      </c>
      <c r="R296" s="11" t="str">
        <f>IF('초기비용'!$C$2, '인테리어-초기비용'!$P$2:$P$747, '인테리어-초기비용'!$O$2:$O$747)</f>
        <v/>
      </c>
      <c r="S296" s="11">
        <f>IF('총결산'!$C$2, '인테리어-초기비용'!$P$2:$P$747, '인테리어-초기비용'!$O$2:$O$747)</f>
        <v>0</v>
      </c>
      <c r="T296" s="11">
        <f>IF('인테리어-초기비용'!$U$2:$U$747=FALSE, '인테리어-초기비용'!$N$2:$N$747, 0)</f>
        <v>0</v>
      </c>
      <c r="U296" s="21"/>
      <c r="V296" s="8"/>
      <c r="W296" s="8"/>
      <c r="X296" s="8"/>
      <c r="Y296" s="8"/>
      <c r="Z296" s="8"/>
      <c r="AA296" s="8"/>
      <c r="AB296" s="12"/>
    </row>
    <row r="297" ht="15.75" customHeight="1">
      <c r="A297" s="13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7" t="b">
        <f>AND(ISNUMBER(MATCH('인테리어-초기비용'!$E$2:$E$747, '관리용품리스트'!$B$3:$B$48, 0)),
  ISNUMBER(MATCH('인테리어-초기비용'!$F$2:$F$747, '관리용품리스트'!$C$3:$C$48, 0))
)
</f>
        <v>0</v>
      </c>
      <c r="N29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97" s="18" t="str">
        <f>IF('인테리어-초기비용'!$C$2:$C$747="지출", -('인테리어-초기비용'!$G$2:$G$747), '인테리어-초기비용'!$G$2:$G$747)</f>
        <v/>
      </c>
      <c r="P297" s="18">
        <f>'인테리어-초기비용'!$O$2:$O$747-'인테리어-초기비용'!$N$2:$N$747</f>
        <v>0</v>
      </c>
      <c r="Q297" s="18" t="str">
        <f>IF('운영결산'!$C$2, '인테리어-초기비용'!$P$2:$P$747, '인테리어-초기비용'!$O$2:$O$747)</f>
        <v/>
      </c>
      <c r="R297" s="18" t="str">
        <f>IF('초기비용'!$C$2, '인테리어-초기비용'!$P$2:$P$747, '인테리어-초기비용'!$O$2:$O$747)</f>
        <v/>
      </c>
      <c r="S297" s="18">
        <f>IF('총결산'!$C$2, '인테리어-초기비용'!$P$2:$P$747, '인테리어-초기비용'!$O$2:$O$747)</f>
        <v>0</v>
      </c>
      <c r="T297" s="18">
        <f>IF('인테리어-초기비용'!$U$2:$U$747=FALSE, '인테리어-초기비용'!$N$2:$N$747, 0)</f>
        <v>0</v>
      </c>
      <c r="U297" s="20"/>
      <c r="V297" s="15"/>
      <c r="W297" s="15"/>
      <c r="X297" s="15"/>
      <c r="Y297" s="15"/>
      <c r="Z297" s="15"/>
      <c r="AA297" s="15"/>
      <c r="AB297" s="19"/>
    </row>
    <row r="298" ht="15.75" customHeight="1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10" t="b">
        <f>AND(ISNUMBER(MATCH('인테리어-초기비용'!$E$2:$E$747, '관리용품리스트'!$B$3:$B$48, 0)),
  ISNUMBER(MATCH('인테리어-초기비용'!$F$2:$F$747, '관리용품리스트'!$C$3:$C$48, 0))
)
</f>
        <v>0</v>
      </c>
      <c r="N29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298" s="11" t="str">
        <f>IF('인테리어-초기비용'!$C$2:$C$747="지출", -('인테리어-초기비용'!$G$2:$G$747), '인테리어-초기비용'!$G$2:$G$747)</f>
        <v/>
      </c>
      <c r="P298" s="11">
        <f>'인테리어-초기비용'!$O$2:$O$747-'인테리어-초기비용'!$N$2:$N$747</f>
        <v>0</v>
      </c>
      <c r="Q298" s="11" t="str">
        <f>IF('운영결산'!$C$2, '인테리어-초기비용'!$P$2:$P$747, '인테리어-초기비용'!$O$2:$O$747)</f>
        <v/>
      </c>
      <c r="R298" s="11" t="str">
        <f>IF('초기비용'!$C$2, '인테리어-초기비용'!$P$2:$P$747, '인테리어-초기비용'!$O$2:$O$747)</f>
        <v/>
      </c>
      <c r="S298" s="11">
        <f>IF('총결산'!$C$2, '인테리어-초기비용'!$P$2:$P$747, '인테리어-초기비용'!$O$2:$O$747)</f>
        <v>0</v>
      </c>
      <c r="T298" s="11">
        <f>IF('인테리어-초기비용'!$U$2:$U$747=FALSE, '인테리어-초기비용'!$N$2:$N$747, 0)</f>
        <v>0</v>
      </c>
      <c r="U298" s="21"/>
      <c r="V298" s="8"/>
      <c r="W298" s="8"/>
      <c r="X298" s="8"/>
      <c r="Y298" s="8"/>
      <c r="Z298" s="8"/>
      <c r="AA298" s="8"/>
      <c r="AB298" s="12"/>
    </row>
    <row r="299" ht="15.75" customHeight="1">
      <c r="A299" s="13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7" t="b">
        <f>AND(ISNUMBER(MATCH('인테리어-초기비용'!$E$2:$E$747, '관리용품리스트'!$B$3:$B$48, 0)),
  ISNUMBER(MATCH('인테리어-초기비용'!$F$2:$F$747, '관리용품리스트'!$C$3:$C$48, 0))
)
</f>
        <v>0</v>
      </c>
      <c r="N29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299" s="18" t="str">
        <f>IF('인테리어-초기비용'!$C$2:$C$747="지출", -('인테리어-초기비용'!$G$2:$G$747), '인테리어-초기비용'!$G$2:$G$747)</f>
        <v/>
      </c>
      <c r="P299" s="18">
        <f>'인테리어-초기비용'!$O$2:$O$747-'인테리어-초기비용'!$N$2:$N$747</f>
        <v>0</v>
      </c>
      <c r="Q299" s="18" t="str">
        <f>IF('운영결산'!$C$2, '인테리어-초기비용'!$P$2:$P$747, '인테리어-초기비용'!$O$2:$O$747)</f>
        <v/>
      </c>
      <c r="R299" s="18" t="str">
        <f>IF('초기비용'!$C$2, '인테리어-초기비용'!$P$2:$P$747, '인테리어-초기비용'!$O$2:$O$747)</f>
        <v/>
      </c>
      <c r="S299" s="18">
        <f>IF('총결산'!$C$2, '인테리어-초기비용'!$P$2:$P$747, '인테리어-초기비용'!$O$2:$O$747)</f>
        <v>0</v>
      </c>
      <c r="T299" s="18">
        <f>IF('인테리어-초기비용'!$U$2:$U$747=FALSE, '인테리어-초기비용'!$N$2:$N$747, 0)</f>
        <v>0</v>
      </c>
      <c r="U299" s="20"/>
      <c r="V299" s="15"/>
      <c r="W299" s="15"/>
      <c r="X299" s="15"/>
      <c r="Y299" s="15"/>
      <c r="Z299" s="15"/>
      <c r="AA299" s="15"/>
      <c r="AB299" s="19"/>
    </row>
    <row r="300" ht="15.75" customHeight="1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10" t="b">
        <f>AND(ISNUMBER(MATCH('인테리어-초기비용'!$E$2:$E$747, '관리용품리스트'!$B$3:$B$48, 0)),
  ISNUMBER(MATCH('인테리어-초기비용'!$F$2:$F$747, '관리용품리스트'!$C$3:$C$48, 0))
)
</f>
        <v>0</v>
      </c>
      <c r="N30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00" s="11" t="str">
        <f>IF('인테리어-초기비용'!$C$2:$C$747="지출", -('인테리어-초기비용'!$G$2:$G$747), '인테리어-초기비용'!$G$2:$G$747)</f>
        <v/>
      </c>
      <c r="P300" s="11">
        <f>'인테리어-초기비용'!$O$2:$O$747-'인테리어-초기비용'!$N$2:$N$747</f>
        <v>0</v>
      </c>
      <c r="Q300" s="11" t="str">
        <f>IF('운영결산'!$C$2, '인테리어-초기비용'!$P$2:$P$747, '인테리어-초기비용'!$O$2:$O$747)</f>
        <v/>
      </c>
      <c r="R300" s="11" t="str">
        <f>IF('초기비용'!$C$2, '인테리어-초기비용'!$P$2:$P$747, '인테리어-초기비용'!$O$2:$O$747)</f>
        <v/>
      </c>
      <c r="S300" s="11">
        <f>IF('총결산'!$C$2, '인테리어-초기비용'!$P$2:$P$747, '인테리어-초기비용'!$O$2:$O$747)</f>
        <v>0</v>
      </c>
      <c r="T300" s="11">
        <f>IF('인테리어-초기비용'!$U$2:$U$747=FALSE, '인테리어-초기비용'!$N$2:$N$747, 0)</f>
        <v>0</v>
      </c>
      <c r="U300" s="21"/>
      <c r="V300" s="8"/>
      <c r="W300" s="8"/>
      <c r="X300" s="8"/>
      <c r="Y300" s="8"/>
      <c r="Z300" s="8"/>
      <c r="AA300" s="8"/>
      <c r="AB300" s="12"/>
    </row>
    <row r="301" ht="15.75" customHeight="1">
      <c r="A301" s="13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7" t="b">
        <f>AND(ISNUMBER(MATCH('인테리어-초기비용'!$E$2:$E$747, '관리용품리스트'!$B$3:$B$48, 0)),
  ISNUMBER(MATCH('인테리어-초기비용'!$F$2:$F$747, '관리용품리스트'!$C$3:$C$48, 0))
)
</f>
        <v>0</v>
      </c>
      <c r="N30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01" s="18" t="str">
        <f>IF('인테리어-초기비용'!$C$2:$C$747="지출", -('인테리어-초기비용'!$G$2:$G$747), '인테리어-초기비용'!$G$2:$G$747)</f>
        <v/>
      </c>
      <c r="P301" s="18">
        <f>'인테리어-초기비용'!$O$2:$O$747-'인테리어-초기비용'!$N$2:$N$747</f>
        <v>0</v>
      </c>
      <c r="Q301" s="18" t="str">
        <f>IF('운영결산'!$C$2, '인테리어-초기비용'!$P$2:$P$747, '인테리어-초기비용'!$O$2:$O$747)</f>
        <v/>
      </c>
      <c r="R301" s="18" t="str">
        <f>IF('초기비용'!$C$2, '인테리어-초기비용'!$P$2:$P$747, '인테리어-초기비용'!$O$2:$O$747)</f>
        <v/>
      </c>
      <c r="S301" s="18">
        <f>IF('총결산'!$C$2, '인테리어-초기비용'!$P$2:$P$747, '인테리어-초기비용'!$O$2:$O$747)</f>
        <v>0</v>
      </c>
      <c r="T301" s="18">
        <f>IF('인테리어-초기비용'!$U$2:$U$747=FALSE, '인테리어-초기비용'!$N$2:$N$747, 0)</f>
        <v>0</v>
      </c>
      <c r="U301" s="20"/>
      <c r="V301" s="15"/>
      <c r="W301" s="15"/>
      <c r="X301" s="15"/>
      <c r="Y301" s="15"/>
      <c r="Z301" s="15"/>
      <c r="AA301" s="15"/>
      <c r="AB301" s="19"/>
    </row>
    <row r="302" ht="15.75" customHeight="1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10" t="b">
        <f>AND(ISNUMBER(MATCH('인테리어-초기비용'!$E$2:$E$747, '관리용품리스트'!$B$3:$B$48, 0)),
  ISNUMBER(MATCH('인테리어-초기비용'!$F$2:$F$747, '관리용품리스트'!$C$3:$C$48, 0))
)
</f>
        <v>0</v>
      </c>
      <c r="N30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02" s="11" t="str">
        <f>IF('인테리어-초기비용'!$C$2:$C$747="지출", -('인테리어-초기비용'!$G$2:$G$747), '인테리어-초기비용'!$G$2:$G$747)</f>
        <v/>
      </c>
      <c r="P302" s="11">
        <f>'인테리어-초기비용'!$O$2:$O$747-'인테리어-초기비용'!$N$2:$N$747</f>
        <v>0</v>
      </c>
      <c r="Q302" s="11" t="str">
        <f>IF('운영결산'!$C$2, '인테리어-초기비용'!$P$2:$P$747, '인테리어-초기비용'!$O$2:$O$747)</f>
        <v/>
      </c>
      <c r="R302" s="11" t="str">
        <f>IF('초기비용'!$C$2, '인테리어-초기비용'!$P$2:$P$747, '인테리어-초기비용'!$O$2:$O$747)</f>
        <v/>
      </c>
      <c r="S302" s="11">
        <f>IF('총결산'!$C$2, '인테리어-초기비용'!$P$2:$P$747, '인테리어-초기비용'!$O$2:$O$747)</f>
        <v>0</v>
      </c>
      <c r="T302" s="11">
        <f>IF('인테리어-초기비용'!$U$2:$U$747=FALSE, '인테리어-초기비용'!$N$2:$N$747, 0)</f>
        <v>0</v>
      </c>
      <c r="U302" s="21"/>
      <c r="V302" s="8"/>
      <c r="W302" s="8"/>
      <c r="X302" s="8"/>
      <c r="Y302" s="8"/>
      <c r="Z302" s="8"/>
      <c r="AA302" s="8"/>
      <c r="AB302" s="12"/>
    </row>
    <row r="303" ht="15.75" customHeight="1">
      <c r="A303" s="13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7" t="b">
        <f>AND(ISNUMBER(MATCH('인테리어-초기비용'!$E$2:$E$747, '관리용품리스트'!$B$3:$B$48, 0)),
  ISNUMBER(MATCH('인테리어-초기비용'!$F$2:$F$747, '관리용품리스트'!$C$3:$C$48, 0))
)
</f>
        <v>0</v>
      </c>
      <c r="N30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03" s="18" t="str">
        <f>IF('인테리어-초기비용'!$C$2:$C$747="지출", -('인테리어-초기비용'!$G$2:$G$747), '인테리어-초기비용'!$G$2:$G$747)</f>
        <v/>
      </c>
      <c r="P303" s="18">
        <f>'인테리어-초기비용'!$O$2:$O$747-'인테리어-초기비용'!$N$2:$N$747</f>
        <v>0</v>
      </c>
      <c r="Q303" s="18" t="str">
        <f>IF('운영결산'!$C$2, '인테리어-초기비용'!$P$2:$P$747, '인테리어-초기비용'!$O$2:$O$747)</f>
        <v/>
      </c>
      <c r="R303" s="18" t="str">
        <f>IF('초기비용'!$C$2, '인테리어-초기비용'!$P$2:$P$747, '인테리어-초기비용'!$O$2:$O$747)</f>
        <v/>
      </c>
      <c r="S303" s="18">
        <f>IF('총결산'!$C$2, '인테리어-초기비용'!$P$2:$P$747, '인테리어-초기비용'!$O$2:$O$747)</f>
        <v>0</v>
      </c>
      <c r="T303" s="18">
        <f>IF('인테리어-초기비용'!$U$2:$U$747=FALSE, '인테리어-초기비용'!$N$2:$N$747, 0)</f>
        <v>0</v>
      </c>
      <c r="U303" s="20"/>
      <c r="V303" s="15"/>
      <c r="W303" s="15"/>
      <c r="X303" s="15"/>
      <c r="Y303" s="15"/>
      <c r="Z303" s="15"/>
      <c r="AA303" s="15"/>
      <c r="AB303" s="19"/>
    </row>
    <row r="304" ht="15.75" customHeight="1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10" t="b">
        <f>AND(ISNUMBER(MATCH('인테리어-초기비용'!$E$2:$E$747, '관리용품리스트'!$B$3:$B$48, 0)),
  ISNUMBER(MATCH('인테리어-초기비용'!$F$2:$F$747, '관리용품리스트'!$C$3:$C$48, 0))
)
</f>
        <v>0</v>
      </c>
      <c r="N30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04" s="11" t="str">
        <f>IF('인테리어-초기비용'!$C$2:$C$747="지출", -('인테리어-초기비용'!$G$2:$G$747), '인테리어-초기비용'!$G$2:$G$747)</f>
        <v/>
      </c>
      <c r="P304" s="11">
        <f>'인테리어-초기비용'!$O$2:$O$747-'인테리어-초기비용'!$N$2:$N$747</f>
        <v>0</v>
      </c>
      <c r="Q304" s="11" t="str">
        <f>IF('운영결산'!$C$2, '인테리어-초기비용'!$P$2:$P$747, '인테리어-초기비용'!$O$2:$O$747)</f>
        <v/>
      </c>
      <c r="R304" s="11" t="str">
        <f>IF('초기비용'!$C$2, '인테리어-초기비용'!$P$2:$P$747, '인테리어-초기비용'!$O$2:$O$747)</f>
        <v/>
      </c>
      <c r="S304" s="11">
        <f>IF('총결산'!$C$2, '인테리어-초기비용'!$P$2:$P$747, '인테리어-초기비용'!$O$2:$O$747)</f>
        <v>0</v>
      </c>
      <c r="T304" s="11">
        <f>IF('인테리어-초기비용'!$U$2:$U$747=FALSE, '인테리어-초기비용'!$N$2:$N$747, 0)</f>
        <v>0</v>
      </c>
      <c r="U304" s="21"/>
      <c r="V304" s="8"/>
      <c r="W304" s="8"/>
      <c r="X304" s="8"/>
      <c r="Y304" s="8"/>
      <c r="Z304" s="8"/>
      <c r="AA304" s="8"/>
      <c r="AB304" s="12"/>
    </row>
    <row r="305" ht="15.75" customHeight="1">
      <c r="A305" s="13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7" t="b">
        <f>AND(ISNUMBER(MATCH('인테리어-초기비용'!$E$2:$E$747, '관리용품리스트'!$B$3:$B$48, 0)),
  ISNUMBER(MATCH('인테리어-초기비용'!$F$2:$F$747, '관리용품리스트'!$C$3:$C$48, 0))
)
</f>
        <v>0</v>
      </c>
      <c r="N30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05" s="18" t="str">
        <f>IF('인테리어-초기비용'!$C$2:$C$747="지출", -('인테리어-초기비용'!$G$2:$G$747), '인테리어-초기비용'!$G$2:$G$747)</f>
        <v/>
      </c>
      <c r="P305" s="18">
        <f>'인테리어-초기비용'!$O$2:$O$747-'인테리어-초기비용'!$N$2:$N$747</f>
        <v>0</v>
      </c>
      <c r="Q305" s="18" t="str">
        <f>IF('운영결산'!$C$2, '인테리어-초기비용'!$P$2:$P$747, '인테리어-초기비용'!$O$2:$O$747)</f>
        <v/>
      </c>
      <c r="R305" s="18" t="str">
        <f>IF('초기비용'!$C$2, '인테리어-초기비용'!$P$2:$P$747, '인테리어-초기비용'!$O$2:$O$747)</f>
        <v/>
      </c>
      <c r="S305" s="18">
        <f>IF('총결산'!$C$2, '인테리어-초기비용'!$P$2:$P$747, '인테리어-초기비용'!$O$2:$O$747)</f>
        <v>0</v>
      </c>
      <c r="T305" s="18">
        <f>IF('인테리어-초기비용'!$U$2:$U$747=FALSE, '인테리어-초기비용'!$N$2:$N$747, 0)</f>
        <v>0</v>
      </c>
      <c r="U305" s="20"/>
      <c r="V305" s="15"/>
      <c r="W305" s="15"/>
      <c r="X305" s="15"/>
      <c r="Y305" s="15"/>
      <c r="Z305" s="15"/>
      <c r="AA305" s="15"/>
      <c r="AB305" s="19"/>
    </row>
    <row r="306" ht="15.75" customHeight="1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10" t="b">
        <f>AND(ISNUMBER(MATCH('인테리어-초기비용'!$E$2:$E$747, '관리용품리스트'!$B$3:$B$48, 0)),
  ISNUMBER(MATCH('인테리어-초기비용'!$F$2:$F$747, '관리용품리스트'!$C$3:$C$48, 0))
)
</f>
        <v>0</v>
      </c>
      <c r="N30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06" s="11" t="str">
        <f>IF('인테리어-초기비용'!$C$2:$C$747="지출", -('인테리어-초기비용'!$G$2:$G$747), '인테리어-초기비용'!$G$2:$G$747)</f>
        <v/>
      </c>
      <c r="P306" s="11">
        <f>'인테리어-초기비용'!$O$2:$O$747-'인테리어-초기비용'!$N$2:$N$747</f>
        <v>0</v>
      </c>
      <c r="Q306" s="11" t="str">
        <f>IF('운영결산'!$C$2, '인테리어-초기비용'!$P$2:$P$747, '인테리어-초기비용'!$O$2:$O$747)</f>
        <v/>
      </c>
      <c r="R306" s="11" t="str">
        <f>IF('초기비용'!$C$2, '인테리어-초기비용'!$P$2:$P$747, '인테리어-초기비용'!$O$2:$O$747)</f>
        <v/>
      </c>
      <c r="S306" s="11">
        <f>IF('총결산'!$C$2, '인테리어-초기비용'!$P$2:$P$747, '인테리어-초기비용'!$O$2:$O$747)</f>
        <v>0</v>
      </c>
      <c r="T306" s="11">
        <f>IF('인테리어-초기비용'!$U$2:$U$747=FALSE, '인테리어-초기비용'!$N$2:$N$747, 0)</f>
        <v>0</v>
      </c>
      <c r="U306" s="21"/>
      <c r="V306" s="8"/>
      <c r="W306" s="8"/>
      <c r="X306" s="8"/>
      <c r="Y306" s="8"/>
      <c r="Z306" s="8"/>
      <c r="AA306" s="8"/>
      <c r="AB306" s="12"/>
    </row>
    <row r="307" ht="15.75" customHeight="1">
      <c r="A307" s="13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7" t="b">
        <f>AND(ISNUMBER(MATCH('인테리어-초기비용'!$E$2:$E$747, '관리용품리스트'!$B$3:$B$48, 0)),
  ISNUMBER(MATCH('인테리어-초기비용'!$F$2:$F$747, '관리용품리스트'!$C$3:$C$48, 0))
)
</f>
        <v>0</v>
      </c>
      <c r="N30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07" s="18" t="str">
        <f>IF('인테리어-초기비용'!$C$2:$C$747="지출", -('인테리어-초기비용'!$G$2:$G$747), '인테리어-초기비용'!$G$2:$G$747)</f>
        <v/>
      </c>
      <c r="P307" s="18">
        <f>'인테리어-초기비용'!$O$2:$O$747-'인테리어-초기비용'!$N$2:$N$747</f>
        <v>0</v>
      </c>
      <c r="Q307" s="18" t="str">
        <f>IF('운영결산'!$C$2, '인테리어-초기비용'!$P$2:$P$747, '인테리어-초기비용'!$O$2:$O$747)</f>
        <v/>
      </c>
      <c r="R307" s="18" t="str">
        <f>IF('초기비용'!$C$2, '인테리어-초기비용'!$P$2:$P$747, '인테리어-초기비용'!$O$2:$O$747)</f>
        <v/>
      </c>
      <c r="S307" s="18">
        <f>IF('총결산'!$C$2, '인테리어-초기비용'!$P$2:$P$747, '인테리어-초기비용'!$O$2:$O$747)</f>
        <v>0</v>
      </c>
      <c r="T307" s="18">
        <f>IF('인테리어-초기비용'!$U$2:$U$747=FALSE, '인테리어-초기비용'!$N$2:$N$747, 0)</f>
        <v>0</v>
      </c>
      <c r="U307" s="20"/>
      <c r="V307" s="15"/>
      <c r="W307" s="15"/>
      <c r="X307" s="15"/>
      <c r="Y307" s="15"/>
      <c r="Z307" s="15"/>
      <c r="AA307" s="15"/>
      <c r="AB307" s="19"/>
    </row>
    <row r="308" ht="15.75" customHeight="1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10" t="b">
        <f>AND(ISNUMBER(MATCH('인테리어-초기비용'!$E$2:$E$747, '관리용품리스트'!$B$3:$B$48, 0)),
  ISNUMBER(MATCH('인테리어-초기비용'!$F$2:$F$747, '관리용품리스트'!$C$3:$C$48, 0))
)
</f>
        <v>0</v>
      </c>
      <c r="N30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08" s="11" t="str">
        <f>IF('인테리어-초기비용'!$C$2:$C$747="지출", -('인테리어-초기비용'!$G$2:$G$747), '인테리어-초기비용'!$G$2:$G$747)</f>
        <v/>
      </c>
      <c r="P308" s="11">
        <f>'인테리어-초기비용'!$O$2:$O$747-'인테리어-초기비용'!$N$2:$N$747</f>
        <v>0</v>
      </c>
      <c r="Q308" s="11" t="str">
        <f>IF('운영결산'!$C$2, '인테리어-초기비용'!$P$2:$P$747, '인테리어-초기비용'!$O$2:$O$747)</f>
        <v/>
      </c>
      <c r="R308" s="11" t="str">
        <f>IF('초기비용'!$C$2, '인테리어-초기비용'!$P$2:$P$747, '인테리어-초기비용'!$O$2:$O$747)</f>
        <v/>
      </c>
      <c r="S308" s="11">
        <f>IF('총결산'!$C$2, '인테리어-초기비용'!$P$2:$P$747, '인테리어-초기비용'!$O$2:$O$747)</f>
        <v>0</v>
      </c>
      <c r="T308" s="11">
        <f>IF('인테리어-초기비용'!$U$2:$U$747=FALSE, '인테리어-초기비용'!$N$2:$N$747, 0)</f>
        <v>0</v>
      </c>
      <c r="U308" s="21"/>
      <c r="V308" s="8"/>
      <c r="W308" s="8"/>
      <c r="X308" s="8"/>
      <c r="Y308" s="8"/>
      <c r="Z308" s="8"/>
      <c r="AA308" s="8"/>
      <c r="AB308" s="12"/>
    </row>
    <row r="309" ht="15.75" customHeight="1">
      <c r="A309" s="13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7" t="b">
        <f>AND(ISNUMBER(MATCH('인테리어-초기비용'!$E$2:$E$747, '관리용품리스트'!$B$3:$B$48, 0)),
  ISNUMBER(MATCH('인테리어-초기비용'!$F$2:$F$747, '관리용품리스트'!$C$3:$C$48, 0))
)
</f>
        <v>0</v>
      </c>
      <c r="N30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09" s="18" t="str">
        <f>IF('인테리어-초기비용'!$C$2:$C$747="지출", -('인테리어-초기비용'!$G$2:$G$747), '인테리어-초기비용'!$G$2:$G$747)</f>
        <v/>
      </c>
      <c r="P309" s="18">
        <f>'인테리어-초기비용'!$O$2:$O$747-'인테리어-초기비용'!$N$2:$N$747</f>
        <v>0</v>
      </c>
      <c r="Q309" s="18" t="str">
        <f>IF('운영결산'!$C$2, '인테리어-초기비용'!$P$2:$P$747, '인테리어-초기비용'!$O$2:$O$747)</f>
        <v/>
      </c>
      <c r="R309" s="18" t="str">
        <f>IF('초기비용'!$C$2, '인테리어-초기비용'!$P$2:$P$747, '인테리어-초기비용'!$O$2:$O$747)</f>
        <v/>
      </c>
      <c r="S309" s="18">
        <f>IF('총결산'!$C$2, '인테리어-초기비용'!$P$2:$P$747, '인테리어-초기비용'!$O$2:$O$747)</f>
        <v>0</v>
      </c>
      <c r="T309" s="18">
        <f>IF('인테리어-초기비용'!$U$2:$U$747=FALSE, '인테리어-초기비용'!$N$2:$N$747, 0)</f>
        <v>0</v>
      </c>
      <c r="U309" s="20"/>
      <c r="V309" s="15"/>
      <c r="W309" s="15"/>
      <c r="X309" s="15"/>
      <c r="Y309" s="15"/>
      <c r="Z309" s="15"/>
      <c r="AA309" s="15"/>
      <c r="AB309" s="19"/>
    </row>
    <row r="310" ht="15.75" customHeight="1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10" t="b">
        <f>AND(ISNUMBER(MATCH('인테리어-초기비용'!$E$2:$E$747, '관리용품리스트'!$B$3:$B$48, 0)),
  ISNUMBER(MATCH('인테리어-초기비용'!$F$2:$F$747, '관리용품리스트'!$C$3:$C$48, 0))
)
</f>
        <v>0</v>
      </c>
      <c r="N31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10" s="11" t="str">
        <f>IF('인테리어-초기비용'!$C$2:$C$747="지출", -('인테리어-초기비용'!$G$2:$G$747), '인테리어-초기비용'!$G$2:$G$747)</f>
        <v/>
      </c>
      <c r="P310" s="11">
        <f>'인테리어-초기비용'!$O$2:$O$747-'인테리어-초기비용'!$N$2:$N$747</f>
        <v>0</v>
      </c>
      <c r="Q310" s="11" t="str">
        <f>IF('운영결산'!$C$2, '인테리어-초기비용'!$P$2:$P$747, '인테리어-초기비용'!$O$2:$O$747)</f>
        <v/>
      </c>
      <c r="R310" s="11" t="str">
        <f>IF('초기비용'!$C$2, '인테리어-초기비용'!$P$2:$P$747, '인테리어-초기비용'!$O$2:$O$747)</f>
        <v/>
      </c>
      <c r="S310" s="11">
        <f>IF('총결산'!$C$2, '인테리어-초기비용'!$P$2:$P$747, '인테리어-초기비용'!$O$2:$O$747)</f>
        <v>0</v>
      </c>
      <c r="T310" s="11">
        <f>IF('인테리어-초기비용'!$U$2:$U$747=FALSE, '인테리어-초기비용'!$N$2:$N$747, 0)</f>
        <v>0</v>
      </c>
      <c r="U310" s="21"/>
      <c r="V310" s="8"/>
      <c r="W310" s="8"/>
      <c r="X310" s="8"/>
      <c r="Y310" s="8"/>
      <c r="Z310" s="8"/>
      <c r="AA310" s="8"/>
      <c r="AB310" s="12"/>
    </row>
    <row r="311" ht="15.75" customHeight="1">
      <c r="A311" s="13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7" t="b">
        <f>AND(ISNUMBER(MATCH('인테리어-초기비용'!$E$2:$E$747, '관리용품리스트'!$B$3:$B$48, 0)),
  ISNUMBER(MATCH('인테리어-초기비용'!$F$2:$F$747, '관리용품리스트'!$C$3:$C$48, 0))
)
</f>
        <v>0</v>
      </c>
      <c r="N31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11" s="18" t="str">
        <f>IF('인테리어-초기비용'!$C$2:$C$747="지출", -('인테리어-초기비용'!$G$2:$G$747), '인테리어-초기비용'!$G$2:$G$747)</f>
        <v/>
      </c>
      <c r="P311" s="18">
        <f>'인테리어-초기비용'!$O$2:$O$747-'인테리어-초기비용'!$N$2:$N$747</f>
        <v>0</v>
      </c>
      <c r="Q311" s="18" t="str">
        <f>IF('운영결산'!$C$2, '인테리어-초기비용'!$P$2:$P$747, '인테리어-초기비용'!$O$2:$O$747)</f>
        <v/>
      </c>
      <c r="R311" s="18" t="str">
        <f>IF('초기비용'!$C$2, '인테리어-초기비용'!$P$2:$P$747, '인테리어-초기비용'!$O$2:$O$747)</f>
        <v/>
      </c>
      <c r="S311" s="18">
        <f>IF('총결산'!$C$2, '인테리어-초기비용'!$P$2:$P$747, '인테리어-초기비용'!$O$2:$O$747)</f>
        <v>0</v>
      </c>
      <c r="T311" s="18">
        <f>IF('인테리어-초기비용'!$U$2:$U$747=FALSE, '인테리어-초기비용'!$N$2:$N$747, 0)</f>
        <v>0</v>
      </c>
      <c r="U311" s="20"/>
      <c r="V311" s="15"/>
      <c r="W311" s="15"/>
      <c r="X311" s="15"/>
      <c r="Y311" s="15"/>
      <c r="Z311" s="15"/>
      <c r="AA311" s="15"/>
      <c r="AB311" s="19"/>
    </row>
    <row r="312" ht="15.75" customHeight="1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10" t="b">
        <f>AND(ISNUMBER(MATCH('인테리어-초기비용'!$E$2:$E$747, '관리용품리스트'!$B$3:$B$48, 0)),
  ISNUMBER(MATCH('인테리어-초기비용'!$F$2:$F$747, '관리용품리스트'!$C$3:$C$48, 0))
)
</f>
        <v>0</v>
      </c>
      <c r="N31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12" s="11" t="str">
        <f>IF('인테리어-초기비용'!$C$2:$C$747="지출", -('인테리어-초기비용'!$G$2:$G$747), '인테리어-초기비용'!$G$2:$G$747)</f>
        <v/>
      </c>
      <c r="P312" s="11">
        <f>'인테리어-초기비용'!$O$2:$O$747-'인테리어-초기비용'!$N$2:$N$747</f>
        <v>0</v>
      </c>
      <c r="Q312" s="11" t="str">
        <f>IF('운영결산'!$C$2, '인테리어-초기비용'!$P$2:$P$747, '인테리어-초기비용'!$O$2:$O$747)</f>
        <v/>
      </c>
      <c r="R312" s="11" t="str">
        <f>IF('초기비용'!$C$2, '인테리어-초기비용'!$P$2:$P$747, '인테리어-초기비용'!$O$2:$O$747)</f>
        <v/>
      </c>
      <c r="S312" s="11">
        <f>IF('총결산'!$C$2, '인테리어-초기비용'!$P$2:$P$747, '인테리어-초기비용'!$O$2:$O$747)</f>
        <v>0</v>
      </c>
      <c r="T312" s="11">
        <f>IF('인테리어-초기비용'!$U$2:$U$747=FALSE, '인테리어-초기비용'!$N$2:$N$747, 0)</f>
        <v>0</v>
      </c>
      <c r="U312" s="21"/>
      <c r="V312" s="8"/>
      <c r="W312" s="8"/>
      <c r="X312" s="8"/>
      <c r="Y312" s="8"/>
      <c r="Z312" s="8"/>
      <c r="AA312" s="8"/>
      <c r="AB312" s="12"/>
    </row>
    <row r="313" ht="15.75" customHeight="1">
      <c r="A313" s="13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7" t="b">
        <f>AND(ISNUMBER(MATCH('인테리어-초기비용'!$E$2:$E$747, '관리용품리스트'!$B$3:$B$48, 0)),
  ISNUMBER(MATCH('인테리어-초기비용'!$F$2:$F$747, '관리용품리스트'!$C$3:$C$48, 0))
)
</f>
        <v>0</v>
      </c>
      <c r="N31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13" s="18" t="str">
        <f>IF('인테리어-초기비용'!$C$2:$C$747="지출", -('인테리어-초기비용'!$G$2:$G$747), '인테리어-초기비용'!$G$2:$G$747)</f>
        <v/>
      </c>
      <c r="P313" s="18">
        <f>'인테리어-초기비용'!$O$2:$O$747-'인테리어-초기비용'!$N$2:$N$747</f>
        <v>0</v>
      </c>
      <c r="Q313" s="18" t="str">
        <f>IF('운영결산'!$C$2, '인테리어-초기비용'!$P$2:$P$747, '인테리어-초기비용'!$O$2:$O$747)</f>
        <v/>
      </c>
      <c r="R313" s="18" t="str">
        <f>IF('초기비용'!$C$2, '인테리어-초기비용'!$P$2:$P$747, '인테리어-초기비용'!$O$2:$O$747)</f>
        <v/>
      </c>
      <c r="S313" s="18">
        <f>IF('총결산'!$C$2, '인테리어-초기비용'!$P$2:$P$747, '인테리어-초기비용'!$O$2:$O$747)</f>
        <v>0</v>
      </c>
      <c r="T313" s="18">
        <f>IF('인테리어-초기비용'!$U$2:$U$747=FALSE, '인테리어-초기비용'!$N$2:$N$747, 0)</f>
        <v>0</v>
      </c>
      <c r="U313" s="20"/>
      <c r="V313" s="15"/>
      <c r="W313" s="15"/>
      <c r="X313" s="15"/>
      <c r="Y313" s="15"/>
      <c r="Z313" s="15"/>
      <c r="AA313" s="15"/>
      <c r="AB313" s="19"/>
    </row>
    <row r="314" ht="15.75" customHeight="1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10" t="b">
        <f>AND(ISNUMBER(MATCH('인테리어-초기비용'!$E$2:$E$747, '관리용품리스트'!$B$3:$B$48, 0)),
  ISNUMBER(MATCH('인테리어-초기비용'!$F$2:$F$747, '관리용품리스트'!$C$3:$C$48, 0))
)
</f>
        <v>0</v>
      </c>
      <c r="N31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14" s="11" t="str">
        <f>IF('인테리어-초기비용'!$C$2:$C$747="지출", -('인테리어-초기비용'!$G$2:$G$747), '인테리어-초기비용'!$G$2:$G$747)</f>
        <v/>
      </c>
      <c r="P314" s="11">
        <f>'인테리어-초기비용'!$O$2:$O$747-'인테리어-초기비용'!$N$2:$N$747</f>
        <v>0</v>
      </c>
      <c r="Q314" s="11" t="str">
        <f>IF('운영결산'!$C$2, '인테리어-초기비용'!$P$2:$P$747, '인테리어-초기비용'!$O$2:$O$747)</f>
        <v/>
      </c>
      <c r="R314" s="11" t="str">
        <f>IF('초기비용'!$C$2, '인테리어-초기비용'!$P$2:$P$747, '인테리어-초기비용'!$O$2:$O$747)</f>
        <v/>
      </c>
      <c r="S314" s="11">
        <f>IF('총결산'!$C$2, '인테리어-초기비용'!$P$2:$P$747, '인테리어-초기비용'!$O$2:$O$747)</f>
        <v>0</v>
      </c>
      <c r="T314" s="11">
        <f>IF('인테리어-초기비용'!$U$2:$U$747=FALSE, '인테리어-초기비용'!$N$2:$N$747, 0)</f>
        <v>0</v>
      </c>
      <c r="U314" s="21"/>
      <c r="V314" s="8"/>
      <c r="W314" s="8"/>
      <c r="X314" s="8"/>
      <c r="Y314" s="8"/>
      <c r="Z314" s="8"/>
      <c r="AA314" s="8"/>
      <c r="AB314" s="12"/>
    </row>
    <row r="315" ht="15.75" customHeight="1">
      <c r="A315" s="13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7" t="b">
        <f>AND(ISNUMBER(MATCH('인테리어-초기비용'!$E$2:$E$747, '관리용품리스트'!$B$3:$B$48, 0)),
  ISNUMBER(MATCH('인테리어-초기비용'!$F$2:$F$747, '관리용품리스트'!$C$3:$C$48, 0))
)
</f>
        <v>0</v>
      </c>
      <c r="N31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15" s="18" t="str">
        <f>IF('인테리어-초기비용'!$C$2:$C$747="지출", -('인테리어-초기비용'!$G$2:$G$747), '인테리어-초기비용'!$G$2:$G$747)</f>
        <v/>
      </c>
      <c r="P315" s="18">
        <f>'인테리어-초기비용'!$O$2:$O$747-'인테리어-초기비용'!$N$2:$N$747</f>
        <v>0</v>
      </c>
      <c r="Q315" s="18" t="str">
        <f>IF('운영결산'!$C$2, '인테리어-초기비용'!$P$2:$P$747, '인테리어-초기비용'!$O$2:$O$747)</f>
        <v/>
      </c>
      <c r="R315" s="18" t="str">
        <f>IF('초기비용'!$C$2, '인테리어-초기비용'!$P$2:$P$747, '인테리어-초기비용'!$O$2:$O$747)</f>
        <v/>
      </c>
      <c r="S315" s="18">
        <f>IF('총결산'!$C$2, '인테리어-초기비용'!$P$2:$P$747, '인테리어-초기비용'!$O$2:$O$747)</f>
        <v>0</v>
      </c>
      <c r="T315" s="18">
        <f>IF('인테리어-초기비용'!$U$2:$U$747=FALSE, '인테리어-초기비용'!$N$2:$N$747, 0)</f>
        <v>0</v>
      </c>
      <c r="U315" s="20"/>
      <c r="V315" s="15"/>
      <c r="W315" s="15"/>
      <c r="X315" s="15"/>
      <c r="Y315" s="15"/>
      <c r="Z315" s="15"/>
      <c r="AA315" s="15"/>
      <c r="AB315" s="19"/>
    </row>
    <row r="316" ht="15.75" customHeight="1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10" t="b">
        <f>AND(ISNUMBER(MATCH('인테리어-초기비용'!$E$2:$E$747, '관리용품리스트'!$B$3:$B$48, 0)),
  ISNUMBER(MATCH('인테리어-초기비용'!$F$2:$F$747, '관리용품리스트'!$C$3:$C$48, 0))
)
</f>
        <v>0</v>
      </c>
      <c r="N31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16" s="11" t="str">
        <f>IF('인테리어-초기비용'!$C$2:$C$747="지출", -('인테리어-초기비용'!$G$2:$G$747), '인테리어-초기비용'!$G$2:$G$747)</f>
        <v/>
      </c>
      <c r="P316" s="11">
        <f>'인테리어-초기비용'!$O$2:$O$747-'인테리어-초기비용'!$N$2:$N$747</f>
        <v>0</v>
      </c>
      <c r="Q316" s="11" t="str">
        <f>IF('운영결산'!$C$2, '인테리어-초기비용'!$P$2:$P$747, '인테리어-초기비용'!$O$2:$O$747)</f>
        <v/>
      </c>
      <c r="R316" s="11" t="str">
        <f>IF('초기비용'!$C$2, '인테리어-초기비용'!$P$2:$P$747, '인테리어-초기비용'!$O$2:$O$747)</f>
        <v/>
      </c>
      <c r="S316" s="11">
        <f>IF('총결산'!$C$2, '인테리어-초기비용'!$P$2:$P$747, '인테리어-초기비용'!$O$2:$O$747)</f>
        <v>0</v>
      </c>
      <c r="T316" s="11">
        <f>IF('인테리어-초기비용'!$U$2:$U$747=FALSE, '인테리어-초기비용'!$N$2:$N$747, 0)</f>
        <v>0</v>
      </c>
      <c r="U316" s="21"/>
      <c r="V316" s="8"/>
      <c r="W316" s="8"/>
      <c r="X316" s="8"/>
      <c r="Y316" s="8"/>
      <c r="Z316" s="8"/>
      <c r="AA316" s="8"/>
      <c r="AB316" s="12"/>
    </row>
    <row r="317" ht="15.75" customHeight="1">
      <c r="A317" s="13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7" t="b">
        <f>AND(ISNUMBER(MATCH('인테리어-초기비용'!$E$2:$E$747, '관리용품리스트'!$B$3:$B$48, 0)),
  ISNUMBER(MATCH('인테리어-초기비용'!$F$2:$F$747, '관리용품리스트'!$C$3:$C$48, 0))
)
</f>
        <v>0</v>
      </c>
      <c r="N31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17" s="18" t="str">
        <f>IF('인테리어-초기비용'!$C$2:$C$747="지출", -('인테리어-초기비용'!$G$2:$G$747), '인테리어-초기비용'!$G$2:$G$747)</f>
        <v/>
      </c>
      <c r="P317" s="18">
        <f>'인테리어-초기비용'!$O$2:$O$747-'인테리어-초기비용'!$N$2:$N$747</f>
        <v>0</v>
      </c>
      <c r="Q317" s="18" t="str">
        <f>IF('운영결산'!$C$2, '인테리어-초기비용'!$P$2:$P$747, '인테리어-초기비용'!$O$2:$O$747)</f>
        <v/>
      </c>
      <c r="R317" s="18" t="str">
        <f>IF('초기비용'!$C$2, '인테리어-초기비용'!$P$2:$P$747, '인테리어-초기비용'!$O$2:$O$747)</f>
        <v/>
      </c>
      <c r="S317" s="18">
        <f>IF('총결산'!$C$2, '인테리어-초기비용'!$P$2:$P$747, '인테리어-초기비용'!$O$2:$O$747)</f>
        <v>0</v>
      </c>
      <c r="T317" s="18">
        <f>IF('인테리어-초기비용'!$U$2:$U$747=FALSE, '인테리어-초기비용'!$N$2:$N$747, 0)</f>
        <v>0</v>
      </c>
      <c r="U317" s="20"/>
      <c r="V317" s="15"/>
      <c r="W317" s="15"/>
      <c r="X317" s="15"/>
      <c r="Y317" s="15"/>
      <c r="Z317" s="15"/>
      <c r="AA317" s="15"/>
      <c r="AB317" s="19"/>
    </row>
    <row r="318" ht="15.75" customHeight="1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10" t="b">
        <f>AND(ISNUMBER(MATCH('인테리어-초기비용'!$E$2:$E$747, '관리용품리스트'!$B$3:$B$48, 0)),
  ISNUMBER(MATCH('인테리어-초기비용'!$F$2:$F$747, '관리용품리스트'!$C$3:$C$48, 0))
)
</f>
        <v>0</v>
      </c>
      <c r="N31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18" s="11" t="str">
        <f>IF('인테리어-초기비용'!$C$2:$C$747="지출", -('인테리어-초기비용'!$G$2:$G$747), '인테리어-초기비용'!$G$2:$G$747)</f>
        <v/>
      </c>
      <c r="P318" s="11">
        <f>'인테리어-초기비용'!$O$2:$O$747-'인테리어-초기비용'!$N$2:$N$747</f>
        <v>0</v>
      </c>
      <c r="Q318" s="11" t="str">
        <f>IF('운영결산'!$C$2, '인테리어-초기비용'!$P$2:$P$747, '인테리어-초기비용'!$O$2:$O$747)</f>
        <v/>
      </c>
      <c r="R318" s="11" t="str">
        <f>IF('초기비용'!$C$2, '인테리어-초기비용'!$P$2:$P$747, '인테리어-초기비용'!$O$2:$O$747)</f>
        <v/>
      </c>
      <c r="S318" s="11">
        <f>IF('총결산'!$C$2, '인테리어-초기비용'!$P$2:$P$747, '인테리어-초기비용'!$O$2:$O$747)</f>
        <v>0</v>
      </c>
      <c r="T318" s="11">
        <f>IF('인테리어-초기비용'!$U$2:$U$747=FALSE, '인테리어-초기비용'!$N$2:$N$747, 0)</f>
        <v>0</v>
      </c>
      <c r="U318" s="21"/>
      <c r="V318" s="8"/>
      <c r="W318" s="8"/>
      <c r="X318" s="8"/>
      <c r="Y318" s="8"/>
      <c r="Z318" s="8"/>
      <c r="AA318" s="8"/>
      <c r="AB318" s="12"/>
    </row>
    <row r="319" ht="15.75" customHeight="1">
      <c r="A319" s="13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7" t="b">
        <f>AND(ISNUMBER(MATCH('인테리어-초기비용'!$E$2:$E$747, '관리용품리스트'!$B$3:$B$48, 0)),
  ISNUMBER(MATCH('인테리어-초기비용'!$F$2:$F$747, '관리용품리스트'!$C$3:$C$48, 0))
)
</f>
        <v>0</v>
      </c>
      <c r="N31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19" s="18" t="str">
        <f>IF('인테리어-초기비용'!$C$2:$C$747="지출", -('인테리어-초기비용'!$G$2:$G$747), '인테리어-초기비용'!$G$2:$G$747)</f>
        <v/>
      </c>
      <c r="P319" s="18">
        <f>'인테리어-초기비용'!$O$2:$O$747-'인테리어-초기비용'!$N$2:$N$747</f>
        <v>0</v>
      </c>
      <c r="Q319" s="18" t="str">
        <f>IF('운영결산'!$C$2, '인테리어-초기비용'!$P$2:$P$747, '인테리어-초기비용'!$O$2:$O$747)</f>
        <v/>
      </c>
      <c r="R319" s="18" t="str">
        <f>IF('초기비용'!$C$2, '인테리어-초기비용'!$P$2:$P$747, '인테리어-초기비용'!$O$2:$O$747)</f>
        <v/>
      </c>
      <c r="S319" s="18">
        <f>IF('총결산'!$C$2, '인테리어-초기비용'!$P$2:$P$747, '인테리어-초기비용'!$O$2:$O$747)</f>
        <v>0</v>
      </c>
      <c r="T319" s="18">
        <f>IF('인테리어-초기비용'!$U$2:$U$747=FALSE, '인테리어-초기비용'!$N$2:$N$747, 0)</f>
        <v>0</v>
      </c>
      <c r="U319" s="20"/>
      <c r="V319" s="15"/>
      <c r="W319" s="15"/>
      <c r="X319" s="15"/>
      <c r="Y319" s="15"/>
      <c r="Z319" s="15"/>
      <c r="AA319" s="15"/>
      <c r="AB319" s="19"/>
    </row>
    <row r="320" ht="15.75" customHeight="1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10" t="b">
        <f>AND(ISNUMBER(MATCH('인테리어-초기비용'!$E$2:$E$747, '관리용품리스트'!$B$3:$B$48, 0)),
  ISNUMBER(MATCH('인테리어-초기비용'!$F$2:$F$747, '관리용품리스트'!$C$3:$C$48, 0))
)
</f>
        <v>0</v>
      </c>
      <c r="N32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20" s="11" t="str">
        <f>IF('인테리어-초기비용'!$C$2:$C$747="지출", -('인테리어-초기비용'!$G$2:$G$747), '인테리어-초기비용'!$G$2:$G$747)</f>
        <v/>
      </c>
      <c r="P320" s="11">
        <f>'인테리어-초기비용'!$O$2:$O$747-'인테리어-초기비용'!$N$2:$N$747</f>
        <v>0</v>
      </c>
      <c r="Q320" s="11" t="str">
        <f>IF('운영결산'!$C$2, '인테리어-초기비용'!$P$2:$P$747, '인테리어-초기비용'!$O$2:$O$747)</f>
        <v/>
      </c>
      <c r="R320" s="11" t="str">
        <f>IF('초기비용'!$C$2, '인테리어-초기비용'!$P$2:$P$747, '인테리어-초기비용'!$O$2:$O$747)</f>
        <v/>
      </c>
      <c r="S320" s="11">
        <f>IF('총결산'!$C$2, '인테리어-초기비용'!$P$2:$P$747, '인테리어-초기비용'!$O$2:$O$747)</f>
        <v>0</v>
      </c>
      <c r="T320" s="11">
        <f>IF('인테리어-초기비용'!$U$2:$U$747=FALSE, '인테리어-초기비용'!$N$2:$N$747, 0)</f>
        <v>0</v>
      </c>
      <c r="U320" s="21"/>
      <c r="V320" s="8"/>
      <c r="W320" s="8"/>
      <c r="X320" s="8"/>
      <c r="Y320" s="8"/>
      <c r="Z320" s="8"/>
      <c r="AA320" s="8"/>
      <c r="AB320" s="12"/>
    </row>
    <row r="321" ht="15.75" customHeight="1">
      <c r="A321" s="13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7" t="b">
        <f>AND(ISNUMBER(MATCH('인테리어-초기비용'!$E$2:$E$747, '관리용품리스트'!$B$3:$B$48, 0)),
  ISNUMBER(MATCH('인테리어-초기비용'!$F$2:$F$747, '관리용품리스트'!$C$3:$C$48, 0))
)
</f>
        <v>0</v>
      </c>
      <c r="N32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21" s="18" t="str">
        <f>IF('인테리어-초기비용'!$C$2:$C$747="지출", -('인테리어-초기비용'!$G$2:$G$747), '인테리어-초기비용'!$G$2:$G$747)</f>
        <v/>
      </c>
      <c r="P321" s="18">
        <f>'인테리어-초기비용'!$O$2:$O$747-'인테리어-초기비용'!$N$2:$N$747</f>
        <v>0</v>
      </c>
      <c r="Q321" s="18" t="str">
        <f>IF('운영결산'!$C$2, '인테리어-초기비용'!$P$2:$P$747, '인테리어-초기비용'!$O$2:$O$747)</f>
        <v/>
      </c>
      <c r="R321" s="18" t="str">
        <f>IF('초기비용'!$C$2, '인테리어-초기비용'!$P$2:$P$747, '인테리어-초기비용'!$O$2:$O$747)</f>
        <v/>
      </c>
      <c r="S321" s="18">
        <f>IF('총결산'!$C$2, '인테리어-초기비용'!$P$2:$P$747, '인테리어-초기비용'!$O$2:$O$747)</f>
        <v>0</v>
      </c>
      <c r="T321" s="18">
        <f>IF('인테리어-초기비용'!$U$2:$U$747=FALSE, '인테리어-초기비용'!$N$2:$N$747, 0)</f>
        <v>0</v>
      </c>
      <c r="U321" s="20"/>
      <c r="V321" s="15"/>
      <c r="W321" s="15"/>
      <c r="X321" s="15"/>
      <c r="Y321" s="15"/>
      <c r="Z321" s="15"/>
      <c r="AA321" s="15"/>
      <c r="AB321" s="19"/>
    </row>
    <row r="322" ht="15.75" customHeight="1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10" t="b">
        <f>AND(ISNUMBER(MATCH('인테리어-초기비용'!$E$2:$E$747, '관리용품리스트'!$B$3:$B$48, 0)),
  ISNUMBER(MATCH('인테리어-초기비용'!$F$2:$F$747, '관리용품리스트'!$C$3:$C$48, 0))
)
</f>
        <v>0</v>
      </c>
      <c r="N32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22" s="11" t="str">
        <f>IF('인테리어-초기비용'!$C$2:$C$747="지출", -('인테리어-초기비용'!$G$2:$G$747), '인테리어-초기비용'!$G$2:$G$747)</f>
        <v/>
      </c>
      <c r="P322" s="11">
        <f>'인테리어-초기비용'!$O$2:$O$747-'인테리어-초기비용'!$N$2:$N$747</f>
        <v>0</v>
      </c>
      <c r="Q322" s="11" t="str">
        <f>IF('운영결산'!$C$2, '인테리어-초기비용'!$P$2:$P$747, '인테리어-초기비용'!$O$2:$O$747)</f>
        <v/>
      </c>
      <c r="R322" s="11" t="str">
        <f>IF('초기비용'!$C$2, '인테리어-초기비용'!$P$2:$P$747, '인테리어-초기비용'!$O$2:$O$747)</f>
        <v/>
      </c>
      <c r="S322" s="11">
        <f>IF('총결산'!$C$2, '인테리어-초기비용'!$P$2:$P$747, '인테리어-초기비용'!$O$2:$O$747)</f>
        <v>0</v>
      </c>
      <c r="T322" s="11">
        <f>IF('인테리어-초기비용'!$U$2:$U$747=FALSE, '인테리어-초기비용'!$N$2:$N$747, 0)</f>
        <v>0</v>
      </c>
      <c r="U322" s="21"/>
      <c r="V322" s="8"/>
      <c r="W322" s="8"/>
      <c r="X322" s="8"/>
      <c r="Y322" s="8"/>
      <c r="Z322" s="8"/>
      <c r="AA322" s="8"/>
      <c r="AB322" s="12"/>
    </row>
    <row r="323" ht="15.75" customHeight="1">
      <c r="A323" s="13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7" t="b">
        <f>AND(ISNUMBER(MATCH('인테리어-초기비용'!$E$2:$E$747, '관리용품리스트'!$B$3:$B$48, 0)),
  ISNUMBER(MATCH('인테리어-초기비용'!$F$2:$F$747, '관리용품리스트'!$C$3:$C$48, 0))
)
</f>
        <v>0</v>
      </c>
      <c r="N32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23" s="18" t="str">
        <f>IF('인테리어-초기비용'!$C$2:$C$747="지출", -('인테리어-초기비용'!$G$2:$G$747), '인테리어-초기비용'!$G$2:$G$747)</f>
        <v/>
      </c>
      <c r="P323" s="18">
        <f>'인테리어-초기비용'!$O$2:$O$747-'인테리어-초기비용'!$N$2:$N$747</f>
        <v>0</v>
      </c>
      <c r="Q323" s="18" t="str">
        <f>IF('운영결산'!$C$2, '인테리어-초기비용'!$P$2:$P$747, '인테리어-초기비용'!$O$2:$O$747)</f>
        <v/>
      </c>
      <c r="R323" s="18" t="str">
        <f>IF('초기비용'!$C$2, '인테리어-초기비용'!$P$2:$P$747, '인테리어-초기비용'!$O$2:$O$747)</f>
        <v/>
      </c>
      <c r="S323" s="18">
        <f>IF('총결산'!$C$2, '인테리어-초기비용'!$P$2:$P$747, '인테리어-초기비용'!$O$2:$O$747)</f>
        <v>0</v>
      </c>
      <c r="T323" s="18">
        <f>IF('인테리어-초기비용'!$U$2:$U$747=FALSE, '인테리어-초기비용'!$N$2:$N$747, 0)</f>
        <v>0</v>
      </c>
      <c r="U323" s="20"/>
      <c r="V323" s="15"/>
      <c r="W323" s="15"/>
      <c r="X323" s="15"/>
      <c r="Y323" s="15"/>
      <c r="Z323" s="15"/>
      <c r="AA323" s="15"/>
      <c r="AB323" s="19"/>
    </row>
    <row r="324" ht="15.75" customHeight="1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10" t="b">
        <f>AND(ISNUMBER(MATCH('인테리어-초기비용'!$E$2:$E$747, '관리용품리스트'!$B$3:$B$48, 0)),
  ISNUMBER(MATCH('인테리어-초기비용'!$F$2:$F$747, '관리용품리스트'!$C$3:$C$48, 0))
)
</f>
        <v>0</v>
      </c>
      <c r="N32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24" s="11" t="str">
        <f>IF('인테리어-초기비용'!$C$2:$C$747="지출", -('인테리어-초기비용'!$G$2:$G$747), '인테리어-초기비용'!$G$2:$G$747)</f>
        <v/>
      </c>
      <c r="P324" s="11">
        <f>'인테리어-초기비용'!$O$2:$O$747-'인테리어-초기비용'!$N$2:$N$747</f>
        <v>0</v>
      </c>
      <c r="Q324" s="11" t="str">
        <f>IF('운영결산'!$C$2, '인테리어-초기비용'!$P$2:$P$747, '인테리어-초기비용'!$O$2:$O$747)</f>
        <v/>
      </c>
      <c r="R324" s="11" t="str">
        <f>IF('초기비용'!$C$2, '인테리어-초기비용'!$P$2:$P$747, '인테리어-초기비용'!$O$2:$O$747)</f>
        <v/>
      </c>
      <c r="S324" s="11">
        <f>IF('총결산'!$C$2, '인테리어-초기비용'!$P$2:$P$747, '인테리어-초기비용'!$O$2:$O$747)</f>
        <v>0</v>
      </c>
      <c r="T324" s="11">
        <f>IF('인테리어-초기비용'!$U$2:$U$747=FALSE, '인테리어-초기비용'!$N$2:$N$747, 0)</f>
        <v>0</v>
      </c>
      <c r="U324" s="21"/>
      <c r="V324" s="8"/>
      <c r="W324" s="8"/>
      <c r="X324" s="8"/>
      <c r="Y324" s="8"/>
      <c r="Z324" s="8"/>
      <c r="AA324" s="8"/>
      <c r="AB324" s="12"/>
    </row>
    <row r="325" ht="15.75" customHeight="1">
      <c r="A325" s="13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7" t="b">
        <f>AND(ISNUMBER(MATCH('인테리어-초기비용'!$E$2:$E$747, '관리용품리스트'!$B$3:$B$48, 0)),
  ISNUMBER(MATCH('인테리어-초기비용'!$F$2:$F$747, '관리용품리스트'!$C$3:$C$48, 0))
)
</f>
        <v>0</v>
      </c>
      <c r="N32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25" s="18" t="str">
        <f>IF('인테리어-초기비용'!$C$2:$C$747="지출", -('인테리어-초기비용'!$G$2:$G$747), '인테리어-초기비용'!$G$2:$G$747)</f>
        <v/>
      </c>
      <c r="P325" s="18">
        <f>'인테리어-초기비용'!$O$2:$O$747-'인테리어-초기비용'!$N$2:$N$747</f>
        <v>0</v>
      </c>
      <c r="Q325" s="18" t="str">
        <f>IF('운영결산'!$C$2, '인테리어-초기비용'!$P$2:$P$747, '인테리어-초기비용'!$O$2:$O$747)</f>
        <v/>
      </c>
      <c r="R325" s="18" t="str">
        <f>IF('초기비용'!$C$2, '인테리어-초기비용'!$P$2:$P$747, '인테리어-초기비용'!$O$2:$O$747)</f>
        <v/>
      </c>
      <c r="S325" s="18">
        <f>IF('총결산'!$C$2, '인테리어-초기비용'!$P$2:$P$747, '인테리어-초기비용'!$O$2:$O$747)</f>
        <v>0</v>
      </c>
      <c r="T325" s="18">
        <f>IF('인테리어-초기비용'!$U$2:$U$747=FALSE, '인테리어-초기비용'!$N$2:$N$747, 0)</f>
        <v>0</v>
      </c>
      <c r="U325" s="20"/>
      <c r="V325" s="15"/>
      <c r="W325" s="15"/>
      <c r="X325" s="15"/>
      <c r="Y325" s="15"/>
      <c r="Z325" s="15"/>
      <c r="AA325" s="15"/>
      <c r="AB325" s="19"/>
    </row>
    <row r="326" ht="15.75" customHeight="1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10" t="b">
        <f>AND(ISNUMBER(MATCH('인테리어-초기비용'!$E$2:$E$747, '관리용품리스트'!$B$3:$B$48, 0)),
  ISNUMBER(MATCH('인테리어-초기비용'!$F$2:$F$747, '관리용품리스트'!$C$3:$C$48, 0))
)
</f>
        <v>0</v>
      </c>
      <c r="N32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26" s="11" t="str">
        <f>IF('인테리어-초기비용'!$C$2:$C$747="지출", -('인테리어-초기비용'!$G$2:$G$747), '인테리어-초기비용'!$G$2:$G$747)</f>
        <v/>
      </c>
      <c r="P326" s="11">
        <f>'인테리어-초기비용'!$O$2:$O$747-'인테리어-초기비용'!$N$2:$N$747</f>
        <v>0</v>
      </c>
      <c r="Q326" s="11" t="str">
        <f>IF('운영결산'!$C$2, '인테리어-초기비용'!$P$2:$P$747, '인테리어-초기비용'!$O$2:$O$747)</f>
        <v/>
      </c>
      <c r="R326" s="11" t="str">
        <f>IF('초기비용'!$C$2, '인테리어-초기비용'!$P$2:$P$747, '인테리어-초기비용'!$O$2:$O$747)</f>
        <v/>
      </c>
      <c r="S326" s="11">
        <f>IF('총결산'!$C$2, '인테리어-초기비용'!$P$2:$P$747, '인테리어-초기비용'!$O$2:$O$747)</f>
        <v>0</v>
      </c>
      <c r="T326" s="11">
        <f>IF('인테리어-초기비용'!$U$2:$U$747=FALSE, '인테리어-초기비용'!$N$2:$N$747, 0)</f>
        <v>0</v>
      </c>
      <c r="U326" s="21"/>
      <c r="V326" s="8"/>
      <c r="W326" s="8"/>
      <c r="X326" s="8"/>
      <c r="Y326" s="8"/>
      <c r="Z326" s="8"/>
      <c r="AA326" s="8"/>
      <c r="AB326" s="12"/>
    </row>
    <row r="327" ht="15.75" customHeight="1">
      <c r="A327" s="13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7" t="b">
        <f>AND(ISNUMBER(MATCH('인테리어-초기비용'!$E$2:$E$747, '관리용품리스트'!$B$3:$B$48, 0)),
  ISNUMBER(MATCH('인테리어-초기비용'!$F$2:$F$747, '관리용품리스트'!$C$3:$C$48, 0))
)
</f>
        <v>0</v>
      </c>
      <c r="N32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27" s="18" t="str">
        <f>IF('인테리어-초기비용'!$C$2:$C$747="지출", -('인테리어-초기비용'!$G$2:$G$747), '인테리어-초기비용'!$G$2:$G$747)</f>
        <v/>
      </c>
      <c r="P327" s="18">
        <f>'인테리어-초기비용'!$O$2:$O$747-'인테리어-초기비용'!$N$2:$N$747</f>
        <v>0</v>
      </c>
      <c r="Q327" s="18" t="str">
        <f>IF('운영결산'!$C$2, '인테리어-초기비용'!$P$2:$P$747, '인테리어-초기비용'!$O$2:$O$747)</f>
        <v/>
      </c>
      <c r="R327" s="18" t="str">
        <f>IF('초기비용'!$C$2, '인테리어-초기비용'!$P$2:$P$747, '인테리어-초기비용'!$O$2:$O$747)</f>
        <v/>
      </c>
      <c r="S327" s="18">
        <f>IF('총결산'!$C$2, '인테리어-초기비용'!$P$2:$P$747, '인테리어-초기비용'!$O$2:$O$747)</f>
        <v>0</v>
      </c>
      <c r="T327" s="18">
        <f>IF('인테리어-초기비용'!$U$2:$U$747=FALSE, '인테리어-초기비용'!$N$2:$N$747, 0)</f>
        <v>0</v>
      </c>
      <c r="U327" s="20"/>
      <c r="V327" s="15"/>
      <c r="W327" s="15"/>
      <c r="X327" s="15"/>
      <c r="Y327" s="15"/>
      <c r="Z327" s="15"/>
      <c r="AA327" s="15"/>
      <c r="AB327" s="19"/>
    </row>
    <row r="328" ht="15.75" customHeight="1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10" t="b">
        <f>AND(ISNUMBER(MATCH('인테리어-초기비용'!$E$2:$E$747, '관리용품리스트'!$B$3:$B$48, 0)),
  ISNUMBER(MATCH('인테리어-초기비용'!$F$2:$F$747, '관리용품리스트'!$C$3:$C$48, 0))
)
</f>
        <v>0</v>
      </c>
      <c r="N32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28" s="11" t="str">
        <f>IF('인테리어-초기비용'!$C$2:$C$747="지출", -('인테리어-초기비용'!$G$2:$G$747), '인테리어-초기비용'!$G$2:$G$747)</f>
        <v/>
      </c>
      <c r="P328" s="11">
        <f>'인테리어-초기비용'!$O$2:$O$747-'인테리어-초기비용'!$N$2:$N$747</f>
        <v>0</v>
      </c>
      <c r="Q328" s="11" t="str">
        <f>IF('운영결산'!$C$2, '인테리어-초기비용'!$P$2:$P$747, '인테리어-초기비용'!$O$2:$O$747)</f>
        <v/>
      </c>
      <c r="R328" s="11" t="str">
        <f>IF('초기비용'!$C$2, '인테리어-초기비용'!$P$2:$P$747, '인테리어-초기비용'!$O$2:$O$747)</f>
        <v/>
      </c>
      <c r="S328" s="11">
        <f>IF('총결산'!$C$2, '인테리어-초기비용'!$P$2:$P$747, '인테리어-초기비용'!$O$2:$O$747)</f>
        <v>0</v>
      </c>
      <c r="T328" s="11">
        <f>IF('인테리어-초기비용'!$U$2:$U$747=FALSE, '인테리어-초기비용'!$N$2:$N$747, 0)</f>
        <v>0</v>
      </c>
      <c r="U328" s="21"/>
      <c r="V328" s="8"/>
      <c r="W328" s="8"/>
      <c r="X328" s="8"/>
      <c r="Y328" s="8"/>
      <c r="Z328" s="8"/>
      <c r="AA328" s="8"/>
      <c r="AB328" s="12"/>
    </row>
    <row r="329" ht="15.75" customHeight="1">
      <c r="A329" s="13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7" t="b">
        <f>AND(ISNUMBER(MATCH('인테리어-초기비용'!$E$2:$E$747, '관리용품리스트'!$B$3:$B$48, 0)),
  ISNUMBER(MATCH('인테리어-초기비용'!$F$2:$F$747, '관리용품리스트'!$C$3:$C$48, 0))
)
</f>
        <v>0</v>
      </c>
      <c r="N32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29" s="18" t="str">
        <f>IF('인테리어-초기비용'!$C$2:$C$747="지출", -('인테리어-초기비용'!$G$2:$G$747), '인테리어-초기비용'!$G$2:$G$747)</f>
        <v/>
      </c>
      <c r="P329" s="18">
        <f>'인테리어-초기비용'!$O$2:$O$747-'인테리어-초기비용'!$N$2:$N$747</f>
        <v>0</v>
      </c>
      <c r="Q329" s="18" t="str">
        <f>IF('운영결산'!$C$2, '인테리어-초기비용'!$P$2:$P$747, '인테리어-초기비용'!$O$2:$O$747)</f>
        <v/>
      </c>
      <c r="R329" s="18" t="str">
        <f>IF('초기비용'!$C$2, '인테리어-초기비용'!$P$2:$P$747, '인테리어-초기비용'!$O$2:$O$747)</f>
        <v/>
      </c>
      <c r="S329" s="18">
        <f>IF('총결산'!$C$2, '인테리어-초기비용'!$P$2:$P$747, '인테리어-초기비용'!$O$2:$O$747)</f>
        <v>0</v>
      </c>
      <c r="T329" s="18">
        <f>IF('인테리어-초기비용'!$U$2:$U$747=FALSE, '인테리어-초기비용'!$N$2:$N$747, 0)</f>
        <v>0</v>
      </c>
      <c r="U329" s="20"/>
      <c r="V329" s="15"/>
      <c r="W329" s="15"/>
      <c r="X329" s="15"/>
      <c r="Y329" s="15"/>
      <c r="Z329" s="15"/>
      <c r="AA329" s="15"/>
      <c r="AB329" s="19"/>
    </row>
    <row r="330" ht="15.75" customHeight="1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10" t="b">
        <f>AND(ISNUMBER(MATCH('인테리어-초기비용'!$E$2:$E$747, '관리용품리스트'!$B$3:$B$48, 0)),
  ISNUMBER(MATCH('인테리어-초기비용'!$F$2:$F$747, '관리용품리스트'!$C$3:$C$48, 0))
)
</f>
        <v>0</v>
      </c>
      <c r="N33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30" s="11" t="str">
        <f>IF('인테리어-초기비용'!$C$2:$C$747="지출", -('인테리어-초기비용'!$G$2:$G$747), '인테리어-초기비용'!$G$2:$G$747)</f>
        <v/>
      </c>
      <c r="P330" s="11">
        <f>'인테리어-초기비용'!$O$2:$O$747-'인테리어-초기비용'!$N$2:$N$747</f>
        <v>0</v>
      </c>
      <c r="Q330" s="11" t="str">
        <f>IF('운영결산'!$C$2, '인테리어-초기비용'!$P$2:$P$747, '인테리어-초기비용'!$O$2:$O$747)</f>
        <v/>
      </c>
      <c r="R330" s="11" t="str">
        <f>IF('초기비용'!$C$2, '인테리어-초기비용'!$P$2:$P$747, '인테리어-초기비용'!$O$2:$O$747)</f>
        <v/>
      </c>
      <c r="S330" s="11">
        <f>IF('총결산'!$C$2, '인테리어-초기비용'!$P$2:$P$747, '인테리어-초기비용'!$O$2:$O$747)</f>
        <v>0</v>
      </c>
      <c r="T330" s="11">
        <f>IF('인테리어-초기비용'!$U$2:$U$747=FALSE, '인테리어-초기비용'!$N$2:$N$747, 0)</f>
        <v>0</v>
      </c>
      <c r="U330" s="21"/>
      <c r="V330" s="8"/>
      <c r="W330" s="8"/>
      <c r="X330" s="8"/>
      <c r="Y330" s="8"/>
      <c r="Z330" s="8"/>
      <c r="AA330" s="8"/>
      <c r="AB330" s="12"/>
    </row>
    <row r="331" ht="15.75" customHeight="1">
      <c r="A331" s="13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7" t="b">
        <f>AND(ISNUMBER(MATCH('인테리어-초기비용'!$E$2:$E$747, '관리용품리스트'!$B$3:$B$48, 0)),
  ISNUMBER(MATCH('인테리어-초기비용'!$F$2:$F$747, '관리용품리스트'!$C$3:$C$48, 0))
)
</f>
        <v>0</v>
      </c>
      <c r="N33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31" s="18" t="str">
        <f>IF('인테리어-초기비용'!$C$2:$C$747="지출", -('인테리어-초기비용'!$G$2:$G$747), '인테리어-초기비용'!$G$2:$G$747)</f>
        <v/>
      </c>
      <c r="P331" s="18">
        <f>'인테리어-초기비용'!$O$2:$O$747-'인테리어-초기비용'!$N$2:$N$747</f>
        <v>0</v>
      </c>
      <c r="Q331" s="18" t="str">
        <f>IF('운영결산'!$C$2, '인테리어-초기비용'!$P$2:$P$747, '인테리어-초기비용'!$O$2:$O$747)</f>
        <v/>
      </c>
      <c r="R331" s="18" t="str">
        <f>IF('초기비용'!$C$2, '인테리어-초기비용'!$P$2:$P$747, '인테리어-초기비용'!$O$2:$O$747)</f>
        <v/>
      </c>
      <c r="S331" s="18">
        <f>IF('총결산'!$C$2, '인테리어-초기비용'!$P$2:$P$747, '인테리어-초기비용'!$O$2:$O$747)</f>
        <v>0</v>
      </c>
      <c r="T331" s="18">
        <f>IF('인테리어-초기비용'!$U$2:$U$747=FALSE, '인테리어-초기비용'!$N$2:$N$747, 0)</f>
        <v>0</v>
      </c>
      <c r="U331" s="20"/>
      <c r="V331" s="15"/>
      <c r="W331" s="15"/>
      <c r="X331" s="15"/>
      <c r="Y331" s="15"/>
      <c r="Z331" s="15"/>
      <c r="AA331" s="15"/>
      <c r="AB331" s="19"/>
    </row>
    <row r="332" ht="15.75" customHeight="1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10" t="b">
        <f>AND(ISNUMBER(MATCH('인테리어-초기비용'!$E$2:$E$747, '관리용품리스트'!$B$3:$B$48, 0)),
  ISNUMBER(MATCH('인테리어-초기비용'!$F$2:$F$747, '관리용품리스트'!$C$3:$C$48, 0))
)
</f>
        <v>0</v>
      </c>
      <c r="N33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32" s="11" t="str">
        <f>IF('인테리어-초기비용'!$C$2:$C$747="지출", -('인테리어-초기비용'!$G$2:$G$747), '인테리어-초기비용'!$G$2:$G$747)</f>
        <v/>
      </c>
      <c r="P332" s="11">
        <f>'인테리어-초기비용'!$O$2:$O$747-'인테리어-초기비용'!$N$2:$N$747</f>
        <v>0</v>
      </c>
      <c r="Q332" s="11" t="str">
        <f>IF('운영결산'!$C$2, '인테리어-초기비용'!$P$2:$P$747, '인테리어-초기비용'!$O$2:$O$747)</f>
        <v/>
      </c>
      <c r="R332" s="11" t="str">
        <f>IF('초기비용'!$C$2, '인테리어-초기비용'!$P$2:$P$747, '인테리어-초기비용'!$O$2:$O$747)</f>
        <v/>
      </c>
      <c r="S332" s="11">
        <f>IF('총결산'!$C$2, '인테리어-초기비용'!$P$2:$P$747, '인테리어-초기비용'!$O$2:$O$747)</f>
        <v>0</v>
      </c>
      <c r="T332" s="11">
        <f>IF('인테리어-초기비용'!$U$2:$U$747=FALSE, '인테리어-초기비용'!$N$2:$N$747, 0)</f>
        <v>0</v>
      </c>
      <c r="U332" s="21"/>
      <c r="V332" s="8"/>
      <c r="W332" s="8"/>
      <c r="X332" s="8"/>
      <c r="Y332" s="8"/>
      <c r="Z332" s="8"/>
      <c r="AA332" s="8"/>
      <c r="AB332" s="12"/>
    </row>
    <row r="333" ht="15.75" customHeight="1">
      <c r="A333" s="13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7" t="b">
        <f>AND(ISNUMBER(MATCH('인테리어-초기비용'!$E$2:$E$747, '관리용품리스트'!$B$3:$B$48, 0)),
  ISNUMBER(MATCH('인테리어-초기비용'!$F$2:$F$747, '관리용품리스트'!$C$3:$C$48, 0))
)
</f>
        <v>0</v>
      </c>
      <c r="N33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33" s="18" t="str">
        <f>IF('인테리어-초기비용'!$C$2:$C$747="지출", -('인테리어-초기비용'!$G$2:$G$747), '인테리어-초기비용'!$G$2:$G$747)</f>
        <v/>
      </c>
      <c r="P333" s="18">
        <f>'인테리어-초기비용'!$O$2:$O$747-'인테리어-초기비용'!$N$2:$N$747</f>
        <v>0</v>
      </c>
      <c r="Q333" s="18" t="str">
        <f>IF('운영결산'!$C$2, '인테리어-초기비용'!$P$2:$P$747, '인테리어-초기비용'!$O$2:$O$747)</f>
        <v/>
      </c>
      <c r="R333" s="18" t="str">
        <f>IF('초기비용'!$C$2, '인테리어-초기비용'!$P$2:$P$747, '인테리어-초기비용'!$O$2:$O$747)</f>
        <v/>
      </c>
      <c r="S333" s="18">
        <f>IF('총결산'!$C$2, '인테리어-초기비용'!$P$2:$P$747, '인테리어-초기비용'!$O$2:$O$747)</f>
        <v>0</v>
      </c>
      <c r="T333" s="18">
        <f>IF('인테리어-초기비용'!$U$2:$U$747=FALSE, '인테리어-초기비용'!$N$2:$N$747, 0)</f>
        <v>0</v>
      </c>
      <c r="U333" s="20"/>
      <c r="V333" s="15"/>
      <c r="W333" s="15"/>
      <c r="X333" s="15"/>
      <c r="Y333" s="15"/>
      <c r="Z333" s="15"/>
      <c r="AA333" s="15"/>
      <c r="AB333" s="19"/>
    </row>
    <row r="334" ht="15.75" customHeight="1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10" t="b">
        <f>AND(ISNUMBER(MATCH('인테리어-초기비용'!$E$2:$E$747, '관리용품리스트'!$B$3:$B$48, 0)),
  ISNUMBER(MATCH('인테리어-초기비용'!$F$2:$F$747, '관리용품리스트'!$C$3:$C$48, 0))
)
</f>
        <v>0</v>
      </c>
      <c r="N33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34" s="11" t="str">
        <f>IF('인테리어-초기비용'!$C$2:$C$747="지출", -('인테리어-초기비용'!$G$2:$G$747), '인테리어-초기비용'!$G$2:$G$747)</f>
        <v/>
      </c>
      <c r="P334" s="11">
        <f>'인테리어-초기비용'!$O$2:$O$747-'인테리어-초기비용'!$N$2:$N$747</f>
        <v>0</v>
      </c>
      <c r="Q334" s="11" t="str">
        <f>IF('운영결산'!$C$2, '인테리어-초기비용'!$P$2:$P$747, '인테리어-초기비용'!$O$2:$O$747)</f>
        <v/>
      </c>
      <c r="R334" s="11" t="str">
        <f>IF('초기비용'!$C$2, '인테리어-초기비용'!$P$2:$P$747, '인테리어-초기비용'!$O$2:$O$747)</f>
        <v/>
      </c>
      <c r="S334" s="11">
        <f>IF('총결산'!$C$2, '인테리어-초기비용'!$P$2:$P$747, '인테리어-초기비용'!$O$2:$O$747)</f>
        <v>0</v>
      </c>
      <c r="T334" s="11">
        <f>IF('인테리어-초기비용'!$U$2:$U$747=FALSE, '인테리어-초기비용'!$N$2:$N$747, 0)</f>
        <v>0</v>
      </c>
      <c r="U334" s="21"/>
      <c r="V334" s="8"/>
      <c r="W334" s="8"/>
      <c r="X334" s="8"/>
      <c r="Y334" s="8"/>
      <c r="Z334" s="8"/>
      <c r="AA334" s="8"/>
      <c r="AB334" s="12"/>
    </row>
    <row r="335" ht="15.75" customHeight="1">
      <c r="A335" s="13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7" t="b">
        <f>AND(ISNUMBER(MATCH('인테리어-초기비용'!$E$2:$E$747, '관리용품리스트'!$B$3:$B$48, 0)),
  ISNUMBER(MATCH('인테리어-초기비용'!$F$2:$F$747, '관리용품리스트'!$C$3:$C$48, 0))
)
</f>
        <v>0</v>
      </c>
      <c r="N33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35" s="18" t="str">
        <f>IF('인테리어-초기비용'!$C$2:$C$747="지출", -('인테리어-초기비용'!$G$2:$G$747), '인테리어-초기비용'!$G$2:$G$747)</f>
        <v/>
      </c>
      <c r="P335" s="18">
        <f>'인테리어-초기비용'!$O$2:$O$747-'인테리어-초기비용'!$N$2:$N$747</f>
        <v>0</v>
      </c>
      <c r="Q335" s="18" t="str">
        <f>IF('운영결산'!$C$2, '인테리어-초기비용'!$P$2:$P$747, '인테리어-초기비용'!$O$2:$O$747)</f>
        <v/>
      </c>
      <c r="R335" s="18" t="str">
        <f>IF('초기비용'!$C$2, '인테리어-초기비용'!$P$2:$P$747, '인테리어-초기비용'!$O$2:$O$747)</f>
        <v/>
      </c>
      <c r="S335" s="18">
        <f>IF('총결산'!$C$2, '인테리어-초기비용'!$P$2:$P$747, '인테리어-초기비용'!$O$2:$O$747)</f>
        <v>0</v>
      </c>
      <c r="T335" s="18">
        <f>IF('인테리어-초기비용'!$U$2:$U$747=FALSE, '인테리어-초기비용'!$N$2:$N$747, 0)</f>
        <v>0</v>
      </c>
      <c r="U335" s="20"/>
      <c r="V335" s="15"/>
      <c r="W335" s="15"/>
      <c r="X335" s="15"/>
      <c r="Y335" s="15"/>
      <c r="Z335" s="15"/>
      <c r="AA335" s="15"/>
      <c r="AB335" s="19"/>
    </row>
    <row r="336" ht="15.75" customHeight="1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10" t="b">
        <f>AND(ISNUMBER(MATCH('인테리어-초기비용'!$E$2:$E$747, '관리용품리스트'!$B$3:$B$48, 0)),
  ISNUMBER(MATCH('인테리어-초기비용'!$F$2:$F$747, '관리용품리스트'!$C$3:$C$48, 0))
)
</f>
        <v>0</v>
      </c>
      <c r="N33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36" s="11" t="str">
        <f>IF('인테리어-초기비용'!$C$2:$C$747="지출", -('인테리어-초기비용'!$G$2:$G$747), '인테리어-초기비용'!$G$2:$G$747)</f>
        <v/>
      </c>
      <c r="P336" s="11">
        <f>'인테리어-초기비용'!$O$2:$O$747-'인테리어-초기비용'!$N$2:$N$747</f>
        <v>0</v>
      </c>
      <c r="Q336" s="11" t="str">
        <f>IF('운영결산'!$C$2, '인테리어-초기비용'!$P$2:$P$747, '인테리어-초기비용'!$O$2:$O$747)</f>
        <v/>
      </c>
      <c r="R336" s="11" t="str">
        <f>IF('초기비용'!$C$2, '인테리어-초기비용'!$P$2:$P$747, '인테리어-초기비용'!$O$2:$O$747)</f>
        <v/>
      </c>
      <c r="S336" s="11">
        <f>IF('총결산'!$C$2, '인테리어-초기비용'!$P$2:$P$747, '인테리어-초기비용'!$O$2:$O$747)</f>
        <v>0</v>
      </c>
      <c r="T336" s="11">
        <f>IF('인테리어-초기비용'!$U$2:$U$747=FALSE, '인테리어-초기비용'!$N$2:$N$747, 0)</f>
        <v>0</v>
      </c>
      <c r="U336" s="21"/>
      <c r="V336" s="8"/>
      <c r="W336" s="8"/>
      <c r="X336" s="8"/>
      <c r="Y336" s="8"/>
      <c r="Z336" s="8"/>
      <c r="AA336" s="8"/>
      <c r="AB336" s="12"/>
    </row>
    <row r="337" ht="15.75" customHeight="1">
      <c r="A337" s="13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7" t="b">
        <f>AND(ISNUMBER(MATCH('인테리어-초기비용'!$E$2:$E$747, '관리용품리스트'!$B$3:$B$48, 0)),
  ISNUMBER(MATCH('인테리어-초기비용'!$F$2:$F$747, '관리용품리스트'!$C$3:$C$48, 0))
)
</f>
        <v>0</v>
      </c>
      <c r="N33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37" s="18" t="str">
        <f>IF('인테리어-초기비용'!$C$2:$C$747="지출", -('인테리어-초기비용'!$G$2:$G$747), '인테리어-초기비용'!$G$2:$G$747)</f>
        <v/>
      </c>
      <c r="P337" s="18">
        <f>'인테리어-초기비용'!$O$2:$O$747-'인테리어-초기비용'!$N$2:$N$747</f>
        <v>0</v>
      </c>
      <c r="Q337" s="18" t="str">
        <f>IF('운영결산'!$C$2, '인테리어-초기비용'!$P$2:$P$747, '인테리어-초기비용'!$O$2:$O$747)</f>
        <v/>
      </c>
      <c r="R337" s="18" t="str">
        <f>IF('초기비용'!$C$2, '인테리어-초기비용'!$P$2:$P$747, '인테리어-초기비용'!$O$2:$O$747)</f>
        <v/>
      </c>
      <c r="S337" s="18">
        <f>IF('총결산'!$C$2, '인테리어-초기비용'!$P$2:$P$747, '인테리어-초기비용'!$O$2:$O$747)</f>
        <v>0</v>
      </c>
      <c r="T337" s="18">
        <f>IF('인테리어-초기비용'!$U$2:$U$747=FALSE, '인테리어-초기비용'!$N$2:$N$747, 0)</f>
        <v>0</v>
      </c>
      <c r="U337" s="20"/>
      <c r="V337" s="15"/>
      <c r="W337" s="15"/>
      <c r="X337" s="15"/>
      <c r="Y337" s="15"/>
      <c r="Z337" s="15"/>
      <c r="AA337" s="15"/>
      <c r="AB337" s="19"/>
    </row>
    <row r="338" ht="15.75" customHeight="1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10" t="b">
        <f>AND(ISNUMBER(MATCH('인테리어-초기비용'!$E$2:$E$747, '관리용품리스트'!$B$3:$B$48, 0)),
  ISNUMBER(MATCH('인테리어-초기비용'!$F$2:$F$747, '관리용품리스트'!$C$3:$C$48, 0))
)
</f>
        <v>0</v>
      </c>
      <c r="N33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38" s="11" t="str">
        <f>IF('인테리어-초기비용'!$C$2:$C$747="지출", -('인테리어-초기비용'!$G$2:$G$747), '인테리어-초기비용'!$G$2:$G$747)</f>
        <v/>
      </c>
      <c r="P338" s="11">
        <f>'인테리어-초기비용'!$O$2:$O$747-'인테리어-초기비용'!$N$2:$N$747</f>
        <v>0</v>
      </c>
      <c r="Q338" s="11" t="str">
        <f>IF('운영결산'!$C$2, '인테리어-초기비용'!$P$2:$P$747, '인테리어-초기비용'!$O$2:$O$747)</f>
        <v/>
      </c>
      <c r="R338" s="11" t="str">
        <f>IF('초기비용'!$C$2, '인테리어-초기비용'!$P$2:$P$747, '인테리어-초기비용'!$O$2:$O$747)</f>
        <v/>
      </c>
      <c r="S338" s="11">
        <f>IF('총결산'!$C$2, '인테리어-초기비용'!$P$2:$P$747, '인테리어-초기비용'!$O$2:$O$747)</f>
        <v>0</v>
      </c>
      <c r="T338" s="11">
        <f>IF('인테리어-초기비용'!$U$2:$U$747=FALSE, '인테리어-초기비용'!$N$2:$N$747, 0)</f>
        <v>0</v>
      </c>
      <c r="U338" s="21"/>
      <c r="V338" s="8"/>
      <c r="W338" s="8"/>
      <c r="X338" s="8"/>
      <c r="Y338" s="8"/>
      <c r="Z338" s="8"/>
      <c r="AA338" s="8"/>
      <c r="AB338" s="12"/>
    </row>
    <row r="339" ht="15.75" customHeight="1">
      <c r="A339" s="13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7" t="b">
        <f>AND(ISNUMBER(MATCH('인테리어-초기비용'!$E$2:$E$747, '관리용품리스트'!$B$3:$B$48, 0)),
  ISNUMBER(MATCH('인테리어-초기비용'!$F$2:$F$747, '관리용품리스트'!$C$3:$C$48, 0))
)
</f>
        <v>0</v>
      </c>
      <c r="N33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39" s="18" t="str">
        <f>IF('인테리어-초기비용'!$C$2:$C$747="지출", -('인테리어-초기비용'!$G$2:$G$747), '인테리어-초기비용'!$G$2:$G$747)</f>
        <v/>
      </c>
      <c r="P339" s="18">
        <f>'인테리어-초기비용'!$O$2:$O$747-'인테리어-초기비용'!$N$2:$N$747</f>
        <v>0</v>
      </c>
      <c r="Q339" s="18" t="str">
        <f>IF('운영결산'!$C$2, '인테리어-초기비용'!$P$2:$P$747, '인테리어-초기비용'!$O$2:$O$747)</f>
        <v/>
      </c>
      <c r="R339" s="18" t="str">
        <f>IF('초기비용'!$C$2, '인테리어-초기비용'!$P$2:$P$747, '인테리어-초기비용'!$O$2:$O$747)</f>
        <v/>
      </c>
      <c r="S339" s="18">
        <f>IF('총결산'!$C$2, '인테리어-초기비용'!$P$2:$P$747, '인테리어-초기비용'!$O$2:$O$747)</f>
        <v>0</v>
      </c>
      <c r="T339" s="18">
        <f>IF('인테리어-초기비용'!$U$2:$U$747=FALSE, '인테리어-초기비용'!$N$2:$N$747, 0)</f>
        <v>0</v>
      </c>
      <c r="U339" s="20"/>
      <c r="V339" s="15"/>
      <c r="W339" s="15"/>
      <c r="X339" s="15"/>
      <c r="Y339" s="15"/>
      <c r="Z339" s="15"/>
      <c r="AA339" s="15"/>
      <c r="AB339" s="19"/>
    </row>
    <row r="340" ht="15.75" customHeight="1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10" t="b">
        <f>AND(ISNUMBER(MATCH('인테리어-초기비용'!$E$2:$E$747, '관리용품리스트'!$B$3:$B$48, 0)),
  ISNUMBER(MATCH('인테리어-초기비용'!$F$2:$F$747, '관리용품리스트'!$C$3:$C$48, 0))
)
</f>
        <v>0</v>
      </c>
      <c r="N34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40" s="11" t="str">
        <f>IF('인테리어-초기비용'!$C$2:$C$747="지출", -('인테리어-초기비용'!$G$2:$G$747), '인테리어-초기비용'!$G$2:$G$747)</f>
        <v/>
      </c>
      <c r="P340" s="11">
        <f>'인테리어-초기비용'!$O$2:$O$747-'인테리어-초기비용'!$N$2:$N$747</f>
        <v>0</v>
      </c>
      <c r="Q340" s="11" t="str">
        <f>IF('운영결산'!$C$2, '인테리어-초기비용'!$P$2:$P$747, '인테리어-초기비용'!$O$2:$O$747)</f>
        <v/>
      </c>
      <c r="R340" s="11" t="str">
        <f>IF('초기비용'!$C$2, '인테리어-초기비용'!$P$2:$P$747, '인테리어-초기비용'!$O$2:$O$747)</f>
        <v/>
      </c>
      <c r="S340" s="11">
        <f>IF('총결산'!$C$2, '인테리어-초기비용'!$P$2:$P$747, '인테리어-초기비용'!$O$2:$O$747)</f>
        <v>0</v>
      </c>
      <c r="T340" s="11">
        <f>IF('인테리어-초기비용'!$U$2:$U$747=FALSE, '인테리어-초기비용'!$N$2:$N$747, 0)</f>
        <v>0</v>
      </c>
      <c r="U340" s="21"/>
      <c r="V340" s="8"/>
      <c r="W340" s="8"/>
      <c r="X340" s="8"/>
      <c r="Y340" s="8"/>
      <c r="Z340" s="8"/>
      <c r="AA340" s="8"/>
      <c r="AB340" s="12"/>
    </row>
    <row r="341" ht="15.75" customHeight="1">
      <c r="A341" s="13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7" t="b">
        <f>AND(ISNUMBER(MATCH('인테리어-초기비용'!$E$2:$E$747, '관리용품리스트'!$B$3:$B$48, 0)),
  ISNUMBER(MATCH('인테리어-초기비용'!$F$2:$F$747, '관리용품리스트'!$C$3:$C$48, 0))
)
</f>
        <v>0</v>
      </c>
      <c r="N34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41" s="18" t="str">
        <f>IF('인테리어-초기비용'!$C$2:$C$747="지출", -('인테리어-초기비용'!$G$2:$G$747), '인테리어-초기비용'!$G$2:$G$747)</f>
        <v/>
      </c>
      <c r="P341" s="18">
        <f>'인테리어-초기비용'!$O$2:$O$747-'인테리어-초기비용'!$N$2:$N$747</f>
        <v>0</v>
      </c>
      <c r="Q341" s="18" t="str">
        <f>IF('운영결산'!$C$2, '인테리어-초기비용'!$P$2:$P$747, '인테리어-초기비용'!$O$2:$O$747)</f>
        <v/>
      </c>
      <c r="R341" s="18" t="str">
        <f>IF('초기비용'!$C$2, '인테리어-초기비용'!$P$2:$P$747, '인테리어-초기비용'!$O$2:$O$747)</f>
        <v/>
      </c>
      <c r="S341" s="18">
        <f>IF('총결산'!$C$2, '인테리어-초기비용'!$P$2:$P$747, '인테리어-초기비용'!$O$2:$O$747)</f>
        <v>0</v>
      </c>
      <c r="T341" s="18">
        <f>IF('인테리어-초기비용'!$U$2:$U$747=FALSE, '인테리어-초기비용'!$N$2:$N$747, 0)</f>
        <v>0</v>
      </c>
      <c r="U341" s="20"/>
      <c r="V341" s="15"/>
      <c r="W341" s="15"/>
      <c r="X341" s="15"/>
      <c r="Y341" s="15"/>
      <c r="Z341" s="15"/>
      <c r="AA341" s="15"/>
      <c r="AB341" s="19"/>
    </row>
    <row r="342" ht="15.75" customHeight="1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10" t="b">
        <f>AND(ISNUMBER(MATCH('인테리어-초기비용'!$E$2:$E$747, '관리용품리스트'!$B$3:$B$48, 0)),
  ISNUMBER(MATCH('인테리어-초기비용'!$F$2:$F$747, '관리용품리스트'!$C$3:$C$48, 0))
)
</f>
        <v>0</v>
      </c>
      <c r="N34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42" s="11" t="str">
        <f>IF('인테리어-초기비용'!$C$2:$C$747="지출", -('인테리어-초기비용'!$G$2:$G$747), '인테리어-초기비용'!$G$2:$G$747)</f>
        <v/>
      </c>
      <c r="P342" s="11">
        <f>'인테리어-초기비용'!$O$2:$O$747-'인테리어-초기비용'!$N$2:$N$747</f>
        <v>0</v>
      </c>
      <c r="Q342" s="11" t="str">
        <f>IF('운영결산'!$C$2, '인테리어-초기비용'!$P$2:$P$747, '인테리어-초기비용'!$O$2:$O$747)</f>
        <v/>
      </c>
      <c r="R342" s="11" t="str">
        <f>IF('초기비용'!$C$2, '인테리어-초기비용'!$P$2:$P$747, '인테리어-초기비용'!$O$2:$O$747)</f>
        <v/>
      </c>
      <c r="S342" s="11">
        <f>IF('총결산'!$C$2, '인테리어-초기비용'!$P$2:$P$747, '인테리어-초기비용'!$O$2:$O$747)</f>
        <v>0</v>
      </c>
      <c r="T342" s="11">
        <f>IF('인테리어-초기비용'!$U$2:$U$747=FALSE, '인테리어-초기비용'!$N$2:$N$747, 0)</f>
        <v>0</v>
      </c>
      <c r="U342" s="21"/>
      <c r="V342" s="8"/>
      <c r="W342" s="8"/>
      <c r="X342" s="8"/>
      <c r="Y342" s="8"/>
      <c r="Z342" s="8"/>
      <c r="AA342" s="8"/>
      <c r="AB342" s="12"/>
    </row>
    <row r="343" ht="15.75" customHeight="1">
      <c r="A343" s="13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7" t="b">
        <f>AND(ISNUMBER(MATCH('인테리어-초기비용'!$E$2:$E$747, '관리용품리스트'!$B$3:$B$48, 0)),
  ISNUMBER(MATCH('인테리어-초기비용'!$F$2:$F$747, '관리용품리스트'!$C$3:$C$48, 0))
)
</f>
        <v>0</v>
      </c>
      <c r="N34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43" s="18" t="str">
        <f>IF('인테리어-초기비용'!$C$2:$C$747="지출", -('인테리어-초기비용'!$G$2:$G$747), '인테리어-초기비용'!$G$2:$G$747)</f>
        <v/>
      </c>
      <c r="P343" s="18">
        <f>'인테리어-초기비용'!$O$2:$O$747-'인테리어-초기비용'!$N$2:$N$747</f>
        <v>0</v>
      </c>
      <c r="Q343" s="18" t="str">
        <f>IF('운영결산'!$C$2, '인테리어-초기비용'!$P$2:$P$747, '인테리어-초기비용'!$O$2:$O$747)</f>
        <v/>
      </c>
      <c r="R343" s="18" t="str">
        <f>IF('초기비용'!$C$2, '인테리어-초기비용'!$P$2:$P$747, '인테리어-초기비용'!$O$2:$O$747)</f>
        <v/>
      </c>
      <c r="S343" s="18">
        <f>IF('총결산'!$C$2, '인테리어-초기비용'!$P$2:$P$747, '인테리어-초기비용'!$O$2:$O$747)</f>
        <v>0</v>
      </c>
      <c r="T343" s="18">
        <f>IF('인테리어-초기비용'!$U$2:$U$747=FALSE, '인테리어-초기비용'!$N$2:$N$747, 0)</f>
        <v>0</v>
      </c>
      <c r="U343" s="20"/>
      <c r="V343" s="15"/>
      <c r="W343" s="15"/>
      <c r="X343" s="15"/>
      <c r="Y343" s="15"/>
      <c r="Z343" s="15"/>
      <c r="AA343" s="15"/>
      <c r="AB343" s="19"/>
    </row>
    <row r="344" ht="15.75" customHeight="1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10" t="b">
        <f>AND(ISNUMBER(MATCH('인테리어-초기비용'!$E$2:$E$747, '관리용품리스트'!$B$3:$B$48, 0)),
  ISNUMBER(MATCH('인테리어-초기비용'!$F$2:$F$747, '관리용품리스트'!$C$3:$C$48, 0))
)
</f>
        <v>0</v>
      </c>
      <c r="N34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44" s="11" t="str">
        <f>IF('인테리어-초기비용'!$C$2:$C$747="지출", -('인테리어-초기비용'!$G$2:$G$747), '인테리어-초기비용'!$G$2:$G$747)</f>
        <v/>
      </c>
      <c r="P344" s="11">
        <f>'인테리어-초기비용'!$O$2:$O$747-'인테리어-초기비용'!$N$2:$N$747</f>
        <v>0</v>
      </c>
      <c r="Q344" s="11" t="str">
        <f>IF('운영결산'!$C$2, '인테리어-초기비용'!$P$2:$P$747, '인테리어-초기비용'!$O$2:$O$747)</f>
        <v/>
      </c>
      <c r="R344" s="11" t="str">
        <f>IF('초기비용'!$C$2, '인테리어-초기비용'!$P$2:$P$747, '인테리어-초기비용'!$O$2:$O$747)</f>
        <v/>
      </c>
      <c r="S344" s="11">
        <f>IF('총결산'!$C$2, '인테리어-초기비용'!$P$2:$P$747, '인테리어-초기비용'!$O$2:$O$747)</f>
        <v>0</v>
      </c>
      <c r="T344" s="11">
        <f>IF('인테리어-초기비용'!$U$2:$U$747=FALSE, '인테리어-초기비용'!$N$2:$N$747, 0)</f>
        <v>0</v>
      </c>
      <c r="U344" s="21"/>
      <c r="V344" s="8"/>
      <c r="W344" s="8"/>
      <c r="X344" s="8"/>
      <c r="Y344" s="8"/>
      <c r="Z344" s="8"/>
      <c r="AA344" s="8"/>
      <c r="AB344" s="12"/>
    </row>
    <row r="345" ht="15.75" customHeight="1">
      <c r="A345" s="13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7" t="b">
        <f>AND(ISNUMBER(MATCH('인테리어-초기비용'!$E$2:$E$747, '관리용품리스트'!$B$3:$B$48, 0)),
  ISNUMBER(MATCH('인테리어-초기비용'!$F$2:$F$747, '관리용품리스트'!$C$3:$C$48, 0))
)
</f>
        <v>0</v>
      </c>
      <c r="N34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45" s="18" t="str">
        <f>IF('인테리어-초기비용'!$C$2:$C$747="지출", -('인테리어-초기비용'!$G$2:$G$747), '인테리어-초기비용'!$G$2:$G$747)</f>
        <v/>
      </c>
      <c r="P345" s="18">
        <f>'인테리어-초기비용'!$O$2:$O$747-'인테리어-초기비용'!$N$2:$N$747</f>
        <v>0</v>
      </c>
      <c r="Q345" s="18" t="str">
        <f>IF('운영결산'!$C$2, '인테리어-초기비용'!$P$2:$P$747, '인테리어-초기비용'!$O$2:$O$747)</f>
        <v/>
      </c>
      <c r="R345" s="18" t="str">
        <f>IF('초기비용'!$C$2, '인테리어-초기비용'!$P$2:$P$747, '인테리어-초기비용'!$O$2:$O$747)</f>
        <v/>
      </c>
      <c r="S345" s="18">
        <f>IF('총결산'!$C$2, '인테리어-초기비용'!$P$2:$P$747, '인테리어-초기비용'!$O$2:$O$747)</f>
        <v>0</v>
      </c>
      <c r="T345" s="18">
        <f>IF('인테리어-초기비용'!$U$2:$U$747=FALSE, '인테리어-초기비용'!$N$2:$N$747, 0)</f>
        <v>0</v>
      </c>
      <c r="U345" s="20"/>
      <c r="V345" s="15"/>
      <c r="W345" s="15"/>
      <c r="X345" s="15"/>
      <c r="Y345" s="15"/>
      <c r="Z345" s="15"/>
      <c r="AA345" s="15"/>
      <c r="AB345" s="19"/>
    </row>
    <row r="346" ht="15.75" customHeight="1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10" t="b">
        <f>AND(ISNUMBER(MATCH('인테리어-초기비용'!$E$2:$E$747, '관리용품리스트'!$B$3:$B$48, 0)),
  ISNUMBER(MATCH('인테리어-초기비용'!$F$2:$F$747, '관리용품리스트'!$C$3:$C$48, 0))
)
</f>
        <v>0</v>
      </c>
      <c r="N34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46" s="11" t="str">
        <f>IF('인테리어-초기비용'!$C$2:$C$747="지출", -('인테리어-초기비용'!$G$2:$G$747), '인테리어-초기비용'!$G$2:$G$747)</f>
        <v/>
      </c>
      <c r="P346" s="11">
        <f>'인테리어-초기비용'!$O$2:$O$747-'인테리어-초기비용'!$N$2:$N$747</f>
        <v>0</v>
      </c>
      <c r="Q346" s="11" t="str">
        <f>IF('운영결산'!$C$2, '인테리어-초기비용'!$P$2:$P$747, '인테리어-초기비용'!$O$2:$O$747)</f>
        <v/>
      </c>
      <c r="R346" s="11" t="str">
        <f>IF('초기비용'!$C$2, '인테리어-초기비용'!$P$2:$P$747, '인테리어-초기비용'!$O$2:$O$747)</f>
        <v/>
      </c>
      <c r="S346" s="11">
        <f>IF('총결산'!$C$2, '인테리어-초기비용'!$P$2:$P$747, '인테리어-초기비용'!$O$2:$O$747)</f>
        <v>0</v>
      </c>
      <c r="T346" s="11">
        <f>IF('인테리어-초기비용'!$U$2:$U$747=FALSE, '인테리어-초기비용'!$N$2:$N$747, 0)</f>
        <v>0</v>
      </c>
      <c r="U346" s="21"/>
      <c r="V346" s="8"/>
      <c r="W346" s="8"/>
      <c r="X346" s="8"/>
      <c r="Y346" s="8"/>
      <c r="Z346" s="8"/>
      <c r="AA346" s="8"/>
      <c r="AB346" s="12"/>
    </row>
    <row r="347" ht="15.75" customHeight="1">
      <c r="A347" s="13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7" t="b">
        <f>AND(ISNUMBER(MATCH('인테리어-초기비용'!$E$2:$E$747, '관리용품리스트'!$B$3:$B$48, 0)),
  ISNUMBER(MATCH('인테리어-초기비용'!$F$2:$F$747, '관리용품리스트'!$C$3:$C$48, 0))
)
</f>
        <v>0</v>
      </c>
      <c r="N34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47" s="18" t="str">
        <f>IF('인테리어-초기비용'!$C$2:$C$747="지출", -('인테리어-초기비용'!$G$2:$G$747), '인테리어-초기비용'!$G$2:$G$747)</f>
        <v/>
      </c>
      <c r="P347" s="18">
        <f>'인테리어-초기비용'!$O$2:$O$747-'인테리어-초기비용'!$N$2:$N$747</f>
        <v>0</v>
      </c>
      <c r="Q347" s="18" t="str">
        <f>IF('운영결산'!$C$2, '인테리어-초기비용'!$P$2:$P$747, '인테리어-초기비용'!$O$2:$O$747)</f>
        <v/>
      </c>
      <c r="R347" s="18" t="str">
        <f>IF('초기비용'!$C$2, '인테리어-초기비용'!$P$2:$P$747, '인테리어-초기비용'!$O$2:$O$747)</f>
        <v/>
      </c>
      <c r="S347" s="18">
        <f>IF('총결산'!$C$2, '인테리어-초기비용'!$P$2:$P$747, '인테리어-초기비용'!$O$2:$O$747)</f>
        <v>0</v>
      </c>
      <c r="T347" s="18">
        <f>IF('인테리어-초기비용'!$U$2:$U$747=FALSE, '인테리어-초기비용'!$N$2:$N$747, 0)</f>
        <v>0</v>
      </c>
      <c r="U347" s="20"/>
      <c r="V347" s="15"/>
      <c r="W347" s="15"/>
      <c r="X347" s="15"/>
      <c r="Y347" s="15"/>
      <c r="Z347" s="15"/>
      <c r="AA347" s="15"/>
      <c r="AB347" s="19"/>
    </row>
    <row r="348" ht="15.75" customHeight="1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10" t="b">
        <f>AND(ISNUMBER(MATCH('인테리어-초기비용'!$E$2:$E$747, '관리용품리스트'!$B$3:$B$48, 0)),
  ISNUMBER(MATCH('인테리어-초기비용'!$F$2:$F$747, '관리용품리스트'!$C$3:$C$48, 0))
)
</f>
        <v>0</v>
      </c>
      <c r="N34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48" s="11" t="str">
        <f>IF('인테리어-초기비용'!$C$2:$C$747="지출", -('인테리어-초기비용'!$G$2:$G$747), '인테리어-초기비용'!$G$2:$G$747)</f>
        <v/>
      </c>
      <c r="P348" s="11">
        <f>'인테리어-초기비용'!$O$2:$O$747-'인테리어-초기비용'!$N$2:$N$747</f>
        <v>0</v>
      </c>
      <c r="Q348" s="11" t="str">
        <f>IF('운영결산'!$C$2, '인테리어-초기비용'!$P$2:$P$747, '인테리어-초기비용'!$O$2:$O$747)</f>
        <v/>
      </c>
      <c r="R348" s="11" t="str">
        <f>IF('초기비용'!$C$2, '인테리어-초기비용'!$P$2:$P$747, '인테리어-초기비용'!$O$2:$O$747)</f>
        <v/>
      </c>
      <c r="S348" s="11">
        <f>IF('총결산'!$C$2, '인테리어-초기비용'!$P$2:$P$747, '인테리어-초기비용'!$O$2:$O$747)</f>
        <v>0</v>
      </c>
      <c r="T348" s="11">
        <f>IF('인테리어-초기비용'!$U$2:$U$747=FALSE, '인테리어-초기비용'!$N$2:$N$747, 0)</f>
        <v>0</v>
      </c>
      <c r="U348" s="21"/>
      <c r="V348" s="8"/>
      <c r="W348" s="8"/>
      <c r="X348" s="8"/>
      <c r="Y348" s="8"/>
      <c r="Z348" s="8"/>
      <c r="AA348" s="8"/>
      <c r="AB348" s="12"/>
    </row>
    <row r="349" ht="15.75" customHeight="1">
      <c r="A349" s="13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7" t="b">
        <f>AND(ISNUMBER(MATCH('인테리어-초기비용'!$E$2:$E$747, '관리용품리스트'!$B$3:$B$48, 0)),
  ISNUMBER(MATCH('인테리어-초기비용'!$F$2:$F$747, '관리용품리스트'!$C$3:$C$48, 0))
)
</f>
        <v>0</v>
      </c>
      <c r="N34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49" s="18" t="str">
        <f>IF('인테리어-초기비용'!$C$2:$C$747="지출", -('인테리어-초기비용'!$G$2:$G$747), '인테리어-초기비용'!$G$2:$G$747)</f>
        <v/>
      </c>
      <c r="P349" s="18">
        <f>'인테리어-초기비용'!$O$2:$O$747-'인테리어-초기비용'!$N$2:$N$747</f>
        <v>0</v>
      </c>
      <c r="Q349" s="18" t="str">
        <f>IF('운영결산'!$C$2, '인테리어-초기비용'!$P$2:$P$747, '인테리어-초기비용'!$O$2:$O$747)</f>
        <v/>
      </c>
      <c r="R349" s="18" t="str">
        <f>IF('초기비용'!$C$2, '인테리어-초기비용'!$P$2:$P$747, '인테리어-초기비용'!$O$2:$O$747)</f>
        <v/>
      </c>
      <c r="S349" s="18">
        <f>IF('총결산'!$C$2, '인테리어-초기비용'!$P$2:$P$747, '인테리어-초기비용'!$O$2:$O$747)</f>
        <v>0</v>
      </c>
      <c r="T349" s="18">
        <f>IF('인테리어-초기비용'!$U$2:$U$747=FALSE, '인테리어-초기비용'!$N$2:$N$747, 0)</f>
        <v>0</v>
      </c>
      <c r="U349" s="20"/>
      <c r="V349" s="15"/>
      <c r="W349" s="15"/>
      <c r="X349" s="15"/>
      <c r="Y349" s="15"/>
      <c r="Z349" s="15"/>
      <c r="AA349" s="15"/>
      <c r="AB349" s="19"/>
    </row>
    <row r="350" ht="15.75" customHeight="1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10" t="b">
        <f>AND(ISNUMBER(MATCH('인테리어-초기비용'!$E$2:$E$747, '관리용품리스트'!$B$3:$B$48, 0)),
  ISNUMBER(MATCH('인테리어-초기비용'!$F$2:$F$747, '관리용품리스트'!$C$3:$C$48, 0))
)
</f>
        <v>0</v>
      </c>
      <c r="N35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50" s="11" t="str">
        <f>IF('인테리어-초기비용'!$C$2:$C$747="지출", -('인테리어-초기비용'!$G$2:$G$747), '인테리어-초기비용'!$G$2:$G$747)</f>
        <v/>
      </c>
      <c r="P350" s="11">
        <f>'인테리어-초기비용'!$O$2:$O$747-'인테리어-초기비용'!$N$2:$N$747</f>
        <v>0</v>
      </c>
      <c r="Q350" s="11" t="str">
        <f>IF('운영결산'!$C$2, '인테리어-초기비용'!$P$2:$P$747, '인테리어-초기비용'!$O$2:$O$747)</f>
        <v/>
      </c>
      <c r="R350" s="11" t="str">
        <f>IF('초기비용'!$C$2, '인테리어-초기비용'!$P$2:$P$747, '인테리어-초기비용'!$O$2:$O$747)</f>
        <v/>
      </c>
      <c r="S350" s="11">
        <f>IF('총결산'!$C$2, '인테리어-초기비용'!$P$2:$P$747, '인테리어-초기비용'!$O$2:$O$747)</f>
        <v>0</v>
      </c>
      <c r="T350" s="11">
        <f>IF('인테리어-초기비용'!$U$2:$U$747=FALSE, '인테리어-초기비용'!$N$2:$N$747, 0)</f>
        <v>0</v>
      </c>
      <c r="U350" s="21"/>
      <c r="V350" s="8"/>
      <c r="W350" s="8"/>
      <c r="X350" s="8"/>
      <c r="Y350" s="8"/>
      <c r="Z350" s="8"/>
      <c r="AA350" s="8"/>
      <c r="AB350" s="12"/>
    </row>
    <row r="351" ht="15.75" customHeight="1">
      <c r="A351" s="13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7" t="b">
        <f>AND(ISNUMBER(MATCH('인테리어-초기비용'!$E$2:$E$747, '관리용품리스트'!$B$3:$B$48, 0)),
  ISNUMBER(MATCH('인테리어-초기비용'!$F$2:$F$747, '관리용품리스트'!$C$3:$C$48, 0))
)
</f>
        <v>0</v>
      </c>
      <c r="N35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51" s="18" t="str">
        <f>IF('인테리어-초기비용'!$C$2:$C$747="지출", -('인테리어-초기비용'!$G$2:$G$747), '인테리어-초기비용'!$G$2:$G$747)</f>
        <v/>
      </c>
      <c r="P351" s="18">
        <f>'인테리어-초기비용'!$O$2:$O$747-'인테리어-초기비용'!$N$2:$N$747</f>
        <v>0</v>
      </c>
      <c r="Q351" s="18" t="str">
        <f>IF('운영결산'!$C$2, '인테리어-초기비용'!$P$2:$P$747, '인테리어-초기비용'!$O$2:$O$747)</f>
        <v/>
      </c>
      <c r="R351" s="18" t="str">
        <f>IF('초기비용'!$C$2, '인테리어-초기비용'!$P$2:$P$747, '인테리어-초기비용'!$O$2:$O$747)</f>
        <v/>
      </c>
      <c r="S351" s="18">
        <f>IF('총결산'!$C$2, '인테리어-초기비용'!$P$2:$P$747, '인테리어-초기비용'!$O$2:$O$747)</f>
        <v>0</v>
      </c>
      <c r="T351" s="18">
        <f>IF('인테리어-초기비용'!$U$2:$U$747=FALSE, '인테리어-초기비용'!$N$2:$N$747, 0)</f>
        <v>0</v>
      </c>
      <c r="U351" s="20"/>
      <c r="V351" s="15"/>
      <c r="W351" s="15"/>
      <c r="X351" s="15"/>
      <c r="Y351" s="15"/>
      <c r="Z351" s="15"/>
      <c r="AA351" s="15"/>
      <c r="AB351" s="19"/>
    </row>
    <row r="352" ht="15.75" customHeight="1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10" t="b">
        <f>AND(ISNUMBER(MATCH('인테리어-초기비용'!$E$2:$E$747, '관리용품리스트'!$B$3:$B$48, 0)),
  ISNUMBER(MATCH('인테리어-초기비용'!$F$2:$F$747, '관리용품리스트'!$C$3:$C$48, 0))
)
</f>
        <v>0</v>
      </c>
      <c r="N35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52" s="11" t="str">
        <f>IF('인테리어-초기비용'!$C$2:$C$747="지출", -('인테리어-초기비용'!$G$2:$G$747), '인테리어-초기비용'!$G$2:$G$747)</f>
        <v/>
      </c>
      <c r="P352" s="11">
        <f>'인테리어-초기비용'!$O$2:$O$747-'인테리어-초기비용'!$N$2:$N$747</f>
        <v>0</v>
      </c>
      <c r="Q352" s="11" t="str">
        <f>IF('운영결산'!$C$2, '인테리어-초기비용'!$P$2:$P$747, '인테리어-초기비용'!$O$2:$O$747)</f>
        <v/>
      </c>
      <c r="R352" s="11" t="str">
        <f>IF('초기비용'!$C$2, '인테리어-초기비용'!$P$2:$P$747, '인테리어-초기비용'!$O$2:$O$747)</f>
        <v/>
      </c>
      <c r="S352" s="11">
        <f>IF('총결산'!$C$2, '인테리어-초기비용'!$P$2:$P$747, '인테리어-초기비용'!$O$2:$O$747)</f>
        <v>0</v>
      </c>
      <c r="T352" s="11">
        <f>IF('인테리어-초기비용'!$U$2:$U$747=FALSE, '인테리어-초기비용'!$N$2:$N$747, 0)</f>
        <v>0</v>
      </c>
      <c r="U352" s="21"/>
      <c r="V352" s="8"/>
      <c r="W352" s="8"/>
      <c r="X352" s="8"/>
      <c r="Y352" s="8"/>
      <c r="Z352" s="8"/>
      <c r="AA352" s="8"/>
      <c r="AB352" s="12"/>
    </row>
    <row r="353" ht="15.75" customHeight="1">
      <c r="A353" s="13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7" t="b">
        <f>AND(ISNUMBER(MATCH('인테리어-초기비용'!$E$2:$E$747, '관리용품리스트'!$B$3:$B$48, 0)),
  ISNUMBER(MATCH('인테리어-초기비용'!$F$2:$F$747, '관리용품리스트'!$C$3:$C$48, 0))
)
</f>
        <v>0</v>
      </c>
      <c r="N35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53" s="18" t="str">
        <f>IF('인테리어-초기비용'!$C$2:$C$747="지출", -('인테리어-초기비용'!$G$2:$G$747), '인테리어-초기비용'!$G$2:$G$747)</f>
        <v/>
      </c>
      <c r="P353" s="18">
        <f>'인테리어-초기비용'!$O$2:$O$747-'인테리어-초기비용'!$N$2:$N$747</f>
        <v>0</v>
      </c>
      <c r="Q353" s="18" t="str">
        <f>IF('운영결산'!$C$2, '인테리어-초기비용'!$P$2:$P$747, '인테리어-초기비용'!$O$2:$O$747)</f>
        <v/>
      </c>
      <c r="R353" s="18" t="str">
        <f>IF('초기비용'!$C$2, '인테리어-초기비용'!$P$2:$P$747, '인테리어-초기비용'!$O$2:$O$747)</f>
        <v/>
      </c>
      <c r="S353" s="18">
        <f>IF('총결산'!$C$2, '인테리어-초기비용'!$P$2:$P$747, '인테리어-초기비용'!$O$2:$O$747)</f>
        <v>0</v>
      </c>
      <c r="T353" s="18">
        <f>IF('인테리어-초기비용'!$U$2:$U$747=FALSE, '인테리어-초기비용'!$N$2:$N$747, 0)</f>
        <v>0</v>
      </c>
      <c r="U353" s="20"/>
      <c r="V353" s="15"/>
      <c r="W353" s="15"/>
      <c r="X353" s="15"/>
      <c r="Y353" s="15"/>
      <c r="Z353" s="15"/>
      <c r="AA353" s="15"/>
      <c r="AB353" s="19"/>
    </row>
    <row r="354" ht="15.75" customHeight="1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10" t="b">
        <f>AND(ISNUMBER(MATCH('인테리어-초기비용'!$E$2:$E$747, '관리용품리스트'!$B$3:$B$48, 0)),
  ISNUMBER(MATCH('인테리어-초기비용'!$F$2:$F$747, '관리용품리스트'!$C$3:$C$48, 0))
)
</f>
        <v>0</v>
      </c>
      <c r="N35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54" s="11" t="str">
        <f>IF('인테리어-초기비용'!$C$2:$C$747="지출", -('인테리어-초기비용'!$G$2:$G$747), '인테리어-초기비용'!$G$2:$G$747)</f>
        <v/>
      </c>
      <c r="P354" s="11">
        <f>'인테리어-초기비용'!$O$2:$O$747-'인테리어-초기비용'!$N$2:$N$747</f>
        <v>0</v>
      </c>
      <c r="Q354" s="11" t="str">
        <f>IF('운영결산'!$C$2, '인테리어-초기비용'!$P$2:$P$747, '인테리어-초기비용'!$O$2:$O$747)</f>
        <v/>
      </c>
      <c r="R354" s="11" t="str">
        <f>IF('초기비용'!$C$2, '인테리어-초기비용'!$P$2:$P$747, '인테리어-초기비용'!$O$2:$O$747)</f>
        <v/>
      </c>
      <c r="S354" s="11">
        <f>IF('총결산'!$C$2, '인테리어-초기비용'!$P$2:$P$747, '인테리어-초기비용'!$O$2:$O$747)</f>
        <v>0</v>
      </c>
      <c r="T354" s="11">
        <f>IF('인테리어-초기비용'!$U$2:$U$747=FALSE, '인테리어-초기비용'!$N$2:$N$747, 0)</f>
        <v>0</v>
      </c>
      <c r="U354" s="21"/>
      <c r="V354" s="8"/>
      <c r="W354" s="8"/>
      <c r="X354" s="8"/>
      <c r="Y354" s="8"/>
      <c r="Z354" s="8"/>
      <c r="AA354" s="8"/>
      <c r="AB354" s="12"/>
    </row>
    <row r="355" ht="15.75" customHeight="1">
      <c r="A355" s="13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7" t="b">
        <f>AND(ISNUMBER(MATCH('인테리어-초기비용'!$E$2:$E$747, '관리용품리스트'!$B$3:$B$48, 0)),
  ISNUMBER(MATCH('인테리어-초기비용'!$F$2:$F$747, '관리용품리스트'!$C$3:$C$48, 0))
)
</f>
        <v>0</v>
      </c>
      <c r="N35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55" s="18" t="str">
        <f>IF('인테리어-초기비용'!$C$2:$C$747="지출", -('인테리어-초기비용'!$G$2:$G$747), '인테리어-초기비용'!$G$2:$G$747)</f>
        <v/>
      </c>
      <c r="P355" s="18">
        <f>'인테리어-초기비용'!$O$2:$O$747-'인테리어-초기비용'!$N$2:$N$747</f>
        <v>0</v>
      </c>
      <c r="Q355" s="18" t="str">
        <f>IF('운영결산'!$C$2, '인테리어-초기비용'!$P$2:$P$747, '인테리어-초기비용'!$O$2:$O$747)</f>
        <v/>
      </c>
      <c r="R355" s="18" t="str">
        <f>IF('초기비용'!$C$2, '인테리어-초기비용'!$P$2:$P$747, '인테리어-초기비용'!$O$2:$O$747)</f>
        <v/>
      </c>
      <c r="S355" s="18">
        <f>IF('총결산'!$C$2, '인테리어-초기비용'!$P$2:$P$747, '인테리어-초기비용'!$O$2:$O$747)</f>
        <v>0</v>
      </c>
      <c r="T355" s="18">
        <f>IF('인테리어-초기비용'!$U$2:$U$747=FALSE, '인테리어-초기비용'!$N$2:$N$747, 0)</f>
        <v>0</v>
      </c>
      <c r="U355" s="20"/>
      <c r="V355" s="15"/>
      <c r="W355" s="15"/>
      <c r="X355" s="15"/>
      <c r="Y355" s="15"/>
      <c r="Z355" s="15"/>
      <c r="AA355" s="15"/>
      <c r="AB355" s="19"/>
    </row>
    <row r="356" ht="15.75" customHeight="1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10" t="b">
        <f>AND(ISNUMBER(MATCH('인테리어-초기비용'!$E$2:$E$747, '관리용품리스트'!$B$3:$B$48, 0)),
  ISNUMBER(MATCH('인테리어-초기비용'!$F$2:$F$747, '관리용품리스트'!$C$3:$C$48, 0))
)
</f>
        <v>0</v>
      </c>
      <c r="N35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56" s="11" t="str">
        <f>IF('인테리어-초기비용'!$C$2:$C$747="지출", -('인테리어-초기비용'!$G$2:$G$747), '인테리어-초기비용'!$G$2:$G$747)</f>
        <v/>
      </c>
      <c r="P356" s="11">
        <f>'인테리어-초기비용'!$O$2:$O$747-'인테리어-초기비용'!$N$2:$N$747</f>
        <v>0</v>
      </c>
      <c r="Q356" s="11" t="str">
        <f>IF('운영결산'!$C$2, '인테리어-초기비용'!$P$2:$P$747, '인테리어-초기비용'!$O$2:$O$747)</f>
        <v/>
      </c>
      <c r="R356" s="11" t="str">
        <f>IF('초기비용'!$C$2, '인테리어-초기비용'!$P$2:$P$747, '인테리어-초기비용'!$O$2:$O$747)</f>
        <v/>
      </c>
      <c r="S356" s="11">
        <f>IF('총결산'!$C$2, '인테리어-초기비용'!$P$2:$P$747, '인테리어-초기비용'!$O$2:$O$747)</f>
        <v>0</v>
      </c>
      <c r="T356" s="11">
        <f>IF('인테리어-초기비용'!$U$2:$U$747=FALSE, '인테리어-초기비용'!$N$2:$N$747, 0)</f>
        <v>0</v>
      </c>
      <c r="U356" s="21"/>
      <c r="V356" s="8"/>
      <c r="W356" s="8"/>
      <c r="X356" s="8"/>
      <c r="Y356" s="8"/>
      <c r="Z356" s="8"/>
      <c r="AA356" s="8"/>
      <c r="AB356" s="12"/>
    </row>
    <row r="357" ht="15.75" customHeight="1">
      <c r="A357" s="13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7" t="b">
        <f>AND(ISNUMBER(MATCH('인테리어-초기비용'!$E$2:$E$747, '관리용품리스트'!$B$3:$B$48, 0)),
  ISNUMBER(MATCH('인테리어-초기비용'!$F$2:$F$747, '관리용품리스트'!$C$3:$C$48, 0))
)
</f>
        <v>0</v>
      </c>
      <c r="N35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57" s="18" t="str">
        <f>IF('인테리어-초기비용'!$C$2:$C$747="지출", -('인테리어-초기비용'!$G$2:$G$747), '인테리어-초기비용'!$G$2:$G$747)</f>
        <v/>
      </c>
      <c r="P357" s="18">
        <f>'인테리어-초기비용'!$O$2:$O$747-'인테리어-초기비용'!$N$2:$N$747</f>
        <v>0</v>
      </c>
      <c r="Q357" s="18" t="str">
        <f>IF('운영결산'!$C$2, '인테리어-초기비용'!$P$2:$P$747, '인테리어-초기비용'!$O$2:$O$747)</f>
        <v/>
      </c>
      <c r="R357" s="18" t="str">
        <f>IF('초기비용'!$C$2, '인테리어-초기비용'!$P$2:$P$747, '인테리어-초기비용'!$O$2:$O$747)</f>
        <v/>
      </c>
      <c r="S357" s="18">
        <f>IF('총결산'!$C$2, '인테리어-초기비용'!$P$2:$P$747, '인테리어-초기비용'!$O$2:$O$747)</f>
        <v>0</v>
      </c>
      <c r="T357" s="18">
        <f>IF('인테리어-초기비용'!$U$2:$U$747=FALSE, '인테리어-초기비용'!$N$2:$N$747, 0)</f>
        <v>0</v>
      </c>
      <c r="U357" s="20"/>
      <c r="V357" s="15"/>
      <c r="W357" s="15"/>
      <c r="X357" s="15"/>
      <c r="Y357" s="15"/>
      <c r="Z357" s="15"/>
      <c r="AA357" s="15"/>
      <c r="AB357" s="19"/>
    </row>
    <row r="358" ht="15.75" customHeight="1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10" t="b">
        <f>AND(ISNUMBER(MATCH('인테리어-초기비용'!$E$2:$E$747, '관리용품리스트'!$B$3:$B$48, 0)),
  ISNUMBER(MATCH('인테리어-초기비용'!$F$2:$F$747, '관리용품리스트'!$C$3:$C$48, 0))
)
</f>
        <v>0</v>
      </c>
      <c r="N35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58" s="11" t="str">
        <f>IF('인테리어-초기비용'!$C$2:$C$747="지출", -('인테리어-초기비용'!$G$2:$G$747), '인테리어-초기비용'!$G$2:$G$747)</f>
        <v/>
      </c>
      <c r="P358" s="11">
        <f>'인테리어-초기비용'!$O$2:$O$747-'인테리어-초기비용'!$N$2:$N$747</f>
        <v>0</v>
      </c>
      <c r="Q358" s="11" t="str">
        <f>IF('운영결산'!$C$2, '인테리어-초기비용'!$P$2:$P$747, '인테리어-초기비용'!$O$2:$O$747)</f>
        <v/>
      </c>
      <c r="R358" s="11" t="str">
        <f>IF('초기비용'!$C$2, '인테리어-초기비용'!$P$2:$P$747, '인테리어-초기비용'!$O$2:$O$747)</f>
        <v/>
      </c>
      <c r="S358" s="11">
        <f>IF('총결산'!$C$2, '인테리어-초기비용'!$P$2:$P$747, '인테리어-초기비용'!$O$2:$O$747)</f>
        <v>0</v>
      </c>
      <c r="T358" s="11">
        <f>IF('인테리어-초기비용'!$U$2:$U$747=FALSE, '인테리어-초기비용'!$N$2:$N$747, 0)</f>
        <v>0</v>
      </c>
      <c r="U358" s="21"/>
      <c r="V358" s="8"/>
      <c r="W358" s="8"/>
      <c r="X358" s="8"/>
      <c r="Y358" s="8"/>
      <c r="Z358" s="8"/>
      <c r="AA358" s="8"/>
      <c r="AB358" s="12"/>
    </row>
    <row r="359" ht="15.75" customHeight="1">
      <c r="A359" s="13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7" t="b">
        <f>AND(ISNUMBER(MATCH('인테리어-초기비용'!$E$2:$E$747, '관리용품리스트'!$B$3:$B$48, 0)),
  ISNUMBER(MATCH('인테리어-초기비용'!$F$2:$F$747, '관리용품리스트'!$C$3:$C$48, 0))
)
</f>
        <v>0</v>
      </c>
      <c r="N35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59" s="18" t="str">
        <f>IF('인테리어-초기비용'!$C$2:$C$747="지출", -('인테리어-초기비용'!$G$2:$G$747), '인테리어-초기비용'!$G$2:$G$747)</f>
        <v/>
      </c>
      <c r="P359" s="18">
        <f>'인테리어-초기비용'!$O$2:$O$747-'인테리어-초기비용'!$N$2:$N$747</f>
        <v>0</v>
      </c>
      <c r="Q359" s="18" t="str">
        <f>IF('운영결산'!$C$2, '인테리어-초기비용'!$P$2:$P$747, '인테리어-초기비용'!$O$2:$O$747)</f>
        <v/>
      </c>
      <c r="R359" s="18" t="str">
        <f>IF('초기비용'!$C$2, '인테리어-초기비용'!$P$2:$P$747, '인테리어-초기비용'!$O$2:$O$747)</f>
        <v/>
      </c>
      <c r="S359" s="18">
        <f>IF('총결산'!$C$2, '인테리어-초기비용'!$P$2:$P$747, '인테리어-초기비용'!$O$2:$O$747)</f>
        <v>0</v>
      </c>
      <c r="T359" s="18">
        <f>IF('인테리어-초기비용'!$U$2:$U$747=FALSE, '인테리어-초기비용'!$N$2:$N$747, 0)</f>
        <v>0</v>
      </c>
      <c r="U359" s="20"/>
      <c r="V359" s="15"/>
      <c r="W359" s="15"/>
      <c r="X359" s="15"/>
      <c r="Y359" s="15"/>
      <c r="Z359" s="15"/>
      <c r="AA359" s="15"/>
      <c r="AB359" s="19"/>
    </row>
    <row r="360" ht="15.75" customHeight="1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10" t="b">
        <f>AND(ISNUMBER(MATCH('인테리어-초기비용'!$E$2:$E$747, '관리용품리스트'!$B$3:$B$48, 0)),
  ISNUMBER(MATCH('인테리어-초기비용'!$F$2:$F$747, '관리용품리스트'!$C$3:$C$48, 0))
)
</f>
        <v>0</v>
      </c>
      <c r="N36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60" s="11" t="str">
        <f>IF('인테리어-초기비용'!$C$2:$C$747="지출", -('인테리어-초기비용'!$G$2:$G$747), '인테리어-초기비용'!$G$2:$G$747)</f>
        <v/>
      </c>
      <c r="P360" s="11">
        <f>'인테리어-초기비용'!$O$2:$O$747-'인테리어-초기비용'!$N$2:$N$747</f>
        <v>0</v>
      </c>
      <c r="Q360" s="11" t="str">
        <f>IF('운영결산'!$C$2, '인테리어-초기비용'!$P$2:$P$747, '인테리어-초기비용'!$O$2:$O$747)</f>
        <v/>
      </c>
      <c r="R360" s="11" t="str">
        <f>IF('초기비용'!$C$2, '인테리어-초기비용'!$P$2:$P$747, '인테리어-초기비용'!$O$2:$O$747)</f>
        <v/>
      </c>
      <c r="S360" s="11">
        <f>IF('총결산'!$C$2, '인테리어-초기비용'!$P$2:$P$747, '인테리어-초기비용'!$O$2:$O$747)</f>
        <v>0</v>
      </c>
      <c r="T360" s="11">
        <f>IF('인테리어-초기비용'!$U$2:$U$747=FALSE, '인테리어-초기비용'!$N$2:$N$747, 0)</f>
        <v>0</v>
      </c>
      <c r="U360" s="21"/>
      <c r="V360" s="8"/>
      <c r="W360" s="8"/>
      <c r="X360" s="8"/>
      <c r="Y360" s="8"/>
      <c r="Z360" s="8"/>
      <c r="AA360" s="8"/>
      <c r="AB360" s="12"/>
    </row>
    <row r="361" ht="15.75" customHeight="1">
      <c r="A361" s="13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7" t="b">
        <f>AND(ISNUMBER(MATCH('인테리어-초기비용'!$E$2:$E$747, '관리용품리스트'!$B$3:$B$48, 0)),
  ISNUMBER(MATCH('인테리어-초기비용'!$F$2:$F$747, '관리용품리스트'!$C$3:$C$48, 0))
)
</f>
        <v>0</v>
      </c>
      <c r="N36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61" s="18" t="str">
        <f>IF('인테리어-초기비용'!$C$2:$C$747="지출", -('인테리어-초기비용'!$G$2:$G$747), '인테리어-초기비용'!$G$2:$G$747)</f>
        <v/>
      </c>
      <c r="P361" s="18">
        <f>'인테리어-초기비용'!$O$2:$O$747-'인테리어-초기비용'!$N$2:$N$747</f>
        <v>0</v>
      </c>
      <c r="Q361" s="18" t="str">
        <f>IF('운영결산'!$C$2, '인테리어-초기비용'!$P$2:$P$747, '인테리어-초기비용'!$O$2:$O$747)</f>
        <v/>
      </c>
      <c r="R361" s="18" t="str">
        <f>IF('초기비용'!$C$2, '인테리어-초기비용'!$P$2:$P$747, '인테리어-초기비용'!$O$2:$O$747)</f>
        <v/>
      </c>
      <c r="S361" s="18">
        <f>IF('총결산'!$C$2, '인테리어-초기비용'!$P$2:$P$747, '인테리어-초기비용'!$O$2:$O$747)</f>
        <v>0</v>
      </c>
      <c r="T361" s="18">
        <f>IF('인테리어-초기비용'!$U$2:$U$747=FALSE, '인테리어-초기비용'!$N$2:$N$747, 0)</f>
        <v>0</v>
      </c>
      <c r="U361" s="20"/>
      <c r="V361" s="15"/>
      <c r="W361" s="15"/>
      <c r="X361" s="15"/>
      <c r="Y361" s="15"/>
      <c r="Z361" s="15"/>
      <c r="AA361" s="15"/>
      <c r="AB361" s="19"/>
    </row>
    <row r="362" ht="15.75" customHeight="1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10" t="b">
        <f>AND(ISNUMBER(MATCH('인테리어-초기비용'!$E$2:$E$747, '관리용품리스트'!$B$3:$B$48, 0)),
  ISNUMBER(MATCH('인테리어-초기비용'!$F$2:$F$747, '관리용품리스트'!$C$3:$C$48, 0))
)
</f>
        <v>0</v>
      </c>
      <c r="N36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62" s="11" t="str">
        <f>IF('인테리어-초기비용'!$C$2:$C$747="지출", -('인테리어-초기비용'!$G$2:$G$747), '인테리어-초기비용'!$G$2:$G$747)</f>
        <v/>
      </c>
      <c r="P362" s="11">
        <f>'인테리어-초기비용'!$O$2:$O$747-'인테리어-초기비용'!$N$2:$N$747</f>
        <v>0</v>
      </c>
      <c r="Q362" s="11" t="str">
        <f>IF('운영결산'!$C$2, '인테리어-초기비용'!$P$2:$P$747, '인테리어-초기비용'!$O$2:$O$747)</f>
        <v/>
      </c>
      <c r="R362" s="11" t="str">
        <f>IF('초기비용'!$C$2, '인테리어-초기비용'!$P$2:$P$747, '인테리어-초기비용'!$O$2:$O$747)</f>
        <v/>
      </c>
      <c r="S362" s="11">
        <f>IF('총결산'!$C$2, '인테리어-초기비용'!$P$2:$P$747, '인테리어-초기비용'!$O$2:$O$747)</f>
        <v>0</v>
      </c>
      <c r="T362" s="11">
        <f>IF('인테리어-초기비용'!$U$2:$U$747=FALSE, '인테리어-초기비용'!$N$2:$N$747, 0)</f>
        <v>0</v>
      </c>
      <c r="U362" s="21"/>
      <c r="V362" s="8"/>
      <c r="W362" s="8"/>
      <c r="X362" s="8"/>
      <c r="Y362" s="8"/>
      <c r="Z362" s="8"/>
      <c r="AA362" s="8"/>
      <c r="AB362" s="12"/>
    </row>
    <row r="363" ht="15.75" customHeight="1">
      <c r="A363" s="13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7" t="b">
        <f>AND(ISNUMBER(MATCH('인테리어-초기비용'!$E$2:$E$747, '관리용품리스트'!$B$3:$B$48, 0)),
  ISNUMBER(MATCH('인테리어-초기비용'!$F$2:$F$747, '관리용품리스트'!$C$3:$C$48, 0))
)
</f>
        <v>0</v>
      </c>
      <c r="N36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63" s="18" t="str">
        <f>IF('인테리어-초기비용'!$C$2:$C$747="지출", -('인테리어-초기비용'!$G$2:$G$747), '인테리어-초기비용'!$G$2:$G$747)</f>
        <v/>
      </c>
      <c r="P363" s="18">
        <f>'인테리어-초기비용'!$O$2:$O$747-'인테리어-초기비용'!$N$2:$N$747</f>
        <v>0</v>
      </c>
      <c r="Q363" s="18" t="str">
        <f>IF('운영결산'!$C$2, '인테리어-초기비용'!$P$2:$P$747, '인테리어-초기비용'!$O$2:$O$747)</f>
        <v/>
      </c>
      <c r="R363" s="18" t="str">
        <f>IF('초기비용'!$C$2, '인테리어-초기비용'!$P$2:$P$747, '인테리어-초기비용'!$O$2:$O$747)</f>
        <v/>
      </c>
      <c r="S363" s="18">
        <f>IF('총결산'!$C$2, '인테리어-초기비용'!$P$2:$P$747, '인테리어-초기비용'!$O$2:$O$747)</f>
        <v>0</v>
      </c>
      <c r="T363" s="18">
        <f>IF('인테리어-초기비용'!$U$2:$U$747=FALSE, '인테리어-초기비용'!$N$2:$N$747, 0)</f>
        <v>0</v>
      </c>
      <c r="U363" s="20"/>
      <c r="V363" s="15"/>
      <c r="W363" s="15"/>
      <c r="X363" s="15"/>
      <c r="Y363" s="15"/>
      <c r="Z363" s="15"/>
      <c r="AA363" s="15"/>
      <c r="AB363" s="19"/>
    </row>
    <row r="364" ht="15.75" customHeight="1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10" t="b">
        <f>AND(ISNUMBER(MATCH('인테리어-초기비용'!$E$2:$E$747, '관리용품리스트'!$B$3:$B$48, 0)),
  ISNUMBER(MATCH('인테리어-초기비용'!$F$2:$F$747, '관리용품리스트'!$C$3:$C$48, 0))
)
</f>
        <v>0</v>
      </c>
      <c r="N36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64" s="11" t="str">
        <f>IF('인테리어-초기비용'!$C$2:$C$747="지출", -('인테리어-초기비용'!$G$2:$G$747), '인테리어-초기비용'!$G$2:$G$747)</f>
        <v/>
      </c>
      <c r="P364" s="11">
        <f>'인테리어-초기비용'!$O$2:$O$747-'인테리어-초기비용'!$N$2:$N$747</f>
        <v>0</v>
      </c>
      <c r="Q364" s="11" t="str">
        <f>IF('운영결산'!$C$2, '인테리어-초기비용'!$P$2:$P$747, '인테리어-초기비용'!$O$2:$O$747)</f>
        <v/>
      </c>
      <c r="R364" s="11" t="str">
        <f>IF('초기비용'!$C$2, '인테리어-초기비용'!$P$2:$P$747, '인테리어-초기비용'!$O$2:$O$747)</f>
        <v/>
      </c>
      <c r="S364" s="11">
        <f>IF('총결산'!$C$2, '인테리어-초기비용'!$P$2:$P$747, '인테리어-초기비용'!$O$2:$O$747)</f>
        <v>0</v>
      </c>
      <c r="T364" s="11">
        <f>IF('인테리어-초기비용'!$U$2:$U$747=FALSE, '인테리어-초기비용'!$N$2:$N$747, 0)</f>
        <v>0</v>
      </c>
      <c r="U364" s="21"/>
      <c r="V364" s="8"/>
      <c r="W364" s="8"/>
      <c r="X364" s="8"/>
      <c r="Y364" s="8"/>
      <c r="Z364" s="8"/>
      <c r="AA364" s="8"/>
      <c r="AB364" s="12"/>
    </row>
    <row r="365" ht="15.75" customHeight="1">
      <c r="A365" s="13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7" t="b">
        <f>AND(ISNUMBER(MATCH('인테리어-초기비용'!$E$2:$E$747, '관리용품리스트'!$B$3:$B$48, 0)),
  ISNUMBER(MATCH('인테리어-초기비용'!$F$2:$F$747, '관리용품리스트'!$C$3:$C$48, 0))
)
</f>
        <v>0</v>
      </c>
      <c r="N36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65" s="18" t="str">
        <f>IF('인테리어-초기비용'!$C$2:$C$747="지출", -('인테리어-초기비용'!$G$2:$G$747), '인테리어-초기비용'!$G$2:$G$747)</f>
        <v/>
      </c>
      <c r="P365" s="18">
        <f>'인테리어-초기비용'!$O$2:$O$747-'인테리어-초기비용'!$N$2:$N$747</f>
        <v>0</v>
      </c>
      <c r="Q365" s="18" t="str">
        <f>IF('운영결산'!$C$2, '인테리어-초기비용'!$P$2:$P$747, '인테리어-초기비용'!$O$2:$O$747)</f>
        <v/>
      </c>
      <c r="R365" s="18" t="str">
        <f>IF('초기비용'!$C$2, '인테리어-초기비용'!$P$2:$P$747, '인테리어-초기비용'!$O$2:$O$747)</f>
        <v/>
      </c>
      <c r="S365" s="18">
        <f>IF('총결산'!$C$2, '인테리어-초기비용'!$P$2:$P$747, '인테리어-초기비용'!$O$2:$O$747)</f>
        <v>0</v>
      </c>
      <c r="T365" s="18">
        <f>IF('인테리어-초기비용'!$U$2:$U$747=FALSE, '인테리어-초기비용'!$N$2:$N$747, 0)</f>
        <v>0</v>
      </c>
      <c r="U365" s="20"/>
      <c r="V365" s="15"/>
      <c r="W365" s="15"/>
      <c r="X365" s="15"/>
      <c r="Y365" s="15"/>
      <c r="Z365" s="15"/>
      <c r="AA365" s="15"/>
      <c r="AB365" s="19"/>
    </row>
    <row r="366" ht="15.75" customHeight="1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10" t="b">
        <f>AND(ISNUMBER(MATCH('인테리어-초기비용'!$E$2:$E$747, '관리용품리스트'!$B$3:$B$48, 0)),
  ISNUMBER(MATCH('인테리어-초기비용'!$F$2:$F$747, '관리용품리스트'!$C$3:$C$48, 0))
)
</f>
        <v>0</v>
      </c>
      <c r="N36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66" s="11" t="str">
        <f>IF('인테리어-초기비용'!$C$2:$C$747="지출", -('인테리어-초기비용'!$G$2:$G$747), '인테리어-초기비용'!$G$2:$G$747)</f>
        <v/>
      </c>
      <c r="P366" s="11">
        <f>'인테리어-초기비용'!$O$2:$O$747-'인테리어-초기비용'!$N$2:$N$747</f>
        <v>0</v>
      </c>
      <c r="Q366" s="11" t="str">
        <f>IF('운영결산'!$C$2, '인테리어-초기비용'!$P$2:$P$747, '인테리어-초기비용'!$O$2:$O$747)</f>
        <v/>
      </c>
      <c r="R366" s="11" t="str">
        <f>IF('초기비용'!$C$2, '인테리어-초기비용'!$P$2:$P$747, '인테리어-초기비용'!$O$2:$O$747)</f>
        <v/>
      </c>
      <c r="S366" s="11">
        <f>IF('총결산'!$C$2, '인테리어-초기비용'!$P$2:$P$747, '인테리어-초기비용'!$O$2:$O$747)</f>
        <v>0</v>
      </c>
      <c r="T366" s="11">
        <f>IF('인테리어-초기비용'!$U$2:$U$747=FALSE, '인테리어-초기비용'!$N$2:$N$747, 0)</f>
        <v>0</v>
      </c>
      <c r="U366" s="21"/>
      <c r="V366" s="8"/>
      <c r="W366" s="8"/>
      <c r="X366" s="8"/>
      <c r="Y366" s="8"/>
      <c r="Z366" s="8"/>
      <c r="AA366" s="8"/>
      <c r="AB366" s="12"/>
    </row>
    <row r="367" ht="15.75" customHeight="1">
      <c r="A367" s="13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7" t="b">
        <f>AND(ISNUMBER(MATCH('인테리어-초기비용'!$E$2:$E$747, '관리용품리스트'!$B$3:$B$48, 0)),
  ISNUMBER(MATCH('인테리어-초기비용'!$F$2:$F$747, '관리용품리스트'!$C$3:$C$48, 0))
)
</f>
        <v>0</v>
      </c>
      <c r="N36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67" s="18" t="str">
        <f>IF('인테리어-초기비용'!$C$2:$C$747="지출", -('인테리어-초기비용'!$G$2:$G$747), '인테리어-초기비용'!$G$2:$G$747)</f>
        <v/>
      </c>
      <c r="P367" s="18">
        <f>'인테리어-초기비용'!$O$2:$O$747-'인테리어-초기비용'!$N$2:$N$747</f>
        <v>0</v>
      </c>
      <c r="Q367" s="18" t="str">
        <f>IF('운영결산'!$C$2, '인테리어-초기비용'!$P$2:$P$747, '인테리어-초기비용'!$O$2:$O$747)</f>
        <v/>
      </c>
      <c r="R367" s="18" t="str">
        <f>IF('초기비용'!$C$2, '인테리어-초기비용'!$P$2:$P$747, '인테리어-초기비용'!$O$2:$O$747)</f>
        <v/>
      </c>
      <c r="S367" s="18">
        <f>IF('총결산'!$C$2, '인테리어-초기비용'!$P$2:$P$747, '인테리어-초기비용'!$O$2:$O$747)</f>
        <v>0</v>
      </c>
      <c r="T367" s="18">
        <f>IF('인테리어-초기비용'!$U$2:$U$747=FALSE, '인테리어-초기비용'!$N$2:$N$747, 0)</f>
        <v>0</v>
      </c>
      <c r="U367" s="20"/>
      <c r="V367" s="15"/>
      <c r="W367" s="15"/>
      <c r="X367" s="15"/>
      <c r="Y367" s="15"/>
      <c r="Z367" s="15"/>
      <c r="AA367" s="15"/>
      <c r="AB367" s="19"/>
    </row>
    <row r="368" ht="15.75" customHeight="1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10" t="b">
        <f>AND(ISNUMBER(MATCH('인테리어-초기비용'!$E$2:$E$747, '관리용품리스트'!$B$3:$B$48, 0)),
  ISNUMBER(MATCH('인테리어-초기비용'!$F$2:$F$747, '관리용품리스트'!$C$3:$C$48, 0))
)
</f>
        <v>0</v>
      </c>
      <c r="N36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68" s="11" t="str">
        <f>IF('인테리어-초기비용'!$C$2:$C$747="지출", -('인테리어-초기비용'!$G$2:$G$747), '인테리어-초기비용'!$G$2:$G$747)</f>
        <v/>
      </c>
      <c r="P368" s="11">
        <f>'인테리어-초기비용'!$O$2:$O$747-'인테리어-초기비용'!$N$2:$N$747</f>
        <v>0</v>
      </c>
      <c r="Q368" s="11" t="str">
        <f>IF('운영결산'!$C$2, '인테리어-초기비용'!$P$2:$P$747, '인테리어-초기비용'!$O$2:$O$747)</f>
        <v/>
      </c>
      <c r="R368" s="11" t="str">
        <f>IF('초기비용'!$C$2, '인테리어-초기비용'!$P$2:$P$747, '인테리어-초기비용'!$O$2:$O$747)</f>
        <v/>
      </c>
      <c r="S368" s="11">
        <f>IF('총결산'!$C$2, '인테리어-초기비용'!$P$2:$P$747, '인테리어-초기비용'!$O$2:$O$747)</f>
        <v>0</v>
      </c>
      <c r="T368" s="11">
        <f>IF('인테리어-초기비용'!$U$2:$U$747=FALSE, '인테리어-초기비용'!$N$2:$N$747, 0)</f>
        <v>0</v>
      </c>
      <c r="U368" s="21"/>
      <c r="V368" s="8"/>
      <c r="W368" s="8"/>
      <c r="X368" s="8"/>
      <c r="Y368" s="8"/>
      <c r="Z368" s="8"/>
      <c r="AA368" s="8"/>
      <c r="AB368" s="12"/>
    </row>
    <row r="369" ht="15.75" customHeight="1">
      <c r="A369" s="13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7" t="b">
        <f>AND(ISNUMBER(MATCH('인테리어-초기비용'!$E$2:$E$747, '관리용품리스트'!$B$3:$B$48, 0)),
  ISNUMBER(MATCH('인테리어-초기비용'!$F$2:$F$747, '관리용품리스트'!$C$3:$C$48, 0))
)
</f>
        <v>0</v>
      </c>
      <c r="N36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69" s="18" t="str">
        <f>IF('인테리어-초기비용'!$C$2:$C$747="지출", -('인테리어-초기비용'!$G$2:$G$747), '인테리어-초기비용'!$G$2:$G$747)</f>
        <v/>
      </c>
      <c r="P369" s="18">
        <f>'인테리어-초기비용'!$O$2:$O$747-'인테리어-초기비용'!$N$2:$N$747</f>
        <v>0</v>
      </c>
      <c r="Q369" s="18" t="str">
        <f>IF('운영결산'!$C$2, '인테리어-초기비용'!$P$2:$P$747, '인테리어-초기비용'!$O$2:$O$747)</f>
        <v/>
      </c>
      <c r="R369" s="18" t="str">
        <f>IF('초기비용'!$C$2, '인테리어-초기비용'!$P$2:$P$747, '인테리어-초기비용'!$O$2:$O$747)</f>
        <v/>
      </c>
      <c r="S369" s="18">
        <f>IF('총결산'!$C$2, '인테리어-초기비용'!$P$2:$P$747, '인테리어-초기비용'!$O$2:$O$747)</f>
        <v>0</v>
      </c>
      <c r="T369" s="18">
        <f>IF('인테리어-초기비용'!$U$2:$U$747=FALSE, '인테리어-초기비용'!$N$2:$N$747, 0)</f>
        <v>0</v>
      </c>
      <c r="U369" s="20"/>
      <c r="V369" s="15"/>
      <c r="W369" s="15"/>
      <c r="X369" s="15"/>
      <c r="Y369" s="15"/>
      <c r="Z369" s="15"/>
      <c r="AA369" s="15"/>
      <c r="AB369" s="19"/>
    </row>
    <row r="370" ht="15.75" customHeight="1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10" t="b">
        <f>AND(ISNUMBER(MATCH('인테리어-초기비용'!$E$2:$E$747, '관리용품리스트'!$B$3:$B$48, 0)),
  ISNUMBER(MATCH('인테리어-초기비용'!$F$2:$F$747, '관리용품리스트'!$C$3:$C$48, 0))
)
</f>
        <v>0</v>
      </c>
      <c r="N37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70" s="11" t="str">
        <f>IF('인테리어-초기비용'!$C$2:$C$747="지출", -('인테리어-초기비용'!$G$2:$G$747), '인테리어-초기비용'!$G$2:$G$747)</f>
        <v/>
      </c>
      <c r="P370" s="11">
        <f>'인테리어-초기비용'!$O$2:$O$747-'인테리어-초기비용'!$N$2:$N$747</f>
        <v>0</v>
      </c>
      <c r="Q370" s="11" t="str">
        <f>IF('운영결산'!$C$2, '인테리어-초기비용'!$P$2:$P$747, '인테리어-초기비용'!$O$2:$O$747)</f>
        <v/>
      </c>
      <c r="R370" s="11" t="str">
        <f>IF('초기비용'!$C$2, '인테리어-초기비용'!$P$2:$P$747, '인테리어-초기비용'!$O$2:$O$747)</f>
        <v/>
      </c>
      <c r="S370" s="11">
        <f>IF('총결산'!$C$2, '인테리어-초기비용'!$P$2:$P$747, '인테리어-초기비용'!$O$2:$O$747)</f>
        <v>0</v>
      </c>
      <c r="T370" s="11">
        <f>IF('인테리어-초기비용'!$U$2:$U$747=FALSE, '인테리어-초기비용'!$N$2:$N$747, 0)</f>
        <v>0</v>
      </c>
      <c r="U370" s="21"/>
      <c r="V370" s="8"/>
      <c r="W370" s="8"/>
      <c r="X370" s="8"/>
      <c r="Y370" s="8"/>
      <c r="Z370" s="8"/>
      <c r="AA370" s="8"/>
      <c r="AB370" s="12"/>
    </row>
    <row r="371" ht="15.75" customHeight="1">
      <c r="A371" s="13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7" t="b">
        <f>AND(ISNUMBER(MATCH('인테리어-초기비용'!$E$2:$E$747, '관리용품리스트'!$B$3:$B$48, 0)),
  ISNUMBER(MATCH('인테리어-초기비용'!$F$2:$F$747, '관리용품리스트'!$C$3:$C$48, 0))
)
</f>
        <v>0</v>
      </c>
      <c r="N37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71" s="18" t="str">
        <f>IF('인테리어-초기비용'!$C$2:$C$747="지출", -('인테리어-초기비용'!$G$2:$G$747), '인테리어-초기비용'!$G$2:$G$747)</f>
        <v/>
      </c>
      <c r="P371" s="18">
        <f>'인테리어-초기비용'!$O$2:$O$747-'인테리어-초기비용'!$N$2:$N$747</f>
        <v>0</v>
      </c>
      <c r="Q371" s="18" t="str">
        <f>IF('운영결산'!$C$2, '인테리어-초기비용'!$P$2:$P$747, '인테리어-초기비용'!$O$2:$O$747)</f>
        <v/>
      </c>
      <c r="R371" s="18" t="str">
        <f>IF('초기비용'!$C$2, '인테리어-초기비용'!$P$2:$P$747, '인테리어-초기비용'!$O$2:$O$747)</f>
        <v/>
      </c>
      <c r="S371" s="18">
        <f>IF('총결산'!$C$2, '인테리어-초기비용'!$P$2:$P$747, '인테리어-초기비용'!$O$2:$O$747)</f>
        <v>0</v>
      </c>
      <c r="T371" s="18">
        <f>IF('인테리어-초기비용'!$U$2:$U$747=FALSE, '인테리어-초기비용'!$N$2:$N$747, 0)</f>
        <v>0</v>
      </c>
      <c r="U371" s="20"/>
      <c r="V371" s="15"/>
      <c r="W371" s="15"/>
      <c r="X371" s="15"/>
      <c r="Y371" s="15"/>
      <c r="Z371" s="15"/>
      <c r="AA371" s="15"/>
      <c r="AB371" s="19"/>
    </row>
    <row r="372" ht="15.75" customHeight="1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10" t="b">
        <f>AND(ISNUMBER(MATCH('인테리어-초기비용'!$E$2:$E$747, '관리용품리스트'!$B$3:$B$48, 0)),
  ISNUMBER(MATCH('인테리어-초기비용'!$F$2:$F$747, '관리용품리스트'!$C$3:$C$48, 0))
)
</f>
        <v>0</v>
      </c>
      <c r="N37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72" s="11" t="str">
        <f>IF('인테리어-초기비용'!$C$2:$C$747="지출", -('인테리어-초기비용'!$G$2:$G$747), '인테리어-초기비용'!$G$2:$G$747)</f>
        <v/>
      </c>
      <c r="P372" s="11">
        <f>'인테리어-초기비용'!$O$2:$O$747-'인테리어-초기비용'!$N$2:$N$747</f>
        <v>0</v>
      </c>
      <c r="Q372" s="11" t="str">
        <f>IF('운영결산'!$C$2, '인테리어-초기비용'!$P$2:$P$747, '인테리어-초기비용'!$O$2:$O$747)</f>
        <v/>
      </c>
      <c r="R372" s="11" t="str">
        <f>IF('초기비용'!$C$2, '인테리어-초기비용'!$P$2:$P$747, '인테리어-초기비용'!$O$2:$O$747)</f>
        <v/>
      </c>
      <c r="S372" s="11">
        <f>IF('총결산'!$C$2, '인테리어-초기비용'!$P$2:$P$747, '인테리어-초기비용'!$O$2:$O$747)</f>
        <v>0</v>
      </c>
      <c r="T372" s="11">
        <f>IF('인테리어-초기비용'!$U$2:$U$747=FALSE, '인테리어-초기비용'!$N$2:$N$747, 0)</f>
        <v>0</v>
      </c>
      <c r="U372" s="21"/>
      <c r="V372" s="8"/>
      <c r="W372" s="8"/>
      <c r="X372" s="8"/>
      <c r="Y372" s="8"/>
      <c r="Z372" s="8"/>
      <c r="AA372" s="8"/>
      <c r="AB372" s="12"/>
    </row>
    <row r="373" ht="15.75" customHeight="1">
      <c r="A373" s="13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7" t="b">
        <f>AND(ISNUMBER(MATCH('인테리어-초기비용'!$E$2:$E$747, '관리용품리스트'!$B$3:$B$48, 0)),
  ISNUMBER(MATCH('인테리어-초기비용'!$F$2:$F$747, '관리용품리스트'!$C$3:$C$48, 0))
)
</f>
        <v>0</v>
      </c>
      <c r="N37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73" s="18" t="str">
        <f>IF('인테리어-초기비용'!$C$2:$C$747="지출", -('인테리어-초기비용'!$G$2:$G$747), '인테리어-초기비용'!$G$2:$G$747)</f>
        <v/>
      </c>
      <c r="P373" s="18">
        <f>'인테리어-초기비용'!$O$2:$O$747-'인테리어-초기비용'!$N$2:$N$747</f>
        <v>0</v>
      </c>
      <c r="Q373" s="18" t="str">
        <f>IF('운영결산'!$C$2, '인테리어-초기비용'!$P$2:$P$747, '인테리어-초기비용'!$O$2:$O$747)</f>
        <v/>
      </c>
      <c r="R373" s="18" t="str">
        <f>IF('초기비용'!$C$2, '인테리어-초기비용'!$P$2:$P$747, '인테리어-초기비용'!$O$2:$O$747)</f>
        <v/>
      </c>
      <c r="S373" s="18">
        <f>IF('총결산'!$C$2, '인테리어-초기비용'!$P$2:$P$747, '인테리어-초기비용'!$O$2:$O$747)</f>
        <v>0</v>
      </c>
      <c r="T373" s="18">
        <f>IF('인테리어-초기비용'!$U$2:$U$747=FALSE, '인테리어-초기비용'!$N$2:$N$747, 0)</f>
        <v>0</v>
      </c>
      <c r="U373" s="20"/>
      <c r="V373" s="15"/>
      <c r="W373" s="15"/>
      <c r="X373" s="15"/>
      <c r="Y373" s="15"/>
      <c r="Z373" s="15"/>
      <c r="AA373" s="15"/>
      <c r="AB373" s="19"/>
    </row>
    <row r="374" ht="15.75" customHeight="1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10" t="b">
        <f>AND(ISNUMBER(MATCH('인테리어-초기비용'!$E$2:$E$747, '관리용품리스트'!$B$3:$B$48, 0)),
  ISNUMBER(MATCH('인테리어-초기비용'!$F$2:$F$747, '관리용품리스트'!$C$3:$C$48, 0))
)
</f>
        <v>0</v>
      </c>
      <c r="N37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74" s="11" t="str">
        <f>IF('인테리어-초기비용'!$C$2:$C$747="지출", -('인테리어-초기비용'!$G$2:$G$747), '인테리어-초기비용'!$G$2:$G$747)</f>
        <v/>
      </c>
      <c r="P374" s="11">
        <f>'인테리어-초기비용'!$O$2:$O$747-'인테리어-초기비용'!$N$2:$N$747</f>
        <v>0</v>
      </c>
      <c r="Q374" s="11" t="str">
        <f>IF('운영결산'!$C$2, '인테리어-초기비용'!$P$2:$P$747, '인테리어-초기비용'!$O$2:$O$747)</f>
        <v/>
      </c>
      <c r="R374" s="11" t="str">
        <f>IF('초기비용'!$C$2, '인테리어-초기비용'!$P$2:$P$747, '인테리어-초기비용'!$O$2:$O$747)</f>
        <v/>
      </c>
      <c r="S374" s="11">
        <f>IF('총결산'!$C$2, '인테리어-초기비용'!$P$2:$P$747, '인테리어-초기비용'!$O$2:$O$747)</f>
        <v>0</v>
      </c>
      <c r="T374" s="11">
        <f>IF('인테리어-초기비용'!$U$2:$U$747=FALSE, '인테리어-초기비용'!$N$2:$N$747, 0)</f>
        <v>0</v>
      </c>
      <c r="U374" s="21"/>
      <c r="V374" s="8"/>
      <c r="W374" s="8"/>
      <c r="X374" s="8"/>
      <c r="Y374" s="8"/>
      <c r="Z374" s="8"/>
      <c r="AA374" s="8"/>
      <c r="AB374" s="12"/>
    </row>
    <row r="375" ht="15.75" customHeight="1">
      <c r="A375" s="13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7" t="b">
        <f>AND(ISNUMBER(MATCH('인테리어-초기비용'!$E$2:$E$747, '관리용품리스트'!$B$3:$B$48, 0)),
  ISNUMBER(MATCH('인테리어-초기비용'!$F$2:$F$747, '관리용품리스트'!$C$3:$C$48, 0))
)
</f>
        <v>0</v>
      </c>
      <c r="N37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75" s="18" t="str">
        <f>IF('인테리어-초기비용'!$C$2:$C$747="지출", -('인테리어-초기비용'!$G$2:$G$747), '인테리어-초기비용'!$G$2:$G$747)</f>
        <v/>
      </c>
      <c r="P375" s="18">
        <f>'인테리어-초기비용'!$O$2:$O$747-'인테리어-초기비용'!$N$2:$N$747</f>
        <v>0</v>
      </c>
      <c r="Q375" s="18" t="str">
        <f>IF('운영결산'!$C$2, '인테리어-초기비용'!$P$2:$P$747, '인테리어-초기비용'!$O$2:$O$747)</f>
        <v/>
      </c>
      <c r="R375" s="18" t="str">
        <f>IF('초기비용'!$C$2, '인테리어-초기비용'!$P$2:$P$747, '인테리어-초기비용'!$O$2:$O$747)</f>
        <v/>
      </c>
      <c r="S375" s="18">
        <f>IF('총결산'!$C$2, '인테리어-초기비용'!$P$2:$P$747, '인테리어-초기비용'!$O$2:$O$747)</f>
        <v>0</v>
      </c>
      <c r="T375" s="18">
        <f>IF('인테리어-초기비용'!$U$2:$U$747=FALSE, '인테리어-초기비용'!$N$2:$N$747, 0)</f>
        <v>0</v>
      </c>
      <c r="U375" s="20"/>
      <c r="V375" s="15"/>
      <c r="W375" s="15"/>
      <c r="X375" s="15"/>
      <c r="Y375" s="15"/>
      <c r="Z375" s="15"/>
      <c r="AA375" s="15"/>
      <c r="AB375" s="19"/>
    </row>
    <row r="376" ht="15.75" customHeight="1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10" t="b">
        <f>AND(ISNUMBER(MATCH('인테리어-초기비용'!$E$2:$E$747, '관리용품리스트'!$B$3:$B$48, 0)),
  ISNUMBER(MATCH('인테리어-초기비용'!$F$2:$F$747, '관리용품리스트'!$C$3:$C$48, 0))
)
</f>
        <v>0</v>
      </c>
      <c r="N37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76" s="11" t="str">
        <f>IF('인테리어-초기비용'!$C$2:$C$747="지출", -('인테리어-초기비용'!$G$2:$G$747), '인테리어-초기비용'!$G$2:$G$747)</f>
        <v/>
      </c>
      <c r="P376" s="11">
        <f>'인테리어-초기비용'!$O$2:$O$747-'인테리어-초기비용'!$N$2:$N$747</f>
        <v>0</v>
      </c>
      <c r="Q376" s="11" t="str">
        <f>IF('운영결산'!$C$2, '인테리어-초기비용'!$P$2:$P$747, '인테리어-초기비용'!$O$2:$O$747)</f>
        <v/>
      </c>
      <c r="R376" s="11" t="str">
        <f>IF('초기비용'!$C$2, '인테리어-초기비용'!$P$2:$P$747, '인테리어-초기비용'!$O$2:$O$747)</f>
        <v/>
      </c>
      <c r="S376" s="11">
        <f>IF('총결산'!$C$2, '인테리어-초기비용'!$P$2:$P$747, '인테리어-초기비용'!$O$2:$O$747)</f>
        <v>0</v>
      </c>
      <c r="T376" s="11">
        <f>IF('인테리어-초기비용'!$U$2:$U$747=FALSE, '인테리어-초기비용'!$N$2:$N$747, 0)</f>
        <v>0</v>
      </c>
      <c r="U376" s="21"/>
      <c r="V376" s="8"/>
      <c r="W376" s="8"/>
      <c r="X376" s="8"/>
      <c r="Y376" s="8"/>
      <c r="Z376" s="8"/>
      <c r="AA376" s="8"/>
      <c r="AB376" s="12"/>
    </row>
    <row r="377" ht="15.75" customHeight="1">
      <c r="A377" s="13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7" t="b">
        <f>AND(ISNUMBER(MATCH('인테리어-초기비용'!$E$2:$E$747, '관리용품리스트'!$B$3:$B$48, 0)),
  ISNUMBER(MATCH('인테리어-초기비용'!$F$2:$F$747, '관리용품리스트'!$C$3:$C$48, 0))
)
</f>
        <v>0</v>
      </c>
      <c r="N37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77" s="18" t="str">
        <f>IF('인테리어-초기비용'!$C$2:$C$747="지출", -('인테리어-초기비용'!$G$2:$G$747), '인테리어-초기비용'!$G$2:$G$747)</f>
        <v/>
      </c>
      <c r="P377" s="18">
        <f>'인테리어-초기비용'!$O$2:$O$747-'인테리어-초기비용'!$N$2:$N$747</f>
        <v>0</v>
      </c>
      <c r="Q377" s="18" t="str">
        <f>IF('운영결산'!$C$2, '인테리어-초기비용'!$P$2:$P$747, '인테리어-초기비용'!$O$2:$O$747)</f>
        <v/>
      </c>
      <c r="R377" s="18" t="str">
        <f>IF('초기비용'!$C$2, '인테리어-초기비용'!$P$2:$P$747, '인테리어-초기비용'!$O$2:$O$747)</f>
        <v/>
      </c>
      <c r="S377" s="18">
        <f>IF('총결산'!$C$2, '인테리어-초기비용'!$P$2:$P$747, '인테리어-초기비용'!$O$2:$O$747)</f>
        <v>0</v>
      </c>
      <c r="T377" s="18">
        <f>IF('인테리어-초기비용'!$U$2:$U$747=FALSE, '인테리어-초기비용'!$N$2:$N$747, 0)</f>
        <v>0</v>
      </c>
      <c r="U377" s="20"/>
      <c r="V377" s="15"/>
      <c r="W377" s="15"/>
      <c r="X377" s="15"/>
      <c r="Y377" s="15"/>
      <c r="Z377" s="15"/>
      <c r="AA377" s="15"/>
      <c r="AB377" s="19"/>
    </row>
    <row r="378" ht="15.75" customHeight="1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10" t="b">
        <f>AND(ISNUMBER(MATCH('인테리어-초기비용'!$E$2:$E$747, '관리용품리스트'!$B$3:$B$48, 0)),
  ISNUMBER(MATCH('인테리어-초기비용'!$F$2:$F$747, '관리용품리스트'!$C$3:$C$48, 0))
)
</f>
        <v>0</v>
      </c>
      <c r="N37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78" s="11" t="str">
        <f>IF('인테리어-초기비용'!$C$2:$C$747="지출", -('인테리어-초기비용'!$G$2:$G$747), '인테리어-초기비용'!$G$2:$G$747)</f>
        <v/>
      </c>
      <c r="P378" s="11">
        <f>'인테리어-초기비용'!$O$2:$O$747-'인테리어-초기비용'!$N$2:$N$747</f>
        <v>0</v>
      </c>
      <c r="Q378" s="11" t="str">
        <f>IF('운영결산'!$C$2, '인테리어-초기비용'!$P$2:$P$747, '인테리어-초기비용'!$O$2:$O$747)</f>
        <v/>
      </c>
      <c r="R378" s="11" t="str">
        <f>IF('초기비용'!$C$2, '인테리어-초기비용'!$P$2:$P$747, '인테리어-초기비용'!$O$2:$O$747)</f>
        <v/>
      </c>
      <c r="S378" s="11">
        <f>IF('총결산'!$C$2, '인테리어-초기비용'!$P$2:$P$747, '인테리어-초기비용'!$O$2:$O$747)</f>
        <v>0</v>
      </c>
      <c r="T378" s="11">
        <f>IF('인테리어-초기비용'!$U$2:$U$747=FALSE, '인테리어-초기비용'!$N$2:$N$747, 0)</f>
        <v>0</v>
      </c>
      <c r="U378" s="21"/>
      <c r="V378" s="8"/>
      <c r="W378" s="8"/>
      <c r="X378" s="8"/>
      <c r="Y378" s="8"/>
      <c r="Z378" s="8"/>
      <c r="AA378" s="8"/>
      <c r="AB378" s="12"/>
    </row>
    <row r="379" ht="15.75" customHeight="1">
      <c r="A379" s="13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7" t="b">
        <f>AND(ISNUMBER(MATCH('인테리어-초기비용'!$E$2:$E$747, '관리용품리스트'!$B$3:$B$48, 0)),
  ISNUMBER(MATCH('인테리어-초기비용'!$F$2:$F$747, '관리용품리스트'!$C$3:$C$48, 0))
)
</f>
        <v>0</v>
      </c>
      <c r="N37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79" s="18" t="str">
        <f>IF('인테리어-초기비용'!$C$2:$C$747="지출", -('인테리어-초기비용'!$G$2:$G$747), '인테리어-초기비용'!$G$2:$G$747)</f>
        <v/>
      </c>
      <c r="P379" s="18">
        <f>'인테리어-초기비용'!$O$2:$O$747-'인테리어-초기비용'!$N$2:$N$747</f>
        <v>0</v>
      </c>
      <c r="Q379" s="18" t="str">
        <f>IF('운영결산'!$C$2, '인테리어-초기비용'!$P$2:$P$747, '인테리어-초기비용'!$O$2:$O$747)</f>
        <v/>
      </c>
      <c r="R379" s="18" t="str">
        <f>IF('초기비용'!$C$2, '인테리어-초기비용'!$P$2:$P$747, '인테리어-초기비용'!$O$2:$O$747)</f>
        <v/>
      </c>
      <c r="S379" s="18">
        <f>IF('총결산'!$C$2, '인테리어-초기비용'!$P$2:$P$747, '인테리어-초기비용'!$O$2:$O$747)</f>
        <v>0</v>
      </c>
      <c r="T379" s="18">
        <f>IF('인테리어-초기비용'!$U$2:$U$747=FALSE, '인테리어-초기비용'!$N$2:$N$747, 0)</f>
        <v>0</v>
      </c>
      <c r="U379" s="20"/>
      <c r="V379" s="15"/>
      <c r="W379" s="15"/>
      <c r="X379" s="15"/>
      <c r="Y379" s="15"/>
      <c r="Z379" s="15"/>
      <c r="AA379" s="15"/>
      <c r="AB379" s="19"/>
    </row>
    <row r="380" ht="15.75" customHeight="1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10" t="b">
        <f>AND(ISNUMBER(MATCH('인테리어-초기비용'!$E$2:$E$747, '관리용품리스트'!$B$3:$B$48, 0)),
  ISNUMBER(MATCH('인테리어-초기비용'!$F$2:$F$747, '관리용품리스트'!$C$3:$C$48, 0))
)
</f>
        <v>0</v>
      </c>
      <c r="N38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80" s="11" t="str">
        <f>IF('인테리어-초기비용'!$C$2:$C$747="지출", -('인테리어-초기비용'!$G$2:$G$747), '인테리어-초기비용'!$G$2:$G$747)</f>
        <v/>
      </c>
      <c r="P380" s="11">
        <f>'인테리어-초기비용'!$O$2:$O$747-'인테리어-초기비용'!$N$2:$N$747</f>
        <v>0</v>
      </c>
      <c r="Q380" s="11" t="str">
        <f>IF('운영결산'!$C$2, '인테리어-초기비용'!$P$2:$P$747, '인테리어-초기비용'!$O$2:$O$747)</f>
        <v/>
      </c>
      <c r="R380" s="11" t="str">
        <f>IF('초기비용'!$C$2, '인테리어-초기비용'!$P$2:$P$747, '인테리어-초기비용'!$O$2:$O$747)</f>
        <v/>
      </c>
      <c r="S380" s="11">
        <f>IF('총결산'!$C$2, '인테리어-초기비용'!$P$2:$P$747, '인테리어-초기비용'!$O$2:$O$747)</f>
        <v>0</v>
      </c>
      <c r="T380" s="11">
        <f>IF('인테리어-초기비용'!$U$2:$U$747=FALSE, '인테리어-초기비용'!$N$2:$N$747, 0)</f>
        <v>0</v>
      </c>
      <c r="U380" s="21"/>
      <c r="V380" s="8"/>
      <c r="W380" s="8"/>
      <c r="X380" s="8"/>
      <c r="Y380" s="8"/>
      <c r="Z380" s="8"/>
      <c r="AA380" s="8"/>
      <c r="AB380" s="12"/>
    </row>
    <row r="381" ht="15.75" customHeight="1">
      <c r="A381" s="13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7" t="b">
        <f>AND(ISNUMBER(MATCH('인테리어-초기비용'!$E$2:$E$747, '관리용품리스트'!$B$3:$B$48, 0)),
  ISNUMBER(MATCH('인테리어-초기비용'!$F$2:$F$747, '관리용품리스트'!$C$3:$C$48, 0))
)
</f>
        <v>0</v>
      </c>
      <c r="N38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81" s="18" t="str">
        <f>IF('인테리어-초기비용'!$C$2:$C$747="지출", -('인테리어-초기비용'!$G$2:$G$747), '인테리어-초기비용'!$G$2:$G$747)</f>
        <v/>
      </c>
      <c r="P381" s="18">
        <f>'인테리어-초기비용'!$O$2:$O$747-'인테리어-초기비용'!$N$2:$N$747</f>
        <v>0</v>
      </c>
      <c r="Q381" s="18" t="str">
        <f>IF('운영결산'!$C$2, '인테리어-초기비용'!$P$2:$P$747, '인테리어-초기비용'!$O$2:$O$747)</f>
        <v/>
      </c>
      <c r="R381" s="18" t="str">
        <f>IF('초기비용'!$C$2, '인테리어-초기비용'!$P$2:$P$747, '인테리어-초기비용'!$O$2:$O$747)</f>
        <v/>
      </c>
      <c r="S381" s="18">
        <f>IF('총결산'!$C$2, '인테리어-초기비용'!$P$2:$P$747, '인테리어-초기비용'!$O$2:$O$747)</f>
        <v>0</v>
      </c>
      <c r="T381" s="18">
        <f>IF('인테리어-초기비용'!$U$2:$U$747=FALSE, '인테리어-초기비용'!$N$2:$N$747, 0)</f>
        <v>0</v>
      </c>
      <c r="U381" s="20"/>
      <c r="V381" s="15"/>
      <c r="W381" s="15"/>
      <c r="X381" s="15"/>
      <c r="Y381" s="15"/>
      <c r="Z381" s="15"/>
      <c r="AA381" s="15"/>
      <c r="AB381" s="19"/>
    </row>
    <row r="382" ht="15.75" customHeight="1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10" t="b">
        <f>AND(ISNUMBER(MATCH('인테리어-초기비용'!$E$2:$E$747, '관리용품리스트'!$B$3:$B$48, 0)),
  ISNUMBER(MATCH('인테리어-초기비용'!$F$2:$F$747, '관리용품리스트'!$C$3:$C$48, 0))
)
</f>
        <v>0</v>
      </c>
      <c r="N38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82" s="11" t="str">
        <f>IF('인테리어-초기비용'!$C$2:$C$747="지출", -('인테리어-초기비용'!$G$2:$G$747), '인테리어-초기비용'!$G$2:$G$747)</f>
        <v/>
      </c>
      <c r="P382" s="11">
        <f>'인테리어-초기비용'!$O$2:$O$747-'인테리어-초기비용'!$N$2:$N$747</f>
        <v>0</v>
      </c>
      <c r="Q382" s="11" t="str">
        <f>IF('운영결산'!$C$2, '인테리어-초기비용'!$P$2:$P$747, '인테리어-초기비용'!$O$2:$O$747)</f>
        <v/>
      </c>
      <c r="R382" s="11" t="str">
        <f>IF('초기비용'!$C$2, '인테리어-초기비용'!$P$2:$P$747, '인테리어-초기비용'!$O$2:$O$747)</f>
        <v/>
      </c>
      <c r="S382" s="11">
        <f>IF('총결산'!$C$2, '인테리어-초기비용'!$P$2:$P$747, '인테리어-초기비용'!$O$2:$O$747)</f>
        <v>0</v>
      </c>
      <c r="T382" s="11">
        <f>IF('인테리어-초기비용'!$U$2:$U$747=FALSE, '인테리어-초기비용'!$N$2:$N$747, 0)</f>
        <v>0</v>
      </c>
      <c r="U382" s="21"/>
      <c r="V382" s="8"/>
      <c r="W382" s="8"/>
      <c r="X382" s="8"/>
      <c r="Y382" s="8"/>
      <c r="Z382" s="8"/>
      <c r="AA382" s="8"/>
      <c r="AB382" s="12"/>
    </row>
    <row r="383" ht="15.75" customHeight="1">
      <c r="A383" s="13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7" t="b">
        <f>AND(ISNUMBER(MATCH('인테리어-초기비용'!$E$2:$E$747, '관리용품리스트'!$B$3:$B$48, 0)),
  ISNUMBER(MATCH('인테리어-초기비용'!$F$2:$F$747, '관리용품리스트'!$C$3:$C$48, 0))
)
</f>
        <v>0</v>
      </c>
      <c r="N38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83" s="18" t="str">
        <f>IF('인테리어-초기비용'!$C$2:$C$747="지출", -('인테리어-초기비용'!$G$2:$G$747), '인테리어-초기비용'!$G$2:$G$747)</f>
        <v/>
      </c>
      <c r="P383" s="18">
        <f>'인테리어-초기비용'!$O$2:$O$747-'인테리어-초기비용'!$N$2:$N$747</f>
        <v>0</v>
      </c>
      <c r="Q383" s="18" t="str">
        <f>IF('운영결산'!$C$2, '인테리어-초기비용'!$P$2:$P$747, '인테리어-초기비용'!$O$2:$O$747)</f>
        <v/>
      </c>
      <c r="R383" s="18" t="str">
        <f>IF('초기비용'!$C$2, '인테리어-초기비용'!$P$2:$P$747, '인테리어-초기비용'!$O$2:$O$747)</f>
        <v/>
      </c>
      <c r="S383" s="18">
        <f>IF('총결산'!$C$2, '인테리어-초기비용'!$P$2:$P$747, '인테리어-초기비용'!$O$2:$O$747)</f>
        <v>0</v>
      </c>
      <c r="T383" s="18">
        <f>IF('인테리어-초기비용'!$U$2:$U$747=FALSE, '인테리어-초기비용'!$N$2:$N$747, 0)</f>
        <v>0</v>
      </c>
      <c r="U383" s="20"/>
      <c r="V383" s="15"/>
      <c r="W383" s="15"/>
      <c r="X383" s="15"/>
      <c r="Y383" s="15"/>
      <c r="Z383" s="15"/>
      <c r="AA383" s="15"/>
      <c r="AB383" s="19"/>
    </row>
    <row r="384" ht="15.75" customHeight="1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10" t="b">
        <f>AND(ISNUMBER(MATCH('인테리어-초기비용'!$E$2:$E$747, '관리용품리스트'!$B$3:$B$48, 0)),
  ISNUMBER(MATCH('인테리어-초기비용'!$F$2:$F$747, '관리용품리스트'!$C$3:$C$48, 0))
)
</f>
        <v>0</v>
      </c>
      <c r="N38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84" s="11" t="str">
        <f>IF('인테리어-초기비용'!$C$2:$C$747="지출", -('인테리어-초기비용'!$G$2:$G$747), '인테리어-초기비용'!$G$2:$G$747)</f>
        <v/>
      </c>
      <c r="P384" s="11">
        <f>'인테리어-초기비용'!$O$2:$O$747-'인테리어-초기비용'!$N$2:$N$747</f>
        <v>0</v>
      </c>
      <c r="Q384" s="11" t="str">
        <f>IF('운영결산'!$C$2, '인테리어-초기비용'!$P$2:$P$747, '인테리어-초기비용'!$O$2:$O$747)</f>
        <v/>
      </c>
      <c r="R384" s="11" t="str">
        <f>IF('초기비용'!$C$2, '인테리어-초기비용'!$P$2:$P$747, '인테리어-초기비용'!$O$2:$O$747)</f>
        <v/>
      </c>
      <c r="S384" s="11">
        <f>IF('총결산'!$C$2, '인테리어-초기비용'!$P$2:$P$747, '인테리어-초기비용'!$O$2:$O$747)</f>
        <v>0</v>
      </c>
      <c r="T384" s="11">
        <f>IF('인테리어-초기비용'!$U$2:$U$747=FALSE, '인테리어-초기비용'!$N$2:$N$747, 0)</f>
        <v>0</v>
      </c>
      <c r="U384" s="21"/>
      <c r="V384" s="8"/>
      <c r="W384" s="8"/>
      <c r="X384" s="8"/>
      <c r="Y384" s="8"/>
      <c r="Z384" s="8"/>
      <c r="AA384" s="8"/>
      <c r="AB384" s="12"/>
    </row>
    <row r="385" ht="15.75" customHeight="1">
      <c r="A385" s="13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7" t="b">
        <f>AND(ISNUMBER(MATCH('인테리어-초기비용'!$E$2:$E$747, '관리용품리스트'!$B$3:$B$48, 0)),
  ISNUMBER(MATCH('인테리어-초기비용'!$F$2:$F$747, '관리용품리스트'!$C$3:$C$48, 0))
)
</f>
        <v>0</v>
      </c>
      <c r="N38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85" s="18" t="str">
        <f>IF('인테리어-초기비용'!$C$2:$C$747="지출", -('인테리어-초기비용'!$G$2:$G$747), '인테리어-초기비용'!$G$2:$G$747)</f>
        <v/>
      </c>
      <c r="P385" s="18">
        <f>'인테리어-초기비용'!$O$2:$O$747-'인테리어-초기비용'!$N$2:$N$747</f>
        <v>0</v>
      </c>
      <c r="Q385" s="18" t="str">
        <f>IF('운영결산'!$C$2, '인테리어-초기비용'!$P$2:$P$747, '인테리어-초기비용'!$O$2:$O$747)</f>
        <v/>
      </c>
      <c r="R385" s="18" t="str">
        <f>IF('초기비용'!$C$2, '인테리어-초기비용'!$P$2:$P$747, '인테리어-초기비용'!$O$2:$O$747)</f>
        <v/>
      </c>
      <c r="S385" s="18">
        <f>IF('총결산'!$C$2, '인테리어-초기비용'!$P$2:$P$747, '인테리어-초기비용'!$O$2:$O$747)</f>
        <v>0</v>
      </c>
      <c r="T385" s="18">
        <f>IF('인테리어-초기비용'!$U$2:$U$747=FALSE, '인테리어-초기비용'!$N$2:$N$747, 0)</f>
        <v>0</v>
      </c>
      <c r="U385" s="20"/>
      <c r="V385" s="15"/>
      <c r="W385" s="15"/>
      <c r="X385" s="15"/>
      <c r="Y385" s="15"/>
      <c r="Z385" s="15"/>
      <c r="AA385" s="15"/>
      <c r="AB385" s="19"/>
    </row>
    <row r="386" ht="15.75" customHeight="1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10" t="b">
        <f>AND(ISNUMBER(MATCH('인테리어-초기비용'!$E$2:$E$747, '관리용품리스트'!$B$3:$B$48, 0)),
  ISNUMBER(MATCH('인테리어-초기비용'!$F$2:$F$747, '관리용품리스트'!$C$3:$C$48, 0))
)
</f>
        <v>0</v>
      </c>
      <c r="N38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86" s="11" t="str">
        <f>IF('인테리어-초기비용'!$C$2:$C$747="지출", -('인테리어-초기비용'!$G$2:$G$747), '인테리어-초기비용'!$G$2:$G$747)</f>
        <v/>
      </c>
      <c r="P386" s="11">
        <f>'인테리어-초기비용'!$O$2:$O$747-'인테리어-초기비용'!$N$2:$N$747</f>
        <v>0</v>
      </c>
      <c r="Q386" s="11" t="str">
        <f>IF('운영결산'!$C$2, '인테리어-초기비용'!$P$2:$P$747, '인테리어-초기비용'!$O$2:$O$747)</f>
        <v/>
      </c>
      <c r="R386" s="11" t="str">
        <f>IF('초기비용'!$C$2, '인테리어-초기비용'!$P$2:$P$747, '인테리어-초기비용'!$O$2:$O$747)</f>
        <v/>
      </c>
      <c r="S386" s="11">
        <f>IF('총결산'!$C$2, '인테리어-초기비용'!$P$2:$P$747, '인테리어-초기비용'!$O$2:$O$747)</f>
        <v>0</v>
      </c>
      <c r="T386" s="11">
        <f>IF('인테리어-초기비용'!$U$2:$U$747=FALSE, '인테리어-초기비용'!$N$2:$N$747, 0)</f>
        <v>0</v>
      </c>
      <c r="U386" s="21"/>
      <c r="V386" s="8"/>
      <c r="W386" s="8"/>
      <c r="X386" s="8"/>
      <c r="Y386" s="8"/>
      <c r="Z386" s="8"/>
      <c r="AA386" s="8"/>
      <c r="AB386" s="12"/>
    </row>
    <row r="387" ht="15.75" customHeight="1">
      <c r="A387" s="13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7" t="b">
        <f>AND(ISNUMBER(MATCH('인테리어-초기비용'!$E$2:$E$747, '관리용품리스트'!$B$3:$B$48, 0)),
  ISNUMBER(MATCH('인테리어-초기비용'!$F$2:$F$747, '관리용품리스트'!$C$3:$C$48, 0))
)
</f>
        <v>0</v>
      </c>
      <c r="N38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87" s="18" t="str">
        <f>IF('인테리어-초기비용'!$C$2:$C$747="지출", -('인테리어-초기비용'!$G$2:$G$747), '인테리어-초기비용'!$G$2:$G$747)</f>
        <v/>
      </c>
      <c r="P387" s="18">
        <f>'인테리어-초기비용'!$O$2:$O$747-'인테리어-초기비용'!$N$2:$N$747</f>
        <v>0</v>
      </c>
      <c r="Q387" s="18" t="str">
        <f>IF('운영결산'!$C$2, '인테리어-초기비용'!$P$2:$P$747, '인테리어-초기비용'!$O$2:$O$747)</f>
        <v/>
      </c>
      <c r="R387" s="18" t="str">
        <f>IF('초기비용'!$C$2, '인테리어-초기비용'!$P$2:$P$747, '인테리어-초기비용'!$O$2:$O$747)</f>
        <v/>
      </c>
      <c r="S387" s="18">
        <f>IF('총결산'!$C$2, '인테리어-초기비용'!$P$2:$P$747, '인테리어-초기비용'!$O$2:$O$747)</f>
        <v>0</v>
      </c>
      <c r="T387" s="18">
        <f>IF('인테리어-초기비용'!$U$2:$U$747=FALSE, '인테리어-초기비용'!$N$2:$N$747, 0)</f>
        <v>0</v>
      </c>
      <c r="U387" s="20"/>
      <c r="V387" s="15"/>
      <c r="W387" s="15"/>
      <c r="X387" s="15"/>
      <c r="Y387" s="15"/>
      <c r="Z387" s="15"/>
      <c r="AA387" s="15"/>
      <c r="AB387" s="19"/>
    </row>
    <row r="388" ht="15.75" customHeight="1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10" t="b">
        <f>AND(ISNUMBER(MATCH('인테리어-초기비용'!$E$2:$E$747, '관리용품리스트'!$B$3:$B$48, 0)),
  ISNUMBER(MATCH('인테리어-초기비용'!$F$2:$F$747, '관리용품리스트'!$C$3:$C$48, 0))
)
</f>
        <v>0</v>
      </c>
      <c r="N38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88" s="11" t="str">
        <f>IF('인테리어-초기비용'!$C$2:$C$747="지출", -('인테리어-초기비용'!$G$2:$G$747), '인테리어-초기비용'!$G$2:$G$747)</f>
        <v/>
      </c>
      <c r="P388" s="11">
        <f>'인테리어-초기비용'!$O$2:$O$747-'인테리어-초기비용'!$N$2:$N$747</f>
        <v>0</v>
      </c>
      <c r="Q388" s="11" t="str">
        <f>IF('운영결산'!$C$2, '인테리어-초기비용'!$P$2:$P$747, '인테리어-초기비용'!$O$2:$O$747)</f>
        <v/>
      </c>
      <c r="R388" s="11" t="str">
        <f>IF('초기비용'!$C$2, '인테리어-초기비용'!$P$2:$P$747, '인테리어-초기비용'!$O$2:$O$747)</f>
        <v/>
      </c>
      <c r="S388" s="11">
        <f>IF('총결산'!$C$2, '인테리어-초기비용'!$P$2:$P$747, '인테리어-초기비용'!$O$2:$O$747)</f>
        <v>0</v>
      </c>
      <c r="T388" s="11">
        <f>IF('인테리어-초기비용'!$U$2:$U$747=FALSE, '인테리어-초기비용'!$N$2:$N$747, 0)</f>
        <v>0</v>
      </c>
      <c r="U388" s="21"/>
      <c r="V388" s="8"/>
      <c r="W388" s="8"/>
      <c r="X388" s="8"/>
      <c r="Y388" s="8"/>
      <c r="Z388" s="8"/>
      <c r="AA388" s="8"/>
      <c r="AB388" s="12"/>
    </row>
    <row r="389" ht="15.75" customHeight="1">
      <c r="A389" s="13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7" t="b">
        <f>AND(ISNUMBER(MATCH('인테리어-초기비용'!$E$2:$E$747, '관리용품리스트'!$B$3:$B$48, 0)),
  ISNUMBER(MATCH('인테리어-초기비용'!$F$2:$F$747, '관리용품리스트'!$C$3:$C$48, 0))
)
</f>
        <v>0</v>
      </c>
      <c r="N38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89" s="18" t="str">
        <f>IF('인테리어-초기비용'!$C$2:$C$747="지출", -('인테리어-초기비용'!$G$2:$G$747), '인테리어-초기비용'!$G$2:$G$747)</f>
        <v/>
      </c>
      <c r="P389" s="18">
        <f>'인테리어-초기비용'!$O$2:$O$747-'인테리어-초기비용'!$N$2:$N$747</f>
        <v>0</v>
      </c>
      <c r="Q389" s="18" t="str">
        <f>IF('운영결산'!$C$2, '인테리어-초기비용'!$P$2:$P$747, '인테리어-초기비용'!$O$2:$O$747)</f>
        <v/>
      </c>
      <c r="R389" s="18" t="str">
        <f>IF('초기비용'!$C$2, '인테리어-초기비용'!$P$2:$P$747, '인테리어-초기비용'!$O$2:$O$747)</f>
        <v/>
      </c>
      <c r="S389" s="18">
        <f>IF('총결산'!$C$2, '인테리어-초기비용'!$P$2:$P$747, '인테리어-초기비용'!$O$2:$O$747)</f>
        <v>0</v>
      </c>
      <c r="T389" s="18">
        <f>IF('인테리어-초기비용'!$U$2:$U$747=FALSE, '인테리어-초기비용'!$N$2:$N$747, 0)</f>
        <v>0</v>
      </c>
      <c r="U389" s="20"/>
      <c r="V389" s="15"/>
      <c r="W389" s="15"/>
      <c r="X389" s="15"/>
      <c r="Y389" s="15"/>
      <c r="Z389" s="15"/>
      <c r="AA389" s="15"/>
      <c r="AB389" s="19"/>
    </row>
    <row r="390" ht="15.75" customHeight="1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10" t="b">
        <f>AND(ISNUMBER(MATCH('인테리어-초기비용'!$E$2:$E$747, '관리용품리스트'!$B$3:$B$48, 0)),
  ISNUMBER(MATCH('인테리어-초기비용'!$F$2:$F$747, '관리용품리스트'!$C$3:$C$48, 0))
)
</f>
        <v>0</v>
      </c>
      <c r="N39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90" s="11" t="str">
        <f>IF('인테리어-초기비용'!$C$2:$C$747="지출", -('인테리어-초기비용'!$G$2:$G$747), '인테리어-초기비용'!$G$2:$G$747)</f>
        <v/>
      </c>
      <c r="P390" s="11">
        <f>'인테리어-초기비용'!$O$2:$O$747-'인테리어-초기비용'!$N$2:$N$747</f>
        <v>0</v>
      </c>
      <c r="Q390" s="11" t="str">
        <f>IF('운영결산'!$C$2, '인테리어-초기비용'!$P$2:$P$747, '인테리어-초기비용'!$O$2:$O$747)</f>
        <v/>
      </c>
      <c r="R390" s="11" t="str">
        <f>IF('초기비용'!$C$2, '인테리어-초기비용'!$P$2:$P$747, '인테리어-초기비용'!$O$2:$O$747)</f>
        <v/>
      </c>
      <c r="S390" s="11">
        <f>IF('총결산'!$C$2, '인테리어-초기비용'!$P$2:$P$747, '인테리어-초기비용'!$O$2:$O$747)</f>
        <v>0</v>
      </c>
      <c r="T390" s="11">
        <f>IF('인테리어-초기비용'!$U$2:$U$747=FALSE, '인테리어-초기비용'!$N$2:$N$747, 0)</f>
        <v>0</v>
      </c>
      <c r="U390" s="21"/>
      <c r="V390" s="8"/>
      <c r="W390" s="8"/>
      <c r="X390" s="8"/>
      <c r="Y390" s="8"/>
      <c r="Z390" s="8"/>
      <c r="AA390" s="8"/>
      <c r="AB390" s="12"/>
    </row>
    <row r="391" ht="15.75" customHeight="1">
      <c r="A391" s="13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7" t="b">
        <f>AND(ISNUMBER(MATCH('인테리어-초기비용'!$E$2:$E$747, '관리용품리스트'!$B$3:$B$48, 0)),
  ISNUMBER(MATCH('인테리어-초기비용'!$F$2:$F$747, '관리용품리스트'!$C$3:$C$48, 0))
)
</f>
        <v>0</v>
      </c>
      <c r="N39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91" s="18" t="str">
        <f>IF('인테리어-초기비용'!$C$2:$C$747="지출", -('인테리어-초기비용'!$G$2:$G$747), '인테리어-초기비용'!$G$2:$G$747)</f>
        <v/>
      </c>
      <c r="P391" s="18">
        <f>'인테리어-초기비용'!$O$2:$O$747-'인테리어-초기비용'!$N$2:$N$747</f>
        <v>0</v>
      </c>
      <c r="Q391" s="18" t="str">
        <f>IF('운영결산'!$C$2, '인테리어-초기비용'!$P$2:$P$747, '인테리어-초기비용'!$O$2:$O$747)</f>
        <v/>
      </c>
      <c r="R391" s="18" t="str">
        <f>IF('초기비용'!$C$2, '인테리어-초기비용'!$P$2:$P$747, '인테리어-초기비용'!$O$2:$O$747)</f>
        <v/>
      </c>
      <c r="S391" s="18">
        <f>IF('총결산'!$C$2, '인테리어-초기비용'!$P$2:$P$747, '인테리어-초기비용'!$O$2:$O$747)</f>
        <v>0</v>
      </c>
      <c r="T391" s="18">
        <f>IF('인테리어-초기비용'!$U$2:$U$747=FALSE, '인테리어-초기비용'!$N$2:$N$747, 0)</f>
        <v>0</v>
      </c>
      <c r="U391" s="20"/>
      <c r="V391" s="15"/>
      <c r="W391" s="15"/>
      <c r="X391" s="15"/>
      <c r="Y391" s="15"/>
      <c r="Z391" s="15"/>
      <c r="AA391" s="15"/>
      <c r="AB391" s="19"/>
    </row>
    <row r="392" ht="15.75" customHeight="1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10" t="b">
        <f>AND(ISNUMBER(MATCH('인테리어-초기비용'!$E$2:$E$747, '관리용품리스트'!$B$3:$B$48, 0)),
  ISNUMBER(MATCH('인테리어-초기비용'!$F$2:$F$747, '관리용품리스트'!$C$3:$C$48, 0))
)
</f>
        <v>0</v>
      </c>
      <c r="N39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92" s="11" t="str">
        <f>IF('인테리어-초기비용'!$C$2:$C$747="지출", -('인테리어-초기비용'!$G$2:$G$747), '인테리어-초기비용'!$G$2:$G$747)</f>
        <v/>
      </c>
      <c r="P392" s="11">
        <f>'인테리어-초기비용'!$O$2:$O$747-'인테리어-초기비용'!$N$2:$N$747</f>
        <v>0</v>
      </c>
      <c r="Q392" s="11" t="str">
        <f>IF('운영결산'!$C$2, '인테리어-초기비용'!$P$2:$P$747, '인테리어-초기비용'!$O$2:$O$747)</f>
        <v/>
      </c>
      <c r="R392" s="11" t="str">
        <f>IF('초기비용'!$C$2, '인테리어-초기비용'!$P$2:$P$747, '인테리어-초기비용'!$O$2:$O$747)</f>
        <v/>
      </c>
      <c r="S392" s="11">
        <f>IF('총결산'!$C$2, '인테리어-초기비용'!$P$2:$P$747, '인테리어-초기비용'!$O$2:$O$747)</f>
        <v>0</v>
      </c>
      <c r="T392" s="11">
        <f>IF('인테리어-초기비용'!$U$2:$U$747=FALSE, '인테리어-초기비용'!$N$2:$N$747, 0)</f>
        <v>0</v>
      </c>
      <c r="U392" s="21"/>
      <c r="V392" s="8"/>
      <c r="W392" s="8"/>
      <c r="X392" s="8"/>
      <c r="Y392" s="8"/>
      <c r="Z392" s="8"/>
      <c r="AA392" s="8"/>
      <c r="AB392" s="12"/>
    </row>
    <row r="393" ht="15.75" customHeight="1">
      <c r="A393" s="13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7" t="b">
        <f>AND(ISNUMBER(MATCH('인테리어-초기비용'!$E$2:$E$747, '관리용품리스트'!$B$3:$B$48, 0)),
  ISNUMBER(MATCH('인테리어-초기비용'!$F$2:$F$747, '관리용품리스트'!$C$3:$C$48, 0))
)
</f>
        <v>0</v>
      </c>
      <c r="N39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93" s="18" t="str">
        <f>IF('인테리어-초기비용'!$C$2:$C$747="지출", -('인테리어-초기비용'!$G$2:$G$747), '인테리어-초기비용'!$G$2:$G$747)</f>
        <v/>
      </c>
      <c r="P393" s="18">
        <f>'인테리어-초기비용'!$O$2:$O$747-'인테리어-초기비용'!$N$2:$N$747</f>
        <v>0</v>
      </c>
      <c r="Q393" s="18" t="str">
        <f>IF('운영결산'!$C$2, '인테리어-초기비용'!$P$2:$P$747, '인테리어-초기비용'!$O$2:$O$747)</f>
        <v/>
      </c>
      <c r="R393" s="18" t="str">
        <f>IF('초기비용'!$C$2, '인테리어-초기비용'!$P$2:$P$747, '인테리어-초기비용'!$O$2:$O$747)</f>
        <v/>
      </c>
      <c r="S393" s="18">
        <f>IF('총결산'!$C$2, '인테리어-초기비용'!$P$2:$P$747, '인테리어-초기비용'!$O$2:$O$747)</f>
        <v>0</v>
      </c>
      <c r="T393" s="18">
        <f>IF('인테리어-초기비용'!$U$2:$U$747=FALSE, '인테리어-초기비용'!$N$2:$N$747, 0)</f>
        <v>0</v>
      </c>
      <c r="U393" s="20"/>
      <c r="V393" s="15"/>
      <c r="W393" s="15"/>
      <c r="X393" s="15"/>
      <c r="Y393" s="15"/>
      <c r="Z393" s="15"/>
      <c r="AA393" s="15"/>
      <c r="AB393" s="19"/>
    </row>
    <row r="394" ht="15.75" customHeight="1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10" t="b">
        <f>AND(ISNUMBER(MATCH('인테리어-초기비용'!$E$2:$E$747, '관리용품리스트'!$B$3:$B$48, 0)),
  ISNUMBER(MATCH('인테리어-초기비용'!$F$2:$F$747, '관리용품리스트'!$C$3:$C$48, 0))
)
</f>
        <v>0</v>
      </c>
      <c r="N39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94" s="11" t="str">
        <f>IF('인테리어-초기비용'!$C$2:$C$747="지출", -('인테리어-초기비용'!$G$2:$G$747), '인테리어-초기비용'!$G$2:$G$747)</f>
        <v/>
      </c>
      <c r="P394" s="11">
        <f>'인테리어-초기비용'!$O$2:$O$747-'인테리어-초기비용'!$N$2:$N$747</f>
        <v>0</v>
      </c>
      <c r="Q394" s="11" t="str">
        <f>IF('운영결산'!$C$2, '인테리어-초기비용'!$P$2:$P$747, '인테리어-초기비용'!$O$2:$O$747)</f>
        <v/>
      </c>
      <c r="R394" s="11" t="str">
        <f>IF('초기비용'!$C$2, '인테리어-초기비용'!$P$2:$P$747, '인테리어-초기비용'!$O$2:$O$747)</f>
        <v/>
      </c>
      <c r="S394" s="11">
        <f>IF('총결산'!$C$2, '인테리어-초기비용'!$P$2:$P$747, '인테리어-초기비용'!$O$2:$O$747)</f>
        <v>0</v>
      </c>
      <c r="T394" s="11">
        <f>IF('인테리어-초기비용'!$U$2:$U$747=FALSE, '인테리어-초기비용'!$N$2:$N$747, 0)</f>
        <v>0</v>
      </c>
      <c r="U394" s="21"/>
      <c r="V394" s="8"/>
      <c r="W394" s="8"/>
      <c r="X394" s="8"/>
      <c r="Y394" s="8"/>
      <c r="Z394" s="8"/>
      <c r="AA394" s="8"/>
      <c r="AB394" s="12"/>
    </row>
    <row r="395" ht="15.75" customHeight="1">
      <c r="A395" s="13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7" t="b">
        <f>AND(ISNUMBER(MATCH('인테리어-초기비용'!$E$2:$E$747, '관리용품리스트'!$B$3:$B$48, 0)),
  ISNUMBER(MATCH('인테리어-초기비용'!$F$2:$F$747, '관리용품리스트'!$C$3:$C$48, 0))
)
</f>
        <v>0</v>
      </c>
      <c r="N39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95" s="18" t="str">
        <f>IF('인테리어-초기비용'!$C$2:$C$747="지출", -('인테리어-초기비용'!$G$2:$G$747), '인테리어-초기비용'!$G$2:$G$747)</f>
        <v/>
      </c>
      <c r="P395" s="18">
        <f>'인테리어-초기비용'!$O$2:$O$747-'인테리어-초기비용'!$N$2:$N$747</f>
        <v>0</v>
      </c>
      <c r="Q395" s="18" t="str">
        <f>IF('운영결산'!$C$2, '인테리어-초기비용'!$P$2:$P$747, '인테리어-초기비용'!$O$2:$O$747)</f>
        <v/>
      </c>
      <c r="R395" s="18" t="str">
        <f>IF('초기비용'!$C$2, '인테리어-초기비용'!$P$2:$P$747, '인테리어-초기비용'!$O$2:$O$747)</f>
        <v/>
      </c>
      <c r="S395" s="18">
        <f>IF('총결산'!$C$2, '인테리어-초기비용'!$P$2:$P$747, '인테리어-초기비용'!$O$2:$O$747)</f>
        <v>0</v>
      </c>
      <c r="T395" s="18">
        <f>IF('인테리어-초기비용'!$U$2:$U$747=FALSE, '인테리어-초기비용'!$N$2:$N$747, 0)</f>
        <v>0</v>
      </c>
      <c r="U395" s="20"/>
      <c r="V395" s="15"/>
      <c r="W395" s="15"/>
      <c r="X395" s="15"/>
      <c r="Y395" s="15"/>
      <c r="Z395" s="15"/>
      <c r="AA395" s="15"/>
      <c r="AB395" s="19"/>
    </row>
    <row r="396" ht="15.75" customHeight="1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10" t="b">
        <f>AND(ISNUMBER(MATCH('인테리어-초기비용'!$E$2:$E$747, '관리용품리스트'!$B$3:$B$48, 0)),
  ISNUMBER(MATCH('인테리어-초기비용'!$F$2:$F$747, '관리용품리스트'!$C$3:$C$48, 0))
)
</f>
        <v>0</v>
      </c>
      <c r="N39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96" s="11" t="str">
        <f>IF('인테리어-초기비용'!$C$2:$C$747="지출", -('인테리어-초기비용'!$G$2:$G$747), '인테리어-초기비용'!$G$2:$G$747)</f>
        <v/>
      </c>
      <c r="P396" s="11">
        <f>'인테리어-초기비용'!$O$2:$O$747-'인테리어-초기비용'!$N$2:$N$747</f>
        <v>0</v>
      </c>
      <c r="Q396" s="11" t="str">
        <f>IF('운영결산'!$C$2, '인테리어-초기비용'!$P$2:$P$747, '인테리어-초기비용'!$O$2:$O$747)</f>
        <v/>
      </c>
      <c r="R396" s="11" t="str">
        <f>IF('초기비용'!$C$2, '인테리어-초기비용'!$P$2:$P$747, '인테리어-초기비용'!$O$2:$O$747)</f>
        <v/>
      </c>
      <c r="S396" s="11">
        <f>IF('총결산'!$C$2, '인테리어-초기비용'!$P$2:$P$747, '인테리어-초기비용'!$O$2:$O$747)</f>
        <v>0</v>
      </c>
      <c r="T396" s="11">
        <f>IF('인테리어-초기비용'!$U$2:$U$747=FALSE, '인테리어-초기비용'!$N$2:$N$747, 0)</f>
        <v>0</v>
      </c>
      <c r="U396" s="21"/>
      <c r="V396" s="8"/>
      <c r="W396" s="8"/>
      <c r="X396" s="8"/>
      <c r="Y396" s="8"/>
      <c r="Z396" s="8"/>
      <c r="AA396" s="8"/>
      <c r="AB396" s="12"/>
    </row>
    <row r="397" ht="15.75" customHeight="1">
      <c r="A397" s="13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7" t="b">
        <f>AND(ISNUMBER(MATCH('인테리어-초기비용'!$E$2:$E$747, '관리용품리스트'!$B$3:$B$48, 0)),
  ISNUMBER(MATCH('인테리어-초기비용'!$F$2:$F$747, '관리용품리스트'!$C$3:$C$48, 0))
)
</f>
        <v>0</v>
      </c>
      <c r="N39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97" s="18" t="str">
        <f>IF('인테리어-초기비용'!$C$2:$C$747="지출", -('인테리어-초기비용'!$G$2:$G$747), '인테리어-초기비용'!$G$2:$G$747)</f>
        <v/>
      </c>
      <c r="P397" s="18">
        <f>'인테리어-초기비용'!$O$2:$O$747-'인테리어-초기비용'!$N$2:$N$747</f>
        <v>0</v>
      </c>
      <c r="Q397" s="18" t="str">
        <f>IF('운영결산'!$C$2, '인테리어-초기비용'!$P$2:$P$747, '인테리어-초기비용'!$O$2:$O$747)</f>
        <v/>
      </c>
      <c r="R397" s="18" t="str">
        <f>IF('초기비용'!$C$2, '인테리어-초기비용'!$P$2:$P$747, '인테리어-초기비용'!$O$2:$O$747)</f>
        <v/>
      </c>
      <c r="S397" s="18">
        <f>IF('총결산'!$C$2, '인테리어-초기비용'!$P$2:$P$747, '인테리어-초기비용'!$O$2:$O$747)</f>
        <v>0</v>
      </c>
      <c r="T397" s="18">
        <f>IF('인테리어-초기비용'!$U$2:$U$747=FALSE, '인테리어-초기비용'!$N$2:$N$747, 0)</f>
        <v>0</v>
      </c>
      <c r="U397" s="20"/>
      <c r="V397" s="15"/>
      <c r="W397" s="15"/>
      <c r="X397" s="15"/>
      <c r="Y397" s="15"/>
      <c r="Z397" s="15"/>
      <c r="AA397" s="15"/>
      <c r="AB397" s="19"/>
    </row>
    <row r="398" ht="15.75" customHeight="1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10" t="b">
        <f>AND(ISNUMBER(MATCH('인테리어-초기비용'!$E$2:$E$747, '관리용품리스트'!$B$3:$B$48, 0)),
  ISNUMBER(MATCH('인테리어-초기비용'!$F$2:$F$747, '관리용품리스트'!$C$3:$C$48, 0))
)
</f>
        <v>0</v>
      </c>
      <c r="N39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398" s="11" t="str">
        <f>IF('인테리어-초기비용'!$C$2:$C$747="지출", -('인테리어-초기비용'!$G$2:$G$747), '인테리어-초기비용'!$G$2:$G$747)</f>
        <v/>
      </c>
      <c r="P398" s="11">
        <f>'인테리어-초기비용'!$O$2:$O$747-'인테리어-초기비용'!$N$2:$N$747</f>
        <v>0</v>
      </c>
      <c r="Q398" s="11" t="str">
        <f>IF('운영결산'!$C$2, '인테리어-초기비용'!$P$2:$P$747, '인테리어-초기비용'!$O$2:$O$747)</f>
        <v/>
      </c>
      <c r="R398" s="11" t="str">
        <f>IF('초기비용'!$C$2, '인테리어-초기비용'!$P$2:$P$747, '인테리어-초기비용'!$O$2:$O$747)</f>
        <v/>
      </c>
      <c r="S398" s="11">
        <f>IF('총결산'!$C$2, '인테리어-초기비용'!$P$2:$P$747, '인테리어-초기비용'!$O$2:$O$747)</f>
        <v>0</v>
      </c>
      <c r="T398" s="11">
        <f>IF('인테리어-초기비용'!$U$2:$U$747=FALSE, '인테리어-초기비용'!$N$2:$N$747, 0)</f>
        <v>0</v>
      </c>
      <c r="U398" s="21"/>
      <c r="V398" s="8"/>
      <c r="W398" s="8"/>
      <c r="X398" s="8"/>
      <c r="Y398" s="8"/>
      <c r="Z398" s="8"/>
      <c r="AA398" s="8"/>
      <c r="AB398" s="12"/>
    </row>
    <row r="399" ht="15.75" customHeight="1">
      <c r="A399" s="13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7" t="b">
        <f>AND(ISNUMBER(MATCH('인테리어-초기비용'!$E$2:$E$747, '관리용품리스트'!$B$3:$B$48, 0)),
  ISNUMBER(MATCH('인테리어-초기비용'!$F$2:$F$747, '관리용품리스트'!$C$3:$C$48, 0))
)
</f>
        <v>0</v>
      </c>
      <c r="N39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399" s="18" t="str">
        <f>IF('인테리어-초기비용'!$C$2:$C$747="지출", -('인테리어-초기비용'!$G$2:$G$747), '인테리어-초기비용'!$G$2:$G$747)</f>
        <v/>
      </c>
      <c r="P399" s="18">
        <f>'인테리어-초기비용'!$O$2:$O$747-'인테리어-초기비용'!$N$2:$N$747</f>
        <v>0</v>
      </c>
      <c r="Q399" s="18" t="str">
        <f>IF('운영결산'!$C$2, '인테리어-초기비용'!$P$2:$P$747, '인테리어-초기비용'!$O$2:$O$747)</f>
        <v/>
      </c>
      <c r="R399" s="18" t="str">
        <f>IF('초기비용'!$C$2, '인테리어-초기비용'!$P$2:$P$747, '인테리어-초기비용'!$O$2:$O$747)</f>
        <v/>
      </c>
      <c r="S399" s="18">
        <f>IF('총결산'!$C$2, '인테리어-초기비용'!$P$2:$P$747, '인테리어-초기비용'!$O$2:$O$747)</f>
        <v>0</v>
      </c>
      <c r="T399" s="18">
        <f>IF('인테리어-초기비용'!$U$2:$U$747=FALSE, '인테리어-초기비용'!$N$2:$N$747, 0)</f>
        <v>0</v>
      </c>
      <c r="U399" s="20"/>
      <c r="V399" s="15"/>
      <c r="W399" s="15"/>
      <c r="X399" s="15"/>
      <c r="Y399" s="15"/>
      <c r="Z399" s="15"/>
      <c r="AA399" s="15"/>
      <c r="AB399" s="19"/>
    </row>
    <row r="400" ht="15.75" customHeight="1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10" t="b">
        <f>AND(ISNUMBER(MATCH('인테리어-초기비용'!$E$2:$E$747, '관리용품리스트'!$B$3:$B$48, 0)),
  ISNUMBER(MATCH('인테리어-초기비용'!$F$2:$F$747, '관리용품리스트'!$C$3:$C$48, 0))
)
</f>
        <v>0</v>
      </c>
      <c r="N40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00" s="11" t="str">
        <f>IF('인테리어-초기비용'!$C$2:$C$747="지출", -('인테리어-초기비용'!$G$2:$G$747), '인테리어-초기비용'!$G$2:$G$747)</f>
        <v/>
      </c>
      <c r="P400" s="11">
        <f>'인테리어-초기비용'!$O$2:$O$747-'인테리어-초기비용'!$N$2:$N$747</f>
        <v>0</v>
      </c>
      <c r="Q400" s="11" t="str">
        <f>IF('운영결산'!$C$2, '인테리어-초기비용'!$P$2:$P$747, '인테리어-초기비용'!$O$2:$O$747)</f>
        <v/>
      </c>
      <c r="R400" s="11" t="str">
        <f>IF('초기비용'!$C$2, '인테리어-초기비용'!$P$2:$P$747, '인테리어-초기비용'!$O$2:$O$747)</f>
        <v/>
      </c>
      <c r="S400" s="11">
        <f>IF('총결산'!$C$2, '인테리어-초기비용'!$P$2:$P$747, '인테리어-초기비용'!$O$2:$O$747)</f>
        <v>0</v>
      </c>
      <c r="T400" s="11">
        <f>IF('인테리어-초기비용'!$U$2:$U$747=FALSE, '인테리어-초기비용'!$N$2:$N$747, 0)</f>
        <v>0</v>
      </c>
      <c r="U400" s="21"/>
      <c r="V400" s="8"/>
      <c r="W400" s="8"/>
      <c r="X400" s="8"/>
      <c r="Y400" s="8"/>
      <c r="Z400" s="8"/>
      <c r="AA400" s="8"/>
      <c r="AB400" s="12"/>
    </row>
    <row r="401" ht="15.75" customHeight="1">
      <c r="A401" s="13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7" t="b">
        <f>AND(ISNUMBER(MATCH('인테리어-초기비용'!$E$2:$E$747, '관리용품리스트'!$B$3:$B$48, 0)),
  ISNUMBER(MATCH('인테리어-초기비용'!$F$2:$F$747, '관리용품리스트'!$C$3:$C$48, 0))
)
</f>
        <v>0</v>
      </c>
      <c r="N40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01" s="18" t="str">
        <f>IF('인테리어-초기비용'!$C$2:$C$747="지출", -('인테리어-초기비용'!$G$2:$G$747), '인테리어-초기비용'!$G$2:$G$747)</f>
        <v/>
      </c>
      <c r="P401" s="18">
        <f>'인테리어-초기비용'!$O$2:$O$747-'인테리어-초기비용'!$N$2:$N$747</f>
        <v>0</v>
      </c>
      <c r="Q401" s="18" t="str">
        <f>IF('운영결산'!$C$2, '인테리어-초기비용'!$P$2:$P$747, '인테리어-초기비용'!$O$2:$O$747)</f>
        <v/>
      </c>
      <c r="R401" s="18" t="str">
        <f>IF('초기비용'!$C$2, '인테리어-초기비용'!$P$2:$P$747, '인테리어-초기비용'!$O$2:$O$747)</f>
        <v/>
      </c>
      <c r="S401" s="18">
        <f>IF('총결산'!$C$2, '인테리어-초기비용'!$P$2:$P$747, '인테리어-초기비용'!$O$2:$O$747)</f>
        <v>0</v>
      </c>
      <c r="T401" s="18">
        <f>IF('인테리어-초기비용'!$U$2:$U$747=FALSE, '인테리어-초기비용'!$N$2:$N$747, 0)</f>
        <v>0</v>
      </c>
      <c r="U401" s="20"/>
      <c r="V401" s="15"/>
      <c r="W401" s="15"/>
      <c r="X401" s="15"/>
      <c r="Y401" s="15"/>
      <c r="Z401" s="15"/>
      <c r="AA401" s="15"/>
      <c r="AB401" s="19"/>
    </row>
    <row r="402" ht="15.75" customHeight="1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10" t="b">
        <f>AND(ISNUMBER(MATCH('인테리어-초기비용'!$E$2:$E$747, '관리용품리스트'!$B$3:$B$48, 0)),
  ISNUMBER(MATCH('인테리어-초기비용'!$F$2:$F$747, '관리용품리스트'!$C$3:$C$48, 0))
)
</f>
        <v>0</v>
      </c>
      <c r="N40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02" s="11" t="str">
        <f>IF('인테리어-초기비용'!$C$2:$C$747="지출", -('인테리어-초기비용'!$G$2:$G$747), '인테리어-초기비용'!$G$2:$G$747)</f>
        <v/>
      </c>
      <c r="P402" s="11">
        <f>'인테리어-초기비용'!$O$2:$O$747-'인테리어-초기비용'!$N$2:$N$747</f>
        <v>0</v>
      </c>
      <c r="Q402" s="11" t="str">
        <f>IF('운영결산'!$C$2, '인테리어-초기비용'!$P$2:$P$747, '인테리어-초기비용'!$O$2:$O$747)</f>
        <v/>
      </c>
      <c r="R402" s="11" t="str">
        <f>IF('초기비용'!$C$2, '인테리어-초기비용'!$P$2:$P$747, '인테리어-초기비용'!$O$2:$O$747)</f>
        <v/>
      </c>
      <c r="S402" s="11">
        <f>IF('총결산'!$C$2, '인테리어-초기비용'!$P$2:$P$747, '인테리어-초기비용'!$O$2:$O$747)</f>
        <v>0</v>
      </c>
      <c r="T402" s="11">
        <f>IF('인테리어-초기비용'!$U$2:$U$747=FALSE, '인테리어-초기비용'!$N$2:$N$747, 0)</f>
        <v>0</v>
      </c>
      <c r="U402" s="21"/>
      <c r="V402" s="8"/>
      <c r="W402" s="8"/>
      <c r="X402" s="8"/>
      <c r="Y402" s="8"/>
      <c r="Z402" s="8"/>
      <c r="AA402" s="8"/>
      <c r="AB402" s="12"/>
    </row>
    <row r="403" ht="15.75" customHeight="1">
      <c r="A403" s="13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7" t="b">
        <f>AND(ISNUMBER(MATCH('인테리어-초기비용'!$E$2:$E$747, '관리용품리스트'!$B$3:$B$48, 0)),
  ISNUMBER(MATCH('인테리어-초기비용'!$F$2:$F$747, '관리용품리스트'!$C$3:$C$48, 0))
)
</f>
        <v>0</v>
      </c>
      <c r="N40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03" s="18" t="str">
        <f>IF('인테리어-초기비용'!$C$2:$C$747="지출", -('인테리어-초기비용'!$G$2:$G$747), '인테리어-초기비용'!$G$2:$G$747)</f>
        <v/>
      </c>
      <c r="P403" s="18">
        <f>'인테리어-초기비용'!$O$2:$O$747-'인테리어-초기비용'!$N$2:$N$747</f>
        <v>0</v>
      </c>
      <c r="Q403" s="18" t="str">
        <f>IF('운영결산'!$C$2, '인테리어-초기비용'!$P$2:$P$747, '인테리어-초기비용'!$O$2:$O$747)</f>
        <v/>
      </c>
      <c r="R403" s="18" t="str">
        <f>IF('초기비용'!$C$2, '인테리어-초기비용'!$P$2:$P$747, '인테리어-초기비용'!$O$2:$O$747)</f>
        <v/>
      </c>
      <c r="S403" s="18">
        <f>IF('총결산'!$C$2, '인테리어-초기비용'!$P$2:$P$747, '인테리어-초기비용'!$O$2:$O$747)</f>
        <v>0</v>
      </c>
      <c r="T403" s="18">
        <f>IF('인테리어-초기비용'!$U$2:$U$747=FALSE, '인테리어-초기비용'!$N$2:$N$747, 0)</f>
        <v>0</v>
      </c>
      <c r="U403" s="20"/>
      <c r="V403" s="15"/>
      <c r="W403" s="15"/>
      <c r="X403" s="15"/>
      <c r="Y403" s="15"/>
      <c r="Z403" s="15"/>
      <c r="AA403" s="15"/>
      <c r="AB403" s="19"/>
    </row>
    <row r="404" ht="15.75" customHeight="1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10" t="b">
        <f>AND(ISNUMBER(MATCH('인테리어-초기비용'!$E$2:$E$747, '관리용품리스트'!$B$3:$B$48, 0)),
  ISNUMBER(MATCH('인테리어-초기비용'!$F$2:$F$747, '관리용품리스트'!$C$3:$C$48, 0))
)
</f>
        <v>0</v>
      </c>
      <c r="N40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04" s="11" t="str">
        <f>IF('인테리어-초기비용'!$C$2:$C$747="지출", -('인테리어-초기비용'!$G$2:$G$747), '인테리어-초기비용'!$G$2:$G$747)</f>
        <v/>
      </c>
      <c r="P404" s="11">
        <f>'인테리어-초기비용'!$O$2:$O$747-'인테리어-초기비용'!$N$2:$N$747</f>
        <v>0</v>
      </c>
      <c r="Q404" s="11" t="str">
        <f>IF('운영결산'!$C$2, '인테리어-초기비용'!$P$2:$P$747, '인테리어-초기비용'!$O$2:$O$747)</f>
        <v/>
      </c>
      <c r="R404" s="11" t="str">
        <f>IF('초기비용'!$C$2, '인테리어-초기비용'!$P$2:$P$747, '인테리어-초기비용'!$O$2:$O$747)</f>
        <v/>
      </c>
      <c r="S404" s="11">
        <f>IF('총결산'!$C$2, '인테리어-초기비용'!$P$2:$P$747, '인테리어-초기비용'!$O$2:$O$747)</f>
        <v>0</v>
      </c>
      <c r="T404" s="11">
        <f>IF('인테리어-초기비용'!$U$2:$U$747=FALSE, '인테리어-초기비용'!$N$2:$N$747, 0)</f>
        <v>0</v>
      </c>
      <c r="U404" s="21"/>
      <c r="V404" s="8"/>
      <c r="W404" s="8"/>
      <c r="X404" s="8"/>
      <c r="Y404" s="8"/>
      <c r="Z404" s="8"/>
      <c r="AA404" s="8"/>
      <c r="AB404" s="12"/>
    </row>
    <row r="405" ht="15.75" customHeight="1">
      <c r="A405" s="13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7" t="b">
        <f>AND(ISNUMBER(MATCH('인테리어-초기비용'!$E$2:$E$747, '관리용품리스트'!$B$3:$B$48, 0)),
  ISNUMBER(MATCH('인테리어-초기비용'!$F$2:$F$747, '관리용품리스트'!$C$3:$C$48, 0))
)
</f>
        <v>0</v>
      </c>
      <c r="N40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05" s="18" t="str">
        <f>IF('인테리어-초기비용'!$C$2:$C$747="지출", -('인테리어-초기비용'!$G$2:$G$747), '인테리어-초기비용'!$G$2:$G$747)</f>
        <v/>
      </c>
      <c r="P405" s="18">
        <f>'인테리어-초기비용'!$O$2:$O$747-'인테리어-초기비용'!$N$2:$N$747</f>
        <v>0</v>
      </c>
      <c r="Q405" s="18" t="str">
        <f>IF('운영결산'!$C$2, '인테리어-초기비용'!$P$2:$P$747, '인테리어-초기비용'!$O$2:$O$747)</f>
        <v/>
      </c>
      <c r="R405" s="18" t="str">
        <f>IF('초기비용'!$C$2, '인테리어-초기비용'!$P$2:$P$747, '인테리어-초기비용'!$O$2:$O$747)</f>
        <v/>
      </c>
      <c r="S405" s="18">
        <f>IF('총결산'!$C$2, '인테리어-초기비용'!$P$2:$P$747, '인테리어-초기비용'!$O$2:$O$747)</f>
        <v>0</v>
      </c>
      <c r="T405" s="18">
        <f>IF('인테리어-초기비용'!$U$2:$U$747=FALSE, '인테리어-초기비용'!$N$2:$N$747, 0)</f>
        <v>0</v>
      </c>
      <c r="U405" s="20"/>
      <c r="V405" s="15"/>
      <c r="W405" s="15"/>
      <c r="X405" s="15"/>
      <c r="Y405" s="15"/>
      <c r="Z405" s="15"/>
      <c r="AA405" s="15"/>
      <c r="AB405" s="19"/>
    </row>
    <row r="406" ht="15.75" customHeight="1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10" t="b">
        <f>AND(ISNUMBER(MATCH('인테리어-초기비용'!$E$2:$E$747, '관리용품리스트'!$B$3:$B$48, 0)),
  ISNUMBER(MATCH('인테리어-초기비용'!$F$2:$F$747, '관리용품리스트'!$C$3:$C$48, 0))
)
</f>
        <v>0</v>
      </c>
      <c r="N40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06" s="11" t="str">
        <f>IF('인테리어-초기비용'!$C$2:$C$747="지출", -('인테리어-초기비용'!$G$2:$G$747), '인테리어-초기비용'!$G$2:$G$747)</f>
        <v/>
      </c>
      <c r="P406" s="11">
        <f>'인테리어-초기비용'!$O$2:$O$747-'인테리어-초기비용'!$N$2:$N$747</f>
        <v>0</v>
      </c>
      <c r="Q406" s="11" t="str">
        <f>IF('운영결산'!$C$2, '인테리어-초기비용'!$P$2:$P$747, '인테리어-초기비용'!$O$2:$O$747)</f>
        <v/>
      </c>
      <c r="R406" s="11" t="str">
        <f>IF('초기비용'!$C$2, '인테리어-초기비용'!$P$2:$P$747, '인테리어-초기비용'!$O$2:$O$747)</f>
        <v/>
      </c>
      <c r="S406" s="11">
        <f>IF('총결산'!$C$2, '인테리어-초기비용'!$P$2:$P$747, '인테리어-초기비용'!$O$2:$O$747)</f>
        <v>0</v>
      </c>
      <c r="T406" s="11">
        <f>IF('인테리어-초기비용'!$U$2:$U$747=FALSE, '인테리어-초기비용'!$N$2:$N$747, 0)</f>
        <v>0</v>
      </c>
      <c r="U406" s="21"/>
      <c r="V406" s="8"/>
      <c r="W406" s="8"/>
      <c r="X406" s="8"/>
      <c r="Y406" s="8"/>
      <c r="Z406" s="8"/>
      <c r="AA406" s="8"/>
      <c r="AB406" s="12"/>
    </row>
    <row r="407" ht="15.75" customHeight="1">
      <c r="A407" s="13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7" t="b">
        <f>AND(ISNUMBER(MATCH('인테리어-초기비용'!$E$2:$E$747, '관리용품리스트'!$B$3:$B$48, 0)),
  ISNUMBER(MATCH('인테리어-초기비용'!$F$2:$F$747, '관리용품리스트'!$C$3:$C$48, 0))
)
</f>
        <v>0</v>
      </c>
      <c r="N40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07" s="18" t="str">
        <f>IF('인테리어-초기비용'!$C$2:$C$747="지출", -('인테리어-초기비용'!$G$2:$G$747), '인테리어-초기비용'!$G$2:$G$747)</f>
        <v/>
      </c>
      <c r="P407" s="18">
        <f>'인테리어-초기비용'!$O$2:$O$747-'인테리어-초기비용'!$N$2:$N$747</f>
        <v>0</v>
      </c>
      <c r="Q407" s="18" t="str">
        <f>IF('운영결산'!$C$2, '인테리어-초기비용'!$P$2:$P$747, '인테리어-초기비용'!$O$2:$O$747)</f>
        <v/>
      </c>
      <c r="R407" s="18" t="str">
        <f>IF('초기비용'!$C$2, '인테리어-초기비용'!$P$2:$P$747, '인테리어-초기비용'!$O$2:$O$747)</f>
        <v/>
      </c>
      <c r="S407" s="18">
        <f>IF('총결산'!$C$2, '인테리어-초기비용'!$P$2:$P$747, '인테리어-초기비용'!$O$2:$O$747)</f>
        <v>0</v>
      </c>
      <c r="T407" s="18">
        <f>IF('인테리어-초기비용'!$U$2:$U$747=FALSE, '인테리어-초기비용'!$N$2:$N$747, 0)</f>
        <v>0</v>
      </c>
      <c r="U407" s="20"/>
      <c r="V407" s="15"/>
      <c r="W407" s="15"/>
      <c r="X407" s="15"/>
      <c r="Y407" s="15"/>
      <c r="Z407" s="15"/>
      <c r="AA407" s="15"/>
      <c r="AB407" s="19"/>
    </row>
    <row r="408" ht="15.75" customHeight="1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10" t="b">
        <f>AND(ISNUMBER(MATCH('인테리어-초기비용'!$E$2:$E$747, '관리용품리스트'!$B$3:$B$48, 0)),
  ISNUMBER(MATCH('인테리어-초기비용'!$F$2:$F$747, '관리용품리스트'!$C$3:$C$48, 0))
)
</f>
        <v>0</v>
      </c>
      <c r="N40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08" s="11" t="str">
        <f>IF('인테리어-초기비용'!$C$2:$C$747="지출", -('인테리어-초기비용'!$G$2:$G$747), '인테리어-초기비용'!$G$2:$G$747)</f>
        <v/>
      </c>
      <c r="P408" s="11">
        <f>'인테리어-초기비용'!$O$2:$O$747-'인테리어-초기비용'!$N$2:$N$747</f>
        <v>0</v>
      </c>
      <c r="Q408" s="11" t="str">
        <f>IF('운영결산'!$C$2, '인테리어-초기비용'!$P$2:$P$747, '인테리어-초기비용'!$O$2:$O$747)</f>
        <v/>
      </c>
      <c r="R408" s="11" t="str">
        <f>IF('초기비용'!$C$2, '인테리어-초기비용'!$P$2:$P$747, '인테리어-초기비용'!$O$2:$O$747)</f>
        <v/>
      </c>
      <c r="S408" s="11">
        <f>IF('총결산'!$C$2, '인테리어-초기비용'!$P$2:$P$747, '인테리어-초기비용'!$O$2:$O$747)</f>
        <v>0</v>
      </c>
      <c r="T408" s="11">
        <f>IF('인테리어-초기비용'!$U$2:$U$747=FALSE, '인테리어-초기비용'!$N$2:$N$747, 0)</f>
        <v>0</v>
      </c>
      <c r="U408" s="21"/>
      <c r="V408" s="8"/>
      <c r="W408" s="8"/>
      <c r="X408" s="8"/>
      <c r="Y408" s="8"/>
      <c r="Z408" s="8"/>
      <c r="AA408" s="8"/>
      <c r="AB408" s="12"/>
    </row>
    <row r="409" ht="15.75" customHeight="1">
      <c r="A409" s="13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7" t="b">
        <f>AND(ISNUMBER(MATCH('인테리어-초기비용'!$E$2:$E$747, '관리용품리스트'!$B$3:$B$48, 0)),
  ISNUMBER(MATCH('인테리어-초기비용'!$F$2:$F$747, '관리용품리스트'!$C$3:$C$48, 0))
)
</f>
        <v>0</v>
      </c>
      <c r="N40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09" s="18" t="str">
        <f>IF('인테리어-초기비용'!$C$2:$C$747="지출", -('인테리어-초기비용'!$G$2:$G$747), '인테리어-초기비용'!$G$2:$G$747)</f>
        <v/>
      </c>
      <c r="P409" s="18">
        <f>'인테리어-초기비용'!$O$2:$O$747-'인테리어-초기비용'!$N$2:$N$747</f>
        <v>0</v>
      </c>
      <c r="Q409" s="18" t="str">
        <f>IF('운영결산'!$C$2, '인테리어-초기비용'!$P$2:$P$747, '인테리어-초기비용'!$O$2:$O$747)</f>
        <v/>
      </c>
      <c r="R409" s="18" t="str">
        <f>IF('초기비용'!$C$2, '인테리어-초기비용'!$P$2:$P$747, '인테리어-초기비용'!$O$2:$O$747)</f>
        <v/>
      </c>
      <c r="S409" s="18">
        <f>IF('총결산'!$C$2, '인테리어-초기비용'!$P$2:$P$747, '인테리어-초기비용'!$O$2:$O$747)</f>
        <v>0</v>
      </c>
      <c r="T409" s="18">
        <f>IF('인테리어-초기비용'!$U$2:$U$747=FALSE, '인테리어-초기비용'!$N$2:$N$747, 0)</f>
        <v>0</v>
      </c>
      <c r="U409" s="20"/>
      <c r="V409" s="15"/>
      <c r="W409" s="15"/>
      <c r="X409" s="15"/>
      <c r="Y409" s="15"/>
      <c r="Z409" s="15"/>
      <c r="AA409" s="15"/>
      <c r="AB409" s="19"/>
    </row>
    <row r="410" ht="15.75" customHeight="1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10" t="b">
        <f>AND(ISNUMBER(MATCH('인테리어-초기비용'!$E$2:$E$747, '관리용품리스트'!$B$3:$B$48, 0)),
  ISNUMBER(MATCH('인테리어-초기비용'!$F$2:$F$747, '관리용품리스트'!$C$3:$C$48, 0))
)
</f>
        <v>0</v>
      </c>
      <c r="N41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10" s="11" t="str">
        <f>IF('인테리어-초기비용'!$C$2:$C$747="지출", -('인테리어-초기비용'!$G$2:$G$747), '인테리어-초기비용'!$G$2:$G$747)</f>
        <v/>
      </c>
      <c r="P410" s="11">
        <f>'인테리어-초기비용'!$O$2:$O$747-'인테리어-초기비용'!$N$2:$N$747</f>
        <v>0</v>
      </c>
      <c r="Q410" s="11" t="str">
        <f>IF('운영결산'!$C$2, '인테리어-초기비용'!$P$2:$P$747, '인테리어-초기비용'!$O$2:$O$747)</f>
        <v/>
      </c>
      <c r="R410" s="11" t="str">
        <f>IF('초기비용'!$C$2, '인테리어-초기비용'!$P$2:$P$747, '인테리어-초기비용'!$O$2:$O$747)</f>
        <v/>
      </c>
      <c r="S410" s="11">
        <f>IF('총결산'!$C$2, '인테리어-초기비용'!$P$2:$P$747, '인테리어-초기비용'!$O$2:$O$747)</f>
        <v>0</v>
      </c>
      <c r="T410" s="11">
        <f>IF('인테리어-초기비용'!$U$2:$U$747=FALSE, '인테리어-초기비용'!$N$2:$N$747, 0)</f>
        <v>0</v>
      </c>
      <c r="U410" s="21"/>
      <c r="V410" s="8"/>
      <c r="W410" s="8"/>
      <c r="X410" s="8"/>
      <c r="Y410" s="8"/>
      <c r="Z410" s="8"/>
      <c r="AA410" s="8"/>
      <c r="AB410" s="12"/>
    </row>
    <row r="411" ht="15.75" customHeight="1">
      <c r="A411" s="13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7" t="b">
        <f>AND(ISNUMBER(MATCH('인테리어-초기비용'!$E$2:$E$747, '관리용품리스트'!$B$3:$B$48, 0)),
  ISNUMBER(MATCH('인테리어-초기비용'!$F$2:$F$747, '관리용품리스트'!$C$3:$C$48, 0))
)
</f>
        <v>0</v>
      </c>
      <c r="N41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11" s="18" t="str">
        <f>IF('인테리어-초기비용'!$C$2:$C$747="지출", -('인테리어-초기비용'!$G$2:$G$747), '인테리어-초기비용'!$G$2:$G$747)</f>
        <v/>
      </c>
      <c r="P411" s="18">
        <f>'인테리어-초기비용'!$O$2:$O$747-'인테리어-초기비용'!$N$2:$N$747</f>
        <v>0</v>
      </c>
      <c r="Q411" s="18" t="str">
        <f>IF('운영결산'!$C$2, '인테리어-초기비용'!$P$2:$P$747, '인테리어-초기비용'!$O$2:$O$747)</f>
        <v/>
      </c>
      <c r="R411" s="18" t="str">
        <f>IF('초기비용'!$C$2, '인테리어-초기비용'!$P$2:$P$747, '인테리어-초기비용'!$O$2:$O$747)</f>
        <v/>
      </c>
      <c r="S411" s="18">
        <f>IF('총결산'!$C$2, '인테리어-초기비용'!$P$2:$P$747, '인테리어-초기비용'!$O$2:$O$747)</f>
        <v>0</v>
      </c>
      <c r="T411" s="18">
        <f>IF('인테리어-초기비용'!$U$2:$U$747=FALSE, '인테리어-초기비용'!$N$2:$N$747, 0)</f>
        <v>0</v>
      </c>
      <c r="U411" s="20"/>
      <c r="V411" s="15"/>
      <c r="W411" s="15"/>
      <c r="X411" s="15"/>
      <c r="Y411" s="15"/>
      <c r="Z411" s="15"/>
      <c r="AA411" s="15"/>
      <c r="AB411" s="19"/>
    </row>
    <row r="412" ht="15.75" customHeight="1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10" t="b">
        <f>AND(ISNUMBER(MATCH('인테리어-초기비용'!$E$2:$E$747, '관리용품리스트'!$B$3:$B$48, 0)),
  ISNUMBER(MATCH('인테리어-초기비용'!$F$2:$F$747, '관리용품리스트'!$C$3:$C$48, 0))
)
</f>
        <v>0</v>
      </c>
      <c r="N41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12" s="11" t="str">
        <f>IF('인테리어-초기비용'!$C$2:$C$747="지출", -('인테리어-초기비용'!$G$2:$G$747), '인테리어-초기비용'!$G$2:$G$747)</f>
        <v/>
      </c>
      <c r="P412" s="11">
        <f>'인테리어-초기비용'!$O$2:$O$747-'인테리어-초기비용'!$N$2:$N$747</f>
        <v>0</v>
      </c>
      <c r="Q412" s="11" t="str">
        <f>IF('운영결산'!$C$2, '인테리어-초기비용'!$P$2:$P$747, '인테리어-초기비용'!$O$2:$O$747)</f>
        <v/>
      </c>
      <c r="R412" s="11" t="str">
        <f>IF('초기비용'!$C$2, '인테리어-초기비용'!$P$2:$P$747, '인테리어-초기비용'!$O$2:$O$747)</f>
        <v/>
      </c>
      <c r="S412" s="11">
        <f>IF('총결산'!$C$2, '인테리어-초기비용'!$P$2:$P$747, '인테리어-초기비용'!$O$2:$O$747)</f>
        <v>0</v>
      </c>
      <c r="T412" s="11">
        <f>IF('인테리어-초기비용'!$U$2:$U$747=FALSE, '인테리어-초기비용'!$N$2:$N$747, 0)</f>
        <v>0</v>
      </c>
      <c r="U412" s="21"/>
      <c r="V412" s="8"/>
      <c r="W412" s="8"/>
      <c r="X412" s="8"/>
      <c r="Y412" s="8"/>
      <c r="Z412" s="8"/>
      <c r="AA412" s="8"/>
      <c r="AB412" s="12"/>
    </row>
    <row r="413" ht="15.75" customHeight="1">
      <c r="A413" s="13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7" t="b">
        <f>AND(ISNUMBER(MATCH('인테리어-초기비용'!$E$2:$E$747, '관리용품리스트'!$B$3:$B$48, 0)),
  ISNUMBER(MATCH('인테리어-초기비용'!$F$2:$F$747, '관리용품리스트'!$C$3:$C$48, 0))
)
</f>
        <v>0</v>
      </c>
      <c r="N41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13" s="18" t="str">
        <f>IF('인테리어-초기비용'!$C$2:$C$747="지출", -('인테리어-초기비용'!$G$2:$G$747), '인테리어-초기비용'!$G$2:$G$747)</f>
        <v/>
      </c>
      <c r="P413" s="18">
        <f>'인테리어-초기비용'!$O$2:$O$747-'인테리어-초기비용'!$N$2:$N$747</f>
        <v>0</v>
      </c>
      <c r="Q413" s="18" t="str">
        <f>IF('운영결산'!$C$2, '인테리어-초기비용'!$P$2:$P$747, '인테리어-초기비용'!$O$2:$O$747)</f>
        <v/>
      </c>
      <c r="R413" s="18" t="str">
        <f>IF('초기비용'!$C$2, '인테리어-초기비용'!$P$2:$P$747, '인테리어-초기비용'!$O$2:$O$747)</f>
        <v/>
      </c>
      <c r="S413" s="18">
        <f>IF('총결산'!$C$2, '인테리어-초기비용'!$P$2:$P$747, '인테리어-초기비용'!$O$2:$O$747)</f>
        <v>0</v>
      </c>
      <c r="T413" s="18">
        <f>IF('인테리어-초기비용'!$U$2:$U$747=FALSE, '인테리어-초기비용'!$N$2:$N$747, 0)</f>
        <v>0</v>
      </c>
      <c r="U413" s="20"/>
      <c r="V413" s="15"/>
      <c r="W413" s="15"/>
      <c r="X413" s="15"/>
      <c r="Y413" s="15"/>
      <c r="Z413" s="15"/>
      <c r="AA413" s="15"/>
      <c r="AB413" s="19"/>
    </row>
    <row r="414" ht="15.75" customHeight="1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10" t="b">
        <f>AND(ISNUMBER(MATCH('인테리어-초기비용'!$E$2:$E$747, '관리용품리스트'!$B$3:$B$48, 0)),
  ISNUMBER(MATCH('인테리어-초기비용'!$F$2:$F$747, '관리용품리스트'!$C$3:$C$48, 0))
)
</f>
        <v>0</v>
      </c>
      <c r="N41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14" s="11" t="str">
        <f>IF('인테리어-초기비용'!$C$2:$C$747="지출", -('인테리어-초기비용'!$G$2:$G$747), '인테리어-초기비용'!$G$2:$G$747)</f>
        <v/>
      </c>
      <c r="P414" s="11">
        <f>'인테리어-초기비용'!$O$2:$O$747-'인테리어-초기비용'!$N$2:$N$747</f>
        <v>0</v>
      </c>
      <c r="Q414" s="11" t="str">
        <f>IF('운영결산'!$C$2, '인테리어-초기비용'!$P$2:$P$747, '인테리어-초기비용'!$O$2:$O$747)</f>
        <v/>
      </c>
      <c r="R414" s="11" t="str">
        <f>IF('초기비용'!$C$2, '인테리어-초기비용'!$P$2:$P$747, '인테리어-초기비용'!$O$2:$O$747)</f>
        <v/>
      </c>
      <c r="S414" s="11">
        <f>IF('총결산'!$C$2, '인테리어-초기비용'!$P$2:$P$747, '인테리어-초기비용'!$O$2:$O$747)</f>
        <v>0</v>
      </c>
      <c r="T414" s="11">
        <f>IF('인테리어-초기비용'!$U$2:$U$747=FALSE, '인테리어-초기비용'!$N$2:$N$747, 0)</f>
        <v>0</v>
      </c>
      <c r="U414" s="21"/>
      <c r="V414" s="8"/>
      <c r="W414" s="8"/>
      <c r="X414" s="8"/>
      <c r="Y414" s="8"/>
      <c r="Z414" s="8"/>
      <c r="AA414" s="8"/>
      <c r="AB414" s="12"/>
    </row>
    <row r="415" ht="15.75" customHeight="1">
      <c r="A415" s="13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7" t="b">
        <f>AND(ISNUMBER(MATCH('인테리어-초기비용'!$E$2:$E$747, '관리용품리스트'!$B$3:$B$48, 0)),
  ISNUMBER(MATCH('인테리어-초기비용'!$F$2:$F$747, '관리용품리스트'!$C$3:$C$48, 0))
)
</f>
        <v>0</v>
      </c>
      <c r="N41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15" s="18" t="str">
        <f>IF('인테리어-초기비용'!$C$2:$C$747="지출", -('인테리어-초기비용'!$G$2:$G$747), '인테리어-초기비용'!$G$2:$G$747)</f>
        <v/>
      </c>
      <c r="P415" s="18">
        <f>'인테리어-초기비용'!$O$2:$O$747-'인테리어-초기비용'!$N$2:$N$747</f>
        <v>0</v>
      </c>
      <c r="Q415" s="18" t="str">
        <f>IF('운영결산'!$C$2, '인테리어-초기비용'!$P$2:$P$747, '인테리어-초기비용'!$O$2:$O$747)</f>
        <v/>
      </c>
      <c r="R415" s="18" t="str">
        <f>IF('초기비용'!$C$2, '인테리어-초기비용'!$P$2:$P$747, '인테리어-초기비용'!$O$2:$O$747)</f>
        <v/>
      </c>
      <c r="S415" s="18">
        <f>IF('총결산'!$C$2, '인테리어-초기비용'!$P$2:$P$747, '인테리어-초기비용'!$O$2:$O$747)</f>
        <v>0</v>
      </c>
      <c r="T415" s="18">
        <f>IF('인테리어-초기비용'!$U$2:$U$747=FALSE, '인테리어-초기비용'!$N$2:$N$747, 0)</f>
        <v>0</v>
      </c>
      <c r="U415" s="20"/>
      <c r="V415" s="15"/>
      <c r="W415" s="15"/>
      <c r="X415" s="15"/>
      <c r="Y415" s="15"/>
      <c r="Z415" s="15"/>
      <c r="AA415" s="15"/>
      <c r="AB415" s="19"/>
    </row>
    <row r="416" ht="15.75" customHeight="1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10" t="b">
        <f>AND(ISNUMBER(MATCH('인테리어-초기비용'!$E$2:$E$747, '관리용품리스트'!$B$3:$B$48, 0)),
  ISNUMBER(MATCH('인테리어-초기비용'!$F$2:$F$747, '관리용품리스트'!$C$3:$C$48, 0))
)
</f>
        <v>0</v>
      </c>
      <c r="N41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16" s="11" t="str">
        <f>IF('인테리어-초기비용'!$C$2:$C$747="지출", -('인테리어-초기비용'!$G$2:$G$747), '인테리어-초기비용'!$G$2:$G$747)</f>
        <v/>
      </c>
      <c r="P416" s="11">
        <f>'인테리어-초기비용'!$O$2:$O$747-'인테리어-초기비용'!$N$2:$N$747</f>
        <v>0</v>
      </c>
      <c r="Q416" s="11" t="str">
        <f>IF('운영결산'!$C$2, '인테리어-초기비용'!$P$2:$P$747, '인테리어-초기비용'!$O$2:$O$747)</f>
        <v/>
      </c>
      <c r="R416" s="11" t="str">
        <f>IF('초기비용'!$C$2, '인테리어-초기비용'!$P$2:$P$747, '인테리어-초기비용'!$O$2:$O$747)</f>
        <v/>
      </c>
      <c r="S416" s="11">
        <f>IF('총결산'!$C$2, '인테리어-초기비용'!$P$2:$P$747, '인테리어-초기비용'!$O$2:$O$747)</f>
        <v>0</v>
      </c>
      <c r="T416" s="11">
        <f>IF('인테리어-초기비용'!$U$2:$U$747=FALSE, '인테리어-초기비용'!$N$2:$N$747, 0)</f>
        <v>0</v>
      </c>
      <c r="U416" s="21"/>
      <c r="V416" s="8"/>
      <c r="W416" s="8"/>
      <c r="X416" s="8"/>
      <c r="Y416" s="8"/>
      <c r="Z416" s="8"/>
      <c r="AA416" s="8"/>
      <c r="AB416" s="12"/>
    </row>
    <row r="417" ht="15.75" customHeight="1">
      <c r="A417" s="13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7" t="b">
        <f>AND(ISNUMBER(MATCH('인테리어-초기비용'!$E$2:$E$747, '관리용품리스트'!$B$3:$B$48, 0)),
  ISNUMBER(MATCH('인테리어-초기비용'!$F$2:$F$747, '관리용품리스트'!$C$3:$C$48, 0))
)
</f>
        <v>0</v>
      </c>
      <c r="N41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17" s="18" t="str">
        <f>IF('인테리어-초기비용'!$C$2:$C$747="지출", -('인테리어-초기비용'!$G$2:$G$747), '인테리어-초기비용'!$G$2:$G$747)</f>
        <v/>
      </c>
      <c r="P417" s="18">
        <f>'인테리어-초기비용'!$O$2:$O$747-'인테리어-초기비용'!$N$2:$N$747</f>
        <v>0</v>
      </c>
      <c r="Q417" s="18" t="str">
        <f>IF('운영결산'!$C$2, '인테리어-초기비용'!$P$2:$P$747, '인테리어-초기비용'!$O$2:$O$747)</f>
        <v/>
      </c>
      <c r="R417" s="18" t="str">
        <f>IF('초기비용'!$C$2, '인테리어-초기비용'!$P$2:$P$747, '인테리어-초기비용'!$O$2:$O$747)</f>
        <v/>
      </c>
      <c r="S417" s="18">
        <f>IF('총결산'!$C$2, '인테리어-초기비용'!$P$2:$P$747, '인테리어-초기비용'!$O$2:$O$747)</f>
        <v>0</v>
      </c>
      <c r="T417" s="18">
        <f>IF('인테리어-초기비용'!$U$2:$U$747=FALSE, '인테리어-초기비용'!$N$2:$N$747, 0)</f>
        <v>0</v>
      </c>
      <c r="U417" s="20"/>
      <c r="V417" s="15"/>
      <c r="W417" s="15"/>
      <c r="X417" s="15"/>
      <c r="Y417" s="15"/>
      <c r="Z417" s="15"/>
      <c r="AA417" s="15"/>
      <c r="AB417" s="19"/>
    </row>
    <row r="418" ht="15.75" customHeight="1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10" t="b">
        <f>AND(ISNUMBER(MATCH('인테리어-초기비용'!$E$2:$E$747, '관리용품리스트'!$B$3:$B$48, 0)),
  ISNUMBER(MATCH('인테리어-초기비용'!$F$2:$F$747, '관리용품리스트'!$C$3:$C$48, 0))
)
</f>
        <v>0</v>
      </c>
      <c r="N41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18" s="11" t="str">
        <f>IF('인테리어-초기비용'!$C$2:$C$747="지출", -('인테리어-초기비용'!$G$2:$G$747), '인테리어-초기비용'!$G$2:$G$747)</f>
        <v/>
      </c>
      <c r="P418" s="11">
        <f>'인테리어-초기비용'!$O$2:$O$747-'인테리어-초기비용'!$N$2:$N$747</f>
        <v>0</v>
      </c>
      <c r="Q418" s="11" t="str">
        <f>IF('운영결산'!$C$2, '인테리어-초기비용'!$P$2:$P$747, '인테리어-초기비용'!$O$2:$O$747)</f>
        <v/>
      </c>
      <c r="R418" s="11" t="str">
        <f>IF('초기비용'!$C$2, '인테리어-초기비용'!$P$2:$P$747, '인테리어-초기비용'!$O$2:$O$747)</f>
        <v/>
      </c>
      <c r="S418" s="11">
        <f>IF('총결산'!$C$2, '인테리어-초기비용'!$P$2:$P$747, '인테리어-초기비용'!$O$2:$O$747)</f>
        <v>0</v>
      </c>
      <c r="T418" s="11">
        <f>IF('인테리어-초기비용'!$U$2:$U$747=FALSE, '인테리어-초기비용'!$N$2:$N$747, 0)</f>
        <v>0</v>
      </c>
      <c r="U418" s="21"/>
      <c r="V418" s="8"/>
      <c r="W418" s="8"/>
      <c r="X418" s="8"/>
      <c r="Y418" s="8"/>
      <c r="Z418" s="8"/>
      <c r="AA418" s="8"/>
      <c r="AB418" s="12"/>
    </row>
    <row r="419" ht="15.75" customHeight="1">
      <c r="A419" s="13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7" t="b">
        <f>AND(ISNUMBER(MATCH('인테리어-초기비용'!$E$2:$E$747, '관리용품리스트'!$B$3:$B$48, 0)),
  ISNUMBER(MATCH('인테리어-초기비용'!$F$2:$F$747, '관리용품리스트'!$C$3:$C$48, 0))
)
</f>
        <v>0</v>
      </c>
      <c r="N41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19" s="18" t="str">
        <f>IF('인테리어-초기비용'!$C$2:$C$747="지출", -('인테리어-초기비용'!$G$2:$G$747), '인테리어-초기비용'!$G$2:$G$747)</f>
        <v/>
      </c>
      <c r="P419" s="18">
        <f>'인테리어-초기비용'!$O$2:$O$747-'인테리어-초기비용'!$N$2:$N$747</f>
        <v>0</v>
      </c>
      <c r="Q419" s="18" t="str">
        <f>IF('운영결산'!$C$2, '인테리어-초기비용'!$P$2:$P$747, '인테리어-초기비용'!$O$2:$O$747)</f>
        <v/>
      </c>
      <c r="R419" s="18" t="str">
        <f>IF('초기비용'!$C$2, '인테리어-초기비용'!$P$2:$P$747, '인테리어-초기비용'!$O$2:$O$747)</f>
        <v/>
      </c>
      <c r="S419" s="18">
        <f>IF('총결산'!$C$2, '인테리어-초기비용'!$P$2:$P$747, '인테리어-초기비용'!$O$2:$O$747)</f>
        <v>0</v>
      </c>
      <c r="T419" s="18">
        <f>IF('인테리어-초기비용'!$U$2:$U$747=FALSE, '인테리어-초기비용'!$N$2:$N$747, 0)</f>
        <v>0</v>
      </c>
      <c r="U419" s="20"/>
      <c r="V419" s="15"/>
      <c r="W419" s="15"/>
      <c r="X419" s="15"/>
      <c r="Y419" s="15"/>
      <c r="Z419" s="15"/>
      <c r="AA419" s="15"/>
      <c r="AB419" s="19"/>
    </row>
    <row r="420" ht="15.75" customHeight="1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10" t="b">
        <f>AND(ISNUMBER(MATCH('인테리어-초기비용'!$E$2:$E$747, '관리용품리스트'!$B$3:$B$48, 0)),
  ISNUMBER(MATCH('인테리어-초기비용'!$F$2:$F$747, '관리용품리스트'!$C$3:$C$48, 0))
)
</f>
        <v>0</v>
      </c>
      <c r="N42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20" s="11" t="str">
        <f>IF('인테리어-초기비용'!$C$2:$C$747="지출", -('인테리어-초기비용'!$G$2:$G$747), '인테리어-초기비용'!$G$2:$G$747)</f>
        <v/>
      </c>
      <c r="P420" s="11">
        <f>'인테리어-초기비용'!$O$2:$O$747-'인테리어-초기비용'!$N$2:$N$747</f>
        <v>0</v>
      </c>
      <c r="Q420" s="11" t="str">
        <f>IF('운영결산'!$C$2, '인테리어-초기비용'!$P$2:$P$747, '인테리어-초기비용'!$O$2:$O$747)</f>
        <v/>
      </c>
      <c r="R420" s="11" t="str">
        <f>IF('초기비용'!$C$2, '인테리어-초기비용'!$P$2:$P$747, '인테리어-초기비용'!$O$2:$O$747)</f>
        <v/>
      </c>
      <c r="S420" s="11">
        <f>IF('총결산'!$C$2, '인테리어-초기비용'!$P$2:$P$747, '인테리어-초기비용'!$O$2:$O$747)</f>
        <v>0</v>
      </c>
      <c r="T420" s="11">
        <f>IF('인테리어-초기비용'!$U$2:$U$747=FALSE, '인테리어-초기비용'!$N$2:$N$747, 0)</f>
        <v>0</v>
      </c>
      <c r="U420" s="21"/>
      <c r="V420" s="8"/>
      <c r="W420" s="8"/>
      <c r="X420" s="8"/>
      <c r="Y420" s="8"/>
      <c r="Z420" s="8"/>
      <c r="AA420" s="8"/>
      <c r="AB420" s="12"/>
    </row>
    <row r="421" ht="15.75" customHeight="1">
      <c r="A421" s="13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7" t="b">
        <f>AND(ISNUMBER(MATCH('인테리어-초기비용'!$E$2:$E$747, '관리용품리스트'!$B$3:$B$48, 0)),
  ISNUMBER(MATCH('인테리어-초기비용'!$F$2:$F$747, '관리용품리스트'!$C$3:$C$48, 0))
)
</f>
        <v>0</v>
      </c>
      <c r="N42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21" s="18" t="str">
        <f>IF('인테리어-초기비용'!$C$2:$C$747="지출", -('인테리어-초기비용'!$G$2:$G$747), '인테리어-초기비용'!$G$2:$G$747)</f>
        <v/>
      </c>
      <c r="P421" s="18">
        <f>'인테리어-초기비용'!$O$2:$O$747-'인테리어-초기비용'!$N$2:$N$747</f>
        <v>0</v>
      </c>
      <c r="Q421" s="18" t="str">
        <f>IF('운영결산'!$C$2, '인테리어-초기비용'!$P$2:$P$747, '인테리어-초기비용'!$O$2:$O$747)</f>
        <v/>
      </c>
      <c r="R421" s="18" t="str">
        <f>IF('초기비용'!$C$2, '인테리어-초기비용'!$P$2:$P$747, '인테리어-초기비용'!$O$2:$O$747)</f>
        <v/>
      </c>
      <c r="S421" s="18">
        <f>IF('총결산'!$C$2, '인테리어-초기비용'!$P$2:$P$747, '인테리어-초기비용'!$O$2:$O$747)</f>
        <v>0</v>
      </c>
      <c r="T421" s="18">
        <f>IF('인테리어-초기비용'!$U$2:$U$747=FALSE, '인테리어-초기비용'!$N$2:$N$747, 0)</f>
        <v>0</v>
      </c>
      <c r="U421" s="20"/>
      <c r="V421" s="15"/>
      <c r="W421" s="15"/>
      <c r="X421" s="15"/>
      <c r="Y421" s="15"/>
      <c r="Z421" s="15"/>
      <c r="AA421" s="15"/>
      <c r="AB421" s="19"/>
    </row>
    <row r="422" ht="15.75" customHeight="1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10" t="b">
        <f>AND(ISNUMBER(MATCH('인테리어-초기비용'!$E$2:$E$747, '관리용품리스트'!$B$3:$B$48, 0)),
  ISNUMBER(MATCH('인테리어-초기비용'!$F$2:$F$747, '관리용품리스트'!$C$3:$C$48, 0))
)
</f>
        <v>0</v>
      </c>
      <c r="N42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22" s="11" t="str">
        <f>IF('인테리어-초기비용'!$C$2:$C$747="지출", -('인테리어-초기비용'!$G$2:$G$747), '인테리어-초기비용'!$G$2:$G$747)</f>
        <v/>
      </c>
      <c r="P422" s="11">
        <f>'인테리어-초기비용'!$O$2:$O$747-'인테리어-초기비용'!$N$2:$N$747</f>
        <v>0</v>
      </c>
      <c r="Q422" s="11" t="str">
        <f>IF('운영결산'!$C$2, '인테리어-초기비용'!$P$2:$P$747, '인테리어-초기비용'!$O$2:$O$747)</f>
        <v/>
      </c>
      <c r="R422" s="11" t="str">
        <f>IF('초기비용'!$C$2, '인테리어-초기비용'!$P$2:$P$747, '인테리어-초기비용'!$O$2:$O$747)</f>
        <v/>
      </c>
      <c r="S422" s="11">
        <f>IF('총결산'!$C$2, '인테리어-초기비용'!$P$2:$P$747, '인테리어-초기비용'!$O$2:$O$747)</f>
        <v>0</v>
      </c>
      <c r="T422" s="11">
        <f>IF('인테리어-초기비용'!$U$2:$U$747=FALSE, '인테리어-초기비용'!$N$2:$N$747, 0)</f>
        <v>0</v>
      </c>
      <c r="U422" s="21"/>
      <c r="V422" s="8"/>
      <c r="W422" s="8"/>
      <c r="X422" s="8"/>
      <c r="Y422" s="8"/>
      <c r="Z422" s="8"/>
      <c r="AA422" s="8"/>
      <c r="AB422" s="12"/>
    </row>
    <row r="423" ht="15.75" customHeight="1">
      <c r="A423" s="13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7" t="b">
        <f>AND(ISNUMBER(MATCH('인테리어-초기비용'!$E$2:$E$747, '관리용품리스트'!$B$3:$B$48, 0)),
  ISNUMBER(MATCH('인테리어-초기비용'!$F$2:$F$747, '관리용품리스트'!$C$3:$C$48, 0))
)
</f>
        <v>0</v>
      </c>
      <c r="N42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23" s="18" t="str">
        <f>IF('인테리어-초기비용'!$C$2:$C$747="지출", -('인테리어-초기비용'!$G$2:$G$747), '인테리어-초기비용'!$G$2:$G$747)</f>
        <v/>
      </c>
      <c r="P423" s="18">
        <f>'인테리어-초기비용'!$O$2:$O$747-'인테리어-초기비용'!$N$2:$N$747</f>
        <v>0</v>
      </c>
      <c r="Q423" s="18" t="str">
        <f>IF('운영결산'!$C$2, '인테리어-초기비용'!$P$2:$P$747, '인테리어-초기비용'!$O$2:$O$747)</f>
        <v/>
      </c>
      <c r="R423" s="18" t="str">
        <f>IF('초기비용'!$C$2, '인테리어-초기비용'!$P$2:$P$747, '인테리어-초기비용'!$O$2:$O$747)</f>
        <v/>
      </c>
      <c r="S423" s="18">
        <f>IF('총결산'!$C$2, '인테리어-초기비용'!$P$2:$P$747, '인테리어-초기비용'!$O$2:$O$747)</f>
        <v>0</v>
      </c>
      <c r="T423" s="18">
        <f>IF('인테리어-초기비용'!$U$2:$U$747=FALSE, '인테리어-초기비용'!$N$2:$N$747, 0)</f>
        <v>0</v>
      </c>
      <c r="U423" s="20"/>
      <c r="V423" s="15"/>
      <c r="W423" s="15"/>
      <c r="X423" s="15"/>
      <c r="Y423" s="15"/>
      <c r="Z423" s="15"/>
      <c r="AA423" s="15"/>
      <c r="AB423" s="19"/>
    </row>
    <row r="424" ht="15.75" customHeight="1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10" t="b">
        <f>AND(ISNUMBER(MATCH('인테리어-초기비용'!$E$2:$E$747, '관리용품리스트'!$B$3:$B$48, 0)),
  ISNUMBER(MATCH('인테리어-초기비용'!$F$2:$F$747, '관리용품리스트'!$C$3:$C$48, 0))
)
</f>
        <v>0</v>
      </c>
      <c r="N42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24" s="11" t="str">
        <f>IF('인테리어-초기비용'!$C$2:$C$747="지출", -('인테리어-초기비용'!$G$2:$G$747), '인테리어-초기비용'!$G$2:$G$747)</f>
        <v/>
      </c>
      <c r="P424" s="11">
        <f>'인테리어-초기비용'!$O$2:$O$747-'인테리어-초기비용'!$N$2:$N$747</f>
        <v>0</v>
      </c>
      <c r="Q424" s="11" t="str">
        <f>IF('운영결산'!$C$2, '인테리어-초기비용'!$P$2:$P$747, '인테리어-초기비용'!$O$2:$O$747)</f>
        <v/>
      </c>
      <c r="R424" s="11" t="str">
        <f>IF('초기비용'!$C$2, '인테리어-초기비용'!$P$2:$P$747, '인테리어-초기비용'!$O$2:$O$747)</f>
        <v/>
      </c>
      <c r="S424" s="11">
        <f>IF('총결산'!$C$2, '인테리어-초기비용'!$P$2:$P$747, '인테리어-초기비용'!$O$2:$O$747)</f>
        <v>0</v>
      </c>
      <c r="T424" s="11">
        <f>IF('인테리어-초기비용'!$U$2:$U$747=FALSE, '인테리어-초기비용'!$N$2:$N$747, 0)</f>
        <v>0</v>
      </c>
      <c r="U424" s="21"/>
      <c r="V424" s="8"/>
      <c r="W424" s="8"/>
      <c r="X424" s="8"/>
      <c r="Y424" s="8"/>
      <c r="Z424" s="8"/>
      <c r="AA424" s="8"/>
      <c r="AB424" s="12"/>
    </row>
    <row r="425" ht="15.75" customHeight="1">
      <c r="A425" s="13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7" t="b">
        <f>AND(ISNUMBER(MATCH('인테리어-초기비용'!$E$2:$E$747, '관리용품리스트'!$B$3:$B$48, 0)),
  ISNUMBER(MATCH('인테리어-초기비용'!$F$2:$F$747, '관리용품리스트'!$C$3:$C$48, 0))
)
</f>
        <v>0</v>
      </c>
      <c r="N42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25" s="18" t="str">
        <f>IF('인테리어-초기비용'!$C$2:$C$747="지출", -('인테리어-초기비용'!$G$2:$G$747), '인테리어-초기비용'!$G$2:$G$747)</f>
        <v/>
      </c>
      <c r="P425" s="18">
        <f>'인테리어-초기비용'!$O$2:$O$747-'인테리어-초기비용'!$N$2:$N$747</f>
        <v>0</v>
      </c>
      <c r="Q425" s="18" t="str">
        <f>IF('운영결산'!$C$2, '인테리어-초기비용'!$P$2:$P$747, '인테리어-초기비용'!$O$2:$O$747)</f>
        <v/>
      </c>
      <c r="R425" s="18" t="str">
        <f>IF('초기비용'!$C$2, '인테리어-초기비용'!$P$2:$P$747, '인테리어-초기비용'!$O$2:$O$747)</f>
        <v/>
      </c>
      <c r="S425" s="18">
        <f>IF('총결산'!$C$2, '인테리어-초기비용'!$P$2:$P$747, '인테리어-초기비용'!$O$2:$O$747)</f>
        <v>0</v>
      </c>
      <c r="T425" s="18">
        <f>IF('인테리어-초기비용'!$U$2:$U$747=FALSE, '인테리어-초기비용'!$N$2:$N$747, 0)</f>
        <v>0</v>
      </c>
      <c r="U425" s="20"/>
      <c r="V425" s="15"/>
      <c r="W425" s="15"/>
      <c r="X425" s="15"/>
      <c r="Y425" s="15"/>
      <c r="Z425" s="15"/>
      <c r="AA425" s="15"/>
      <c r="AB425" s="19"/>
    </row>
    <row r="426" ht="15.75" customHeight="1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10" t="b">
        <f>AND(ISNUMBER(MATCH('인테리어-초기비용'!$E$2:$E$747, '관리용품리스트'!$B$3:$B$48, 0)),
  ISNUMBER(MATCH('인테리어-초기비용'!$F$2:$F$747, '관리용품리스트'!$C$3:$C$48, 0))
)
</f>
        <v>0</v>
      </c>
      <c r="N42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26" s="11" t="str">
        <f>IF('인테리어-초기비용'!$C$2:$C$747="지출", -('인테리어-초기비용'!$G$2:$G$747), '인테리어-초기비용'!$G$2:$G$747)</f>
        <v/>
      </c>
      <c r="P426" s="11">
        <f>'인테리어-초기비용'!$O$2:$O$747-'인테리어-초기비용'!$N$2:$N$747</f>
        <v>0</v>
      </c>
      <c r="Q426" s="11" t="str">
        <f>IF('운영결산'!$C$2, '인테리어-초기비용'!$P$2:$P$747, '인테리어-초기비용'!$O$2:$O$747)</f>
        <v/>
      </c>
      <c r="R426" s="11" t="str">
        <f>IF('초기비용'!$C$2, '인테리어-초기비용'!$P$2:$P$747, '인테리어-초기비용'!$O$2:$O$747)</f>
        <v/>
      </c>
      <c r="S426" s="11">
        <f>IF('총결산'!$C$2, '인테리어-초기비용'!$P$2:$P$747, '인테리어-초기비용'!$O$2:$O$747)</f>
        <v>0</v>
      </c>
      <c r="T426" s="11">
        <f>IF('인테리어-초기비용'!$U$2:$U$747=FALSE, '인테리어-초기비용'!$N$2:$N$747, 0)</f>
        <v>0</v>
      </c>
      <c r="U426" s="21"/>
      <c r="V426" s="8"/>
      <c r="W426" s="8"/>
      <c r="X426" s="8"/>
      <c r="Y426" s="8"/>
      <c r="Z426" s="8"/>
      <c r="AA426" s="8"/>
      <c r="AB426" s="12"/>
    </row>
    <row r="427" ht="15.75" customHeight="1">
      <c r="A427" s="13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7" t="b">
        <f>AND(ISNUMBER(MATCH('인테리어-초기비용'!$E$2:$E$747, '관리용품리스트'!$B$3:$B$48, 0)),
  ISNUMBER(MATCH('인테리어-초기비용'!$F$2:$F$747, '관리용품리스트'!$C$3:$C$48, 0))
)
</f>
        <v>0</v>
      </c>
      <c r="N42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27" s="18" t="str">
        <f>IF('인테리어-초기비용'!$C$2:$C$747="지출", -('인테리어-초기비용'!$G$2:$G$747), '인테리어-초기비용'!$G$2:$G$747)</f>
        <v/>
      </c>
      <c r="P427" s="18">
        <f>'인테리어-초기비용'!$O$2:$O$747-'인테리어-초기비용'!$N$2:$N$747</f>
        <v>0</v>
      </c>
      <c r="Q427" s="18" t="str">
        <f>IF('운영결산'!$C$2, '인테리어-초기비용'!$P$2:$P$747, '인테리어-초기비용'!$O$2:$O$747)</f>
        <v/>
      </c>
      <c r="R427" s="18" t="str">
        <f>IF('초기비용'!$C$2, '인테리어-초기비용'!$P$2:$P$747, '인테리어-초기비용'!$O$2:$O$747)</f>
        <v/>
      </c>
      <c r="S427" s="18">
        <f>IF('총결산'!$C$2, '인테리어-초기비용'!$P$2:$P$747, '인테리어-초기비용'!$O$2:$O$747)</f>
        <v>0</v>
      </c>
      <c r="T427" s="18">
        <f>IF('인테리어-초기비용'!$U$2:$U$747=FALSE, '인테리어-초기비용'!$N$2:$N$747, 0)</f>
        <v>0</v>
      </c>
      <c r="U427" s="20"/>
      <c r="V427" s="15"/>
      <c r="W427" s="15"/>
      <c r="X427" s="15"/>
      <c r="Y427" s="15"/>
      <c r="Z427" s="15"/>
      <c r="AA427" s="15"/>
      <c r="AB427" s="19"/>
    </row>
    <row r="428" ht="15.75" customHeight="1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10" t="b">
        <f>AND(ISNUMBER(MATCH('인테리어-초기비용'!$E$2:$E$747, '관리용품리스트'!$B$3:$B$48, 0)),
  ISNUMBER(MATCH('인테리어-초기비용'!$F$2:$F$747, '관리용품리스트'!$C$3:$C$48, 0))
)
</f>
        <v>0</v>
      </c>
      <c r="N42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28" s="11" t="str">
        <f>IF('인테리어-초기비용'!$C$2:$C$747="지출", -('인테리어-초기비용'!$G$2:$G$747), '인테리어-초기비용'!$G$2:$G$747)</f>
        <v/>
      </c>
      <c r="P428" s="11">
        <f>'인테리어-초기비용'!$O$2:$O$747-'인테리어-초기비용'!$N$2:$N$747</f>
        <v>0</v>
      </c>
      <c r="Q428" s="11" t="str">
        <f>IF('운영결산'!$C$2, '인테리어-초기비용'!$P$2:$P$747, '인테리어-초기비용'!$O$2:$O$747)</f>
        <v/>
      </c>
      <c r="R428" s="11" t="str">
        <f>IF('초기비용'!$C$2, '인테리어-초기비용'!$P$2:$P$747, '인테리어-초기비용'!$O$2:$O$747)</f>
        <v/>
      </c>
      <c r="S428" s="11">
        <f>IF('총결산'!$C$2, '인테리어-초기비용'!$P$2:$P$747, '인테리어-초기비용'!$O$2:$O$747)</f>
        <v>0</v>
      </c>
      <c r="T428" s="11">
        <f>IF('인테리어-초기비용'!$U$2:$U$747=FALSE, '인테리어-초기비용'!$N$2:$N$747, 0)</f>
        <v>0</v>
      </c>
      <c r="U428" s="21"/>
      <c r="V428" s="8"/>
      <c r="W428" s="8"/>
      <c r="X428" s="8"/>
      <c r="Y428" s="8"/>
      <c r="Z428" s="8"/>
      <c r="AA428" s="8"/>
      <c r="AB428" s="12"/>
    </row>
    <row r="429" ht="15.75" customHeight="1">
      <c r="A429" s="13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7" t="b">
        <f>AND(ISNUMBER(MATCH('인테리어-초기비용'!$E$2:$E$747, '관리용품리스트'!$B$3:$B$48, 0)),
  ISNUMBER(MATCH('인테리어-초기비용'!$F$2:$F$747, '관리용품리스트'!$C$3:$C$48, 0))
)
</f>
        <v>0</v>
      </c>
      <c r="N42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29" s="18" t="str">
        <f>IF('인테리어-초기비용'!$C$2:$C$747="지출", -('인테리어-초기비용'!$G$2:$G$747), '인테리어-초기비용'!$G$2:$G$747)</f>
        <v/>
      </c>
      <c r="P429" s="18">
        <f>'인테리어-초기비용'!$O$2:$O$747-'인테리어-초기비용'!$N$2:$N$747</f>
        <v>0</v>
      </c>
      <c r="Q429" s="18" t="str">
        <f>IF('운영결산'!$C$2, '인테리어-초기비용'!$P$2:$P$747, '인테리어-초기비용'!$O$2:$O$747)</f>
        <v/>
      </c>
      <c r="R429" s="18" t="str">
        <f>IF('초기비용'!$C$2, '인테리어-초기비용'!$P$2:$P$747, '인테리어-초기비용'!$O$2:$O$747)</f>
        <v/>
      </c>
      <c r="S429" s="18">
        <f>IF('총결산'!$C$2, '인테리어-초기비용'!$P$2:$P$747, '인테리어-초기비용'!$O$2:$O$747)</f>
        <v>0</v>
      </c>
      <c r="T429" s="18">
        <f>IF('인테리어-초기비용'!$U$2:$U$747=FALSE, '인테리어-초기비용'!$N$2:$N$747, 0)</f>
        <v>0</v>
      </c>
      <c r="U429" s="20"/>
      <c r="V429" s="15"/>
      <c r="W429" s="15"/>
      <c r="X429" s="15"/>
      <c r="Y429" s="15"/>
      <c r="Z429" s="15"/>
      <c r="AA429" s="15"/>
      <c r="AB429" s="19"/>
    </row>
    <row r="430" ht="15.75" customHeight="1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10" t="b">
        <f>AND(ISNUMBER(MATCH('인테리어-초기비용'!$E$2:$E$747, '관리용품리스트'!$B$3:$B$48, 0)),
  ISNUMBER(MATCH('인테리어-초기비용'!$F$2:$F$747, '관리용품리스트'!$C$3:$C$48, 0))
)
</f>
        <v>0</v>
      </c>
      <c r="N43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30" s="11" t="str">
        <f>IF('인테리어-초기비용'!$C$2:$C$747="지출", -('인테리어-초기비용'!$G$2:$G$747), '인테리어-초기비용'!$G$2:$G$747)</f>
        <v/>
      </c>
      <c r="P430" s="11">
        <f>'인테리어-초기비용'!$O$2:$O$747-'인테리어-초기비용'!$N$2:$N$747</f>
        <v>0</v>
      </c>
      <c r="Q430" s="11" t="str">
        <f>IF('운영결산'!$C$2, '인테리어-초기비용'!$P$2:$P$747, '인테리어-초기비용'!$O$2:$O$747)</f>
        <v/>
      </c>
      <c r="R430" s="11" t="str">
        <f>IF('초기비용'!$C$2, '인테리어-초기비용'!$P$2:$P$747, '인테리어-초기비용'!$O$2:$O$747)</f>
        <v/>
      </c>
      <c r="S430" s="11">
        <f>IF('총결산'!$C$2, '인테리어-초기비용'!$P$2:$P$747, '인테리어-초기비용'!$O$2:$O$747)</f>
        <v>0</v>
      </c>
      <c r="T430" s="11">
        <f>IF('인테리어-초기비용'!$U$2:$U$747=FALSE, '인테리어-초기비용'!$N$2:$N$747, 0)</f>
        <v>0</v>
      </c>
      <c r="U430" s="21"/>
      <c r="V430" s="8"/>
      <c r="W430" s="8"/>
      <c r="X430" s="8"/>
      <c r="Y430" s="8"/>
      <c r="Z430" s="8"/>
      <c r="AA430" s="8"/>
      <c r="AB430" s="12"/>
    </row>
    <row r="431" ht="15.75" customHeight="1">
      <c r="A431" s="13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7" t="b">
        <f>AND(ISNUMBER(MATCH('인테리어-초기비용'!$E$2:$E$747, '관리용품리스트'!$B$3:$B$48, 0)),
  ISNUMBER(MATCH('인테리어-초기비용'!$F$2:$F$747, '관리용품리스트'!$C$3:$C$48, 0))
)
</f>
        <v>0</v>
      </c>
      <c r="N43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31" s="18" t="str">
        <f>IF('인테리어-초기비용'!$C$2:$C$747="지출", -('인테리어-초기비용'!$G$2:$G$747), '인테리어-초기비용'!$G$2:$G$747)</f>
        <v/>
      </c>
      <c r="P431" s="18">
        <f>'인테리어-초기비용'!$O$2:$O$747-'인테리어-초기비용'!$N$2:$N$747</f>
        <v>0</v>
      </c>
      <c r="Q431" s="18" t="str">
        <f>IF('운영결산'!$C$2, '인테리어-초기비용'!$P$2:$P$747, '인테리어-초기비용'!$O$2:$O$747)</f>
        <v/>
      </c>
      <c r="R431" s="18" t="str">
        <f>IF('초기비용'!$C$2, '인테리어-초기비용'!$P$2:$P$747, '인테리어-초기비용'!$O$2:$O$747)</f>
        <v/>
      </c>
      <c r="S431" s="18">
        <f>IF('총결산'!$C$2, '인테리어-초기비용'!$P$2:$P$747, '인테리어-초기비용'!$O$2:$O$747)</f>
        <v>0</v>
      </c>
      <c r="T431" s="18">
        <f>IF('인테리어-초기비용'!$U$2:$U$747=FALSE, '인테리어-초기비용'!$N$2:$N$747, 0)</f>
        <v>0</v>
      </c>
      <c r="U431" s="20"/>
      <c r="V431" s="15"/>
      <c r="W431" s="15"/>
      <c r="X431" s="15"/>
      <c r="Y431" s="15"/>
      <c r="Z431" s="15"/>
      <c r="AA431" s="15"/>
      <c r="AB431" s="19"/>
    </row>
    <row r="432" ht="15.75" customHeight="1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10" t="b">
        <f>AND(ISNUMBER(MATCH('인테리어-초기비용'!$E$2:$E$747, '관리용품리스트'!$B$3:$B$48, 0)),
  ISNUMBER(MATCH('인테리어-초기비용'!$F$2:$F$747, '관리용품리스트'!$C$3:$C$48, 0))
)
</f>
        <v>0</v>
      </c>
      <c r="N43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32" s="11" t="str">
        <f>IF('인테리어-초기비용'!$C$2:$C$747="지출", -('인테리어-초기비용'!$G$2:$G$747), '인테리어-초기비용'!$G$2:$G$747)</f>
        <v/>
      </c>
      <c r="P432" s="11">
        <f>'인테리어-초기비용'!$O$2:$O$747-'인테리어-초기비용'!$N$2:$N$747</f>
        <v>0</v>
      </c>
      <c r="Q432" s="11" t="str">
        <f>IF('운영결산'!$C$2, '인테리어-초기비용'!$P$2:$P$747, '인테리어-초기비용'!$O$2:$O$747)</f>
        <v/>
      </c>
      <c r="R432" s="11" t="str">
        <f>IF('초기비용'!$C$2, '인테리어-초기비용'!$P$2:$P$747, '인테리어-초기비용'!$O$2:$O$747)</f>
        <v/>
      </c>
      <c r="S432" s="11">
        <f>IF('총결산'!$C$2, '인테리어-초기비용'!$P$2:$P$747, '인테리어-초기비용'!$O$2:$O$747)</f>
        <v>0</v>
      </c>
      <c r="T432" s="11">
        <f>IF('인테리어-초기비용'!$U$2:$U$747=FALSE, '인테리어-초기비용'!$N$2:$N$747, 0)</f>
        <v>0</v>
      </c>
      <c r="U432" s="21"/>
      <c r="V432" s="8"/>
      <c r="W432" s="8"/>
      <c r="X432" s="8"/>
      <c r="Y432" s="8"/>
      <c r="Z432" s="8"/>
      <c r="AA432" s="8"/>
      <c r="AB432" s="12"/>
    </row>
    <row r="433" ht="15.75" customHeight="1">
      <c r="A433" s="13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7" t="b">
        <f>AND(ISNUMBER(MATCH('인테리어-초기비용'!$E$2:$E$747, '관리용품리스트'!$B$3:$B$48, 0)),
  ISNUMBER(MATCH('인테리어-초기비용'!$F$2:$F$747, '관리용품리스트'!$C$3:$C$48, 0))
)
</f>
        <v>0</v>
      </c>
      <c r="N43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33" s="18" t="str">
        <f>IF('인테리어-초기비용'!$C$2:$C$747="지출", -('인테리어-초기비용'!$G$2:$G$747), '인테리어-초기비용'!$G$2:$G$747)</f>
        <v/>
      </c>
      <c r="P433" s="18">
        <f>'인테리어-초기비용'!$O$2:$O$747-'인테리어-초기비용'!$N$2:$N$747</f>
        <v>0</v>
      </c>
      <c r="Q433" s="18" t="str">
        <f>IF('운영결산'!$C$2, '인테리어-초기비용'!$P$2:$P$747, '인테리어-초기비용'!$O$2:$O$747)</f>
        <v/>
      </c>
      <c r="R433" s="18" t="str">
        <f>IF('초기비용'!$C$2, '인테리어-초기비용'!$P$2:$P$747, '인테리어-초기비용'!$O$2:$O$747)</f>
        <v/>
      </c>
      <c r="S433" s="18">
        <f>IF('총결산'!$C$2, '인테리어-초기비용'!$P$2:$P$747, '인테리어-초기비용'!$O$2:$O$747)</f>
        <v>0</v>
      </c>
      <c r="T433" s="18">
        <f>IF('인테리어-초기비용'!$U$2:$U$747=FALSE, '인테리어-초기비용'!$N$2:$N$747, 0)</f>
        <v>0</v>
      </c>
      <c r="U433" s="20"/>
      <c r="V433" s="15"/>
      <c r="W433" s="15"/>
      <c r="X433" s="15"/>
      <c r="Y433" s="15"/>
      <c r="Z433" s="15"/>
      <c r="AA433" s="15"/>
      <c r="AB433" s="19"/>
    </row>
    <row r="434" ht="15.75" customHeight="1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10" t="b">
        <f>AND(ISNUMBER(MATCH('인테리어-초기비용'!$E$2:$E$747, '관리용품리스트'!$B$3:$B$48, 0)),
  ISNUMBER(MATCH('인테리어-초기비용'!$F$2:$F$747, '관리용품리스트'!$C$3:$C$48, 0))
)
</f>
        <v>0</v>
      </c>
      <c r="N43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34" s="11" t="str">
        <f>IF('인테리어-초기비용'!$C$2:$C$747="지출", -('인테리어-초기비용'!$G$2:$G$747), '인테리어-초기비용'!$G$2:$G$747)</f>
        <v/>
      </c>
      <c r="P434" s="11">
        <f>'인테리어-초기비용'!$O$2:$O$747-'인테리어-초기비용'!$N$2:$N$747</f>
        <v>0</v>
      </c>
      <c r="Q434" s="11" t="str">
        <f>IF('운영결산'!$C$2, '인테리어-초기비용'!$P$2:$P$747, '인테리어-초기비용'!$O$2:$O$747)</f>
        <v/>
      </c>
      <c r="R434" s="11" t="str">
        <f>IF('초기비용'!$C$2, '인테리어-초기비용'!$P$2:$P$747, '인테리어-초기비용'!$O$2:$O$747)</f>
        <v/>
      </c>
      <c r="S434" s="11">
        <f>IF('총결산'!$C$2, '인테리어-초기비용'!$P$2:$P$747, '인테리어-초기비용'!$O$2:$O$747)</f>
        <v>0</v>
      </c>
      <c r="T434" s="11">
        <f>IF('인테리어-초기비용'!$U$2:$U$747=FALSE, '인테리어-초기비용'!$N$2:$N$747, 0)</f>
        <v>0</v>
      </c>
      <c r="U434" s="21"/>
      <c r="V434" s="8"/>
      <c r="W434" s="8"/>
      <c r="X434" s="8"/>
      <c r="Y434" s="8"/>
      <c r="Z434" s="8"/>
      <c r="AA434" s="8"/>
      <c r="AB434" s="12"/>
    </row>
    <row r="435" ht="15.75" customHeight="1">
      <c r="A435" s="13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7" t="b">
        <f>AND(ISNUMBER(MATCH('인테리어-초기비용'!$E$2:$E$747, '관리용품리스트'!$B$3:$B$48, 0)),
  ISNUMBER(MATCH('인테리어-초기비용'!$F$2:$F$747, '관리용품리스트'!$C$3:$C$48, 0))
)
</f>
        <v>0</v>
      </c>
      <c r="N43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35" s="18" t="str">
        <f>IF('인테리어-초기비용'!$C$2:$C$747="지출", -('인테리어-초기비용'!$G$2:$G$747), '인테리어-초기비용'!$G$2:$G$747)</f>
        <v/>
      </c>
      <c r="P435" s="18">
        <f>'인테리어-초기비용'!$O$2:$O$747-'인테리어-초기비용'!$N$2:$N$747</f>
        <v>0</v>
      </c>
      <c r="Q435" s="18" t="str">
        <f>IF('운영결산'!$C$2, '인테리어-초기비용'!$P$2:$P$747, '인테리어-초기비용'!$O$2:$O$747)</f>
        <v/>
      </c>
      <c r="R435" s="18" t="str">
        <f>IF('초기비용'!$C$2, '인테리어-초기비용'!$P$2:$P$747, '인테리어-초기비용'!$O$2:$O$747)</f>
        <v/>
      </c>
      <c r="S435" s="18">
        <f>IF('총결산'!$C$2, '인테리어-초기비용'!$P$2:$P$747, '인테리어-초기비용'!$O$2:$O$747)</f>
        <v>0</v>
      </c>
      <c r="T435" s="18">
        <f>IF('인테리어-초기비용'!$U$2:$U$747=FALSE, '인테리어-초기비용'!$N$2:$N$747, 0)</f>
        <v>0</v>
      </c>
      <c r="U435" s="20"/>
      <c r="V435" s="15"/>
      <c r="W435" s="15"/>
      <c r="X435" s="15"/>
      <c r="Y435" s="15"/>
      <c r="Z435" s="15"/>
      <c r="AA435" s="15"/>
      <c r="AB435" s="19"/>
    </row>
    <row r="436" ht="15.75" customHeight="1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10" t="b">
        <f>AND(ISNUMBER(MATCH('인테리어-초기비용'!$E$2:$E$747, '관리용품리스트'!$B$3:$B$48, 0)),
  ISNUMBER(MATCH('인테리어-초기비용'!$F$2:$F$747, '관리용품리스트'!$C$3:$C$48, 0))
)
</f>
        <v>0</v>
      </c>
      <c r="N43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36" s="11" t="str">
        <f>IF('인테리어-초기비용'!$C$2:$C$747="지출", -('인테리어-초기비용'!$G$2:$G$747), '인테리어-초기비용'!$G$2:$G$747)</f>
        <v/>
      </c>
      <c r="P436" s="11">
        <f>'인테리어-초기비용'!$O$2:$O$747-'인테리어-초기비용'!$N$2:$N$747</f>
        <v>0</v>
      </c>
      <c r="Q436" s="11" t="str">
        <f>IF('운영결산'!$C$2, '인테리어-초기비용'!$P$2:$P$747, '인테리어-초기비용'!$O$2:$O$747)</f>
        <v/>
      </c>
      <c r="R436" s="11" t="str">
        <f>IF('초기비용'!$C$2, '인테리어-초기비용'!$P$2:$P$747, '인테리어-초기비용'!$O$2:$O$747)</f>
        <v/>
      </c>
      <c r="S436" s="11">
        <f>IF('총결산'!$C$2, '인테리어-초기비용'!$P$2:$P$747, '인테리어-초기비용'!$O$2:$O$747)</f>
        <v>0</v>
      </c>
      <c r="T436" s="11">
        <f>IF('인테리어-초기비용'!$U$2:$U$747=FALSE, '인테리어-초기비용'!$N$2:$N$747, 0)</f>
        <v>0</v>
      </c>
      <c r="U436" s="21"/>
      <c r="V436" s="8"/>
      <c r="W436" s="8"/>
      <c r="X436" s="8"/>
      <c r="Y436" s="8"/>
      <c r="Z436" s="8"/>
      <c r="AA436" s="8"/>
      <c r="AB436" s="12"/>
    </row>
    <row r="437" ht="15.75" customHeight="1">
      <c r="A437" s="13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7" t="b">
        <f>AND(ISNUMBER(MATCH('인테리어-초기비용'!$E$2:$E$747, '관리용품리스트'!$B$3:$B$48, 0)),
  ISNUMBER(MATCH('인테리어-초기비용'!$F$2:$F$747, '관리용품리스트'!$C$3:$C$48, 0))
)
</f>
        <v>0</v>
      </c>
      <c r="N43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37" s="18" t="str">
        <f>IF('인테리어-초기비용'!$C$2:$C$747="지출", -('인테리어-초기비용'!$G$2:$G$747), '인테리어-초기비용'!$G$2:$G$747)</f>
        <v/>
      </c>
      <c r="P437" s="18">
        <f>'인테리어-초기비용'!$O$2:$O$747-'인테리어-초기비용'!$N$2:$N$747</f>
        <v>0</v>
      </c>
      <c r="Q437" s="18" t="str">
        <f>IF('운영결산'!$C$2, '인테리어-초기비용'!$P$2:$P$747, '인테리어-초기비용'!$O$2:$O$747)</f>
        <v/>
      </c>
      <c r="R437" s="18" t="str">
        <f>IF('초기비용'!$C$2, '인테리어-초기비용'!$P$2:$P$747, '인테리어-초기비용'!$O$2:$O$747)</f>
        <v/>
      </c>
      <c r="S437" s="18">
        <f>IF('총결산'!$C$2, '인테리어-초기비용'!$P$2:$P$747, '인테리어-초기비용'!$O$2:$O$747)</f>
        <v>0</v>
      </c>
      <c r="T437" s="18">
        <f>IF('인테리어-초기비용'!$U$2:$U$747=FALSE, '인테리어-초기비용'!$N$2:$N$747, 0)</f>
        <v>0</v>
      </c>
      <c r="U437" s="20"/>
      <c r="V437" s="15"/>
      <c r="W437" s="15"/>
      <c r="X437" s="15"/>
      <c r="Y437" s="15"/>
      <c r="Z437" s="15"/>
      <c r="AA437" s="15"/>
      <c r="AB437" s="19"/>
    </row>
    <row r="438" ht="15.75" customHeight="1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10" t="b">
        <f>AND(ISNUMBER(MATCH('인테리어-초기비용'!$E$2:$E$747, '관리용품리스트'!$B$3:$B$48, 0)),
  ISNUMBER(MATCH('인테리어-초기비용'!$F$2:$F$747, '관리용품리스트'!$C$3:$C$48, 0))
)
</f>
        <v>0</v>
      </c>
      <c r="N43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38" s="11" t="str">
        <f>IF('인테리어-초기비용'!$C$2:$C$747="지출", -('인테리어-초기비용'!$G$2:$G$747), '인테리어-초기비용'!$G$2:$G$747)</f>
        <v/>
      </c>
      <c r="P438" s="11">
        <f>'인테리어-초기비용'!$O$2:$O$747-'인테리어-초기비용'!$N$2:$N$747</f>
        <v>0</v>
      </c>
      <c r="Q438" s="11" t="str">
        <f>IF('운영결산'!$C$2, '인테리어-초기비용'!$P$2:$P$747, '인테리어-초기비용'!$O$2:$O$747)</f>
        <v/>
      </c>
      <c r="R438" s="11" t="str">
        <f>IF('초기비용'!$C$2, '인테리어-초기비용'!$P$2:$P$747, '인테리어-초기비용'!$O$2:$O$747)</f>
        <v/>
      </c>
      <c r="S438" s="11">
        <f>IF('총결산'!$C$2, '인테리어-초기비용'!$P$2:$P$747, '인테리어-초기비용'!$O$2:$O$747)</f>
        <v>0</v>
      </c>
      <c r="T438" s="11">
        <f>IF('인테리어-초기비용'!$U$2:$U$747=FALSE, '인테리어-초기비용'!$N$2:$N$747, 0)</f>
        <v>0</v>
      </c>
      <c r="U438" s="21"/>
      <c r="V438" s="8"/>
      <c r="W438" s="8"/>
      <c r="X438" s="8"/>
      <c r="Y438" s="8"/>
      <c r="Z438" s="8"/>
      <c r="AA438" s="8"/>
      <c r="AB438" s="12"/>
    </row>
    <row r="439" ht="15.75" customHeight="1">
      <c r="A439" s="13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7" t="b">
        <f>AND(ISNUMBER(MATCH('인테리어-초기비용'!$E$2:$E$747, '관리용품리스트'!$B$3:$B$48, 0)),
  ISNUMBER(MATCH('인테리어-초기비용'!$F$2:$F$747, '관리용품리스트'!$C$3:$C$48, 0))
)
</f>
        <v>0</v>
      </c>
      <c r="N43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39" s="18" t="str">
        <f>IF('인테리어-초기비용'!$C$2:$C$747="지출", -('인테리어-초기비용'!$G$2:$G$747), '인테리어-초기비용'!$G$2:$G$747)</f>
        <v/>
      </c>
      <c r="P439" s="18">
        <f>'인테리어-초기비용'!$O$2:$O$747-'인테리어-초기비용'!$N$2:$N$747</f>
        <v>0</v>
      </c>
      <c r="Q439" s="18" t="str">
        <f>IF('운영결산'!$C$2, '인테리어-초기비용'!$P$2:$P$747, '인테리어-초기비용'!$O$2:$O$747)</f>
        <v/>
      </c>
      <c r="R439" s="18" t="str">
        <f>IF('초기비용'!$C$2, '인테리어-초기비용'!$P$2:$P$747, '인테리어-초기비용'!$O$2:$O$747)</f>
        <v/>
      </c>
      <c r="S439" s="18">
        <f>IF('총결산'!$C$2, '인테리어-초기비용'!$P$2:$P$747, '인테리어-초기비용'!$O$2:$O$747)</f>
        <v>0</v>
      </c>
      <c r="T439" s="18">
        <f>IF('인테리어-초기비용'!$U$2:$U$747=FALSE, '인테리어-초기비용'!$N$2:$N$747, 0)</f>
        <v>0</v>
      </c>
      <c r="U439" s="20"/>
      <c r="V439" s="15"/>
      <c r="W439" s="15"/>
      <c r="X439" s="15"/>
      <c r="Y439" s="15"/>
      <c r="Z439" s="15"/>
      <c r="AA439" s="15"/>
      <c r="AB439" s="19"/>
    </row>
    <row r="440" ht="15.75" customHeight="1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10" t="b">
        <f>AND(ISNUMBER(MATCH('인테리어-초기비용'!$E$2:$E$747, '관리용품리스트'!$B$3:$B$48, 0)),
  ISNUMBER(MATCH('인테리어-초기비용'!$F$2:$F$747, '관리용품리스트'!$C$3:$C$48, 0))
)
</f>
        <v>0</v>
      </c>
      <c r="N44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40" s="11" t="str">
        <f>IF('인테리어-초기비용'!$C$2:$C$747="지출", -('인테리어-초기비용'!$G$2:$G$747), '인테리어-초기비용'!$G$2:$G$747)</f>
        <v/>
      </c>
      <c r="P440" s="11">
        <f>'인테리어-초기비용'!$O$2:$O$747-'인테리어-초기비용'!$N$2:$N$747</f>
        <v>0</v>
      </c>
      <c r="Q440" s="11" t="str">
        <f>IF('운영결산'!$C$2, '인테리어-초기비용'!$P$2:$P$747, '인테리어-초기비용'!$O$2:$O$747)</f>
        <v/>
      </c>
      <c r="R440" s="11" t="str">
        <f>IF('초기비용'!$C$2, '인테리어-초기비용'!$P$2:$P$747, '인테리어-초기비용'!$O$2:$O$747)</f>
        <v/>
      </c>
      <c r="S440" s="11">
        <f>IF('총결산'!$C$2, '인테리어-초기비용'!$P$2:$P$747, '인테리어-초기비용'!$O$2:$O$747)</f>
        <v>0</v>
      </c>
      <c r="T440" s="11">
        <f>IF('인테리어-초기비용'!$U$2:$U$747=FALSE, '인테리어-초기비용'!$N$2:$N$747, 0)</f>
        <v>0</v>
      </c>
      <c r="U440" s="21"/>
      <c r="V440" s="8"/>
      <c r="W440" s="8"/>
      <c r="X440" s="8"/>
      <c r="Y440" s="8"/>
      <c r="Z440" s="8"/>
      <c r="AA440" s="8"/>
      <c r="AB440" s="12"/>
    </row>
    <row r="441" ht="15.75" customHeight="1">
      <c r="A441" s="13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7" t="b">
        <f>AND(ISNUMBER(MATCH('인테리어-초기비용'!$E$2:$E$747, '관리용품리스트'!$B$3:$B$48, 0)),
  ISNUMBER(MATCH('인테리어-초기비용'!$F$2:$F$747, '관리용품리스트'!$C$3:$C$48, 0))
)
</f>
        <v>0</v>
      </c>
      <c r="N44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41" s="18" t="str">
        <f>IF('인테리어-초기비용'!$C$2:$C$747="지출", -('인테리어-초기비용'!$G$2:$G$747), '인테리어-초기비용'!$G$2:$G$747)</f>
        <v/>
      </c>
      <c r="P441" s="18">
        <f>'인테리어-초기비용'!$O$2:$O$747-'인테리어-초기비용'!$N$2:$N$747</f>
        <v>0</v>
      </c>
      <c r="Q441" s="18" t="str">
        <f>IF('운영결산'!$C$2, '인테리어-초기비용'!$P$2:$P$747, '인테리어-초기비용'!$O$2:$O$747)</f>
        <v/>
      </c>
      <c r="R441" s="18" t="str">
        <f>IF('초기비용'!$C$2, '인테리어-초기비용'!$P$2:$P$747, '인테리어-초기비용'!$O$2:$O$747)</f>
        <v/>
      </c>
      <c r="S441" s="18">
        <f>IF('총결산'!$C$2, '인테리어-초기비용'!$P$2:$P$747, '인테리어-초기비용'!$O$2:$O$747)</f>
        <v>0</v>
      </c>
      <c r="T441" s="18">
        <f>IF('인테리어-초기비용'!$U$2:$U$747=FALSE, '인테리어-초기비용'!$N$2:$N$747, 0)</f>
        <v>0</v>
      </c>
      <c r="U441" s="20"/>
      <c r="V441" s="15"/>
      <c r="W441" s="15"/>
      <c r="X441" s="15"/>
      <c r="Y441" s="15"/>
      <c r="Z441" s="15"/>
      <c r="AA441" s="15"/>
      <c r="AB441" s="19"/>
    </row>
    <row r="442" ht="15.75" customHeight="1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10" t="b">
        <f>AND(ISNUMBER(MATCH('인테리어-초기비용'!$E$2:$E$747, '관리용품리스트'!$B$3:$B$48, 0)),
  ISNUMBER(MATCH('인테리어-초기비용'!$F$2:$F$747, '관리용품리스트'!$C$3:$C$48, 0))
)
</f>
        <v>0</v>
      </c>
      <c r="N44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42" s="11" t="str">
        <f>IF('인테리어-초기비용'!$C$2:$C$747="지출", -('인테리어-초기비용'!$G$2:$G$747), '인테리어-초기비용'!$G$2:$G$747)</f>
        <v/>
      </c>
      <c r="P442" s="11">
        <f>'인테리어-초기비용'!$O$2:$O$747-'인테리어-초기비용'!$N$2:$N$747</f>
        <v>0</v>
      </c>
      <c r="Q442" s="11" t="str">
        <f>IF('운영결산'!$C$2, '인테리어-초기비용'!$P$2:$P$747, '인테리어-초기비용'!$O$2:$O$747)</f>
        <v/>
      </c>
      <c r="R442" s="11" t="str">
        <f>IF('초기비용'!$C$2, '인테리어-초기비용'!$P$2:$P$747, '인테리어-초기비용'!$O$2:$O$747)</f>
        <v/>
      </c>
      <c r="S442" s="11">
        <f>IF('총결산'!$C$2, '인테리어-초기비용'!$P$2:$P$747, '인테리어-초기비용'!$O$2:$O$747)</f>
        <v>0</v>
      </c>
      <c r="T442" s="11">
        <f>IF('인테리어-초기비용'!$U$2:$U$747=FALSE, '인테리어-초기비용'!$N$2:$N$747, 0)</f>
        <v>0</v>
      </c>
      <c r="U442" s="21"/>
      <c r="V442" s="8"/>
      <c r="W442" s="8"/>
      <c r="X442" s="8"/>
      <c r="Y442" s="8"/>
      <c r="Z442" s="8"/>
      <c r="AA442" s="8"/>
      <c r="AB442" s="12"/>
    </row>
    <row r="443" ht="15.75" customHeight="1">
      <c r="A443" s="13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7" t="b">
        <f>AND(ISNUMBER(MATCH('인테리어-초기비용'!$E$2:$E$747, '관리용품리스트'!$B$3:$B$48, 0)),
  ISNUMBER(MATCH('인테리어-초기비용'!$F$2:$F$747, '관리용품리스트'!$C$3:$C$48, 0))
)
</f>
        <v>0</v>
      </c>
      <c r="N44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43" s="18" t="str">
        <f>IF('인테리어-초기비용'!$C$2:$C$747="지출", -('인테리어-초기비용'!$G$2:$G$747), '인테리어-초기비용'!$G$2:$G$747)</f>
        <v/>
      </c>
      <c r="P443" s="18">
        <f>'인테리어-초기비용'!$O$2:$O$747-'인테리어-초기비용'!$N$2:$N$747</f>
        <v>0</v>
      </c>
      <c r="Q443" s="18" t="str">
        <f>IF('운영결산'!$C$2, '인테리어-초기비용'!$P$2:$P$747, '인테리어-초기비용'!$O$2:$O$747)</f>
        <v/>
      </c>
      <c r="R443" s="18" t="str">
        <f>IF('초기비용'!$C$2, '인테리어-초기비용'!$P$2:$P$747, '인테리어-초기비용'!$O$2:$O$747)</f>
        <v/>
      </c>
      <c r="S443" s="18">
        <f>IF('총결산'!$C$2, '인테리어-초기비용'!$P$2:$P$747, '인테리어-초기비용'!$O$2:$O$747)</f>
        <v>0</v>
      </c>
      <c r="T443" s="18">
        <f>IF('인테리어-초기비용'!$U$2:$U$747=FALSE, '인테리어-초기비용'!$N$2:$N$747, 0)</f>
        <v>0</v>
      </c>
      <c r="U443" s="20"/>
      <c r="V443" s="15"/>
      <c r="W443" s="15"/>
      <c r="X443" s="15"/>
      <c r="Y443" s="15"/>
      <c r="Z443" s="15"/>
      <c r="AA443" s="15"/>
      <c r="AB443" s="19"/>
    </row>
    <row r="444" ht="15.75" customHeight="1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10" t="b">
        <f>AND(ISNUMBER(MATCH('인테리어-초기비용'!$E$2:$E$747, '관리용품리스트'!$B$3:$B$48, 0)),
  ISNUMBER(MATCH('인테리어-초기비용'!$F$2:$F$747, '관리용품리스트'!$C$3:$C$48, 0))
)
</f>
        <v>0</v>
      </c>
      <c r="N44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44" s="11" t="str">
        <f>IF('인테리어-초기비용'!$C$2:$C$747="지출", -('인테리어-초기비용'!$G$2:$G$747), '인테리어-초기비용'!$G$2:$G$747)</f>
        <v/>
      </c>
      <c r="P444" s="11">
        <f>'인테리어-초기비용'!$O$2:$O$747-'인테리어-초기비용'!$N$2:$N$747</f>
        <v>0</v>
      </c>
      <c r="Q444" s="11" t="str">
        <f>IF('운영결산'!$C$2, '인테리어-초기비용'!$P$2:$P$747, '인테리어-초기비용'!$O$2:$O$747)</f>
        <v/>
      </c>
      <c r="R444" s="11" t="str">
        <f>IF('초기비용'!$C$2, '인테리어-초기비용'!$P$2:$P$747, '인테리어-초기비용'!$O$2:$O$747)</f>
        <v/>
      </c>
      <c r="S444" s="11">
        <f>IF('총결산'!$C$2, '인테리어-초기비용'!$P$2:$P$747, '인테리어-초기비용'!$O$2:$O$747)</f>
        <v>0</v>
      </c>
      <c r="T444" s="11">
        <f>IF('인테리어-초기비용'!$U$2:$U$747=FALSE, '인테리어-초기비용'!$N$2:$N$747, 0)</f>
        <v>0</v>
      </c>
      <c r="U444" s="21"/>
      <c r="V444" s="8"/>
      <c r="W444" s="8"/>
      <c r="X444" s="8"/>
      <c r="Y444" s="8"/>
      <c r="Z444" s="8"/>
      <c r="AA444" s="8"/>
      <c r="AB444" s="12"/>
    </row>
    <row r="445" ht="15.75" customHeight="1">
      <c r="A445" s="13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7" t="b">
        <f>AND(ISNUMBER(MATCH('인테리어-초기비용'!$E$2:$E$747, '관리용품리스트'!$B$3:$B$48, 0)),
  ISNUMBER(MATCH('인테리어-초기비용'!$F$2:$F$747, '관리용품리스트'!$C$3:$C$48, 0))
)
</f>
        <v>0</v>
      </c>
      <c r="N44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45" s="18" t="str">
        <f>IF('인테리어-초기비용'!$C$2:$C$747="지출", -('인테리어-초기비용'!$G$2:$G$747), '인테리어-초기비용'!$G$2:$G$747)</f>
        <v/>
      </c>
      <c r="P445" s="18">
        <f>'인테리어-초기비용'!$O$2:$O$747-'인테리어-초기비용'!$N$2:$N$747</f>
        <v>0</v>
      </c>
      <c r="Q445" s="18" t="str">
        <f>IF('운영결산'!$C$2, '인테리어-초기비용'!$P$2:$P$747, '인테리어-초기비용'!$O$2:$O$747)</f>
        <v/>
      </c>
      <c r="R445" s="18" t="str">
        <f>IF('초기비용'!$C$2, '인테리어-초기비용'!$P$2:$P$747, '인테리어-초기비용'!$O$2:$O$747)</f>
        <v/>
      </c>
      <c r="S445" s="18">
        <f>IF('총결산'!$C$2, '인테리어-초기비용'!$P$2:$P$747, '인테리어-초기비용'!$O$2:$O$747)</f>
        <v>0</v>
      </c>
      <c r="T445" s="18">
        <f>IF('인테리어-초기비용'!$U$2:$U$747=FALSE, '인테리어-초기비용'!$N$2:$N$747, 0)</f>
        <v>0</v>
      </c>
      <c r="U445" s="20"/>
      <c r="V445" s="15"/>
      <c r="W445" s="15"/>
      <c r="X445" s="15"/>
      <c r="Y445" s="15"/>
      <c r="Z445" s="15"/>
      <c r="AA445" s="15"/>
      <c r="AB445" s="19"/>
    </row>
    <row r="446" ht="15.75" customHeight="1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10" t="b">
        <f>AND(ISNUMBER(MATCH('인테리어-초기비용'!$E$2:$E$747, '관리용품리스트'!$B$3:$B$48, 0)),
  ISNUMBER(MATCH('인테리어-초기비용'!$F$2:$F$747, '관리용품리스트'!$C$3:$C$48, 0))
)
</f>
        <v>0</v>
      </c>
      <c r="N44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46" s="11" t="str">
        <f>IF('인테리어-초기비용'!$C$2:$C$747="지출", -('인테리어-초기비용'!$G$2:$G$747), '인테리어-초기비용'!$G$2:$G$747)</f>
        <v/>
      </c>
      <c r="P446" s="11">
        <f>'인테리어-초기비용'!$O$2:$O$747-'인테리어-초기비용'!$N$2:$N$747</f>
        <v>0</v>
      </c>
      <c r="Q446" s="11" t="str">
        <f>IF('운영결산'!$C$2, '인테리어-초기비용'!$P$2:$P$747, '인테리어-초기비용'!$O$2:$O$747)</f>
        <v/>
      </c>
      <c r="R446" s="11" t="str">
        <f>IF('초기비용'!$C$2, '인테리어-초기비용'!$P$2:$P$747, '인테리어-초기비용'!$O$2:$O$747)</f>
        <v/>
      </c>
      <c r="S446" s="11">
        <f>IF('총결산'!$C$2, '인테리어-초기비용'!$P$2:$P$747, '인테리어-초기비용'!$O$2:$O$747)</f>
        <v>0</v>
      </c>
      <c r="T446" s="11">
        <f>IF('인테리어-초기비용'!$U$2:$U$747=FALSE, '인테리어-초기비용'!$N$2:$N$747, 0)</f>
        <v>0</v>
      </c>
      <c r="U446" s="21"/>
      <c r="V446" s="8"/>
      <c r="W446" s="8"/>
      <c r="X446" s="8"/>
      <c r="Y446" s="8"/>
      <c r="Z446" s="8"/>
      <c r="AA446" s="8"/>
      <c r="AB446" s="12"/>
    </row>
    <row r="447" ht="15.75" customHeight="1">
      <c r="A447" s="13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7" t="b">
        <f>AND(ISNUMBER(MATCH('인테리어-초기비용'!$E$2:$E$747, '관리용품리스트'!$B$3:$B$48, 0)),
  ISNUMBER(MATCH('인테리어-초기비용'!$F$2:$F$747, '관리용품리스트'!$C$3:$C$48, 0))
)
</f>
        <v>0</v>
      </c>
      <c r="N44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47" s="18" t="str">
        <f>IF('인테리어-초기비용'!$C$2:$C$747="지출", -('인테리어-초기비용'!$G$2:$G$747), '인테리어-초기비용'!$G$2:$G$747)</f>
        <v/>
      </c>
      <c r="P447" s="18">
        <f>'인테리어-초기비용'!$O$2:$O$747-'인테리어-초기비용'!$N$2:$N$747</f>
        <v>0</v>
      </c>
      <c r="Q447" s="18" t="str">
        <f>IF('운영결산'!$C$2, '인테리어-초기비용'!$P$2:$P$747, '인테리어-초기비용'!$O$2:$O$747)</f>
        <v/>
      </c>
      <c r="R447" s="18" t="str">
        <f>IF('초기비용'!$C$2, '인테리어-초기비용'!$P$2:$P$747, '인테리어-초기비용'!$O$2:$O$747)</f>
        <v/>
      </c>
      <c r="S447" s="18">
        <f>IF('총결산'!$C$2, '인테리어-초기비용'!$P$2:$P$747, '인테리어-초기비용'!$O$2:$O$747)</f>
        <v>0</v>
      </c>
      <c r="T447" s="18">
        <f>IF('인테리어-초기비용'!$U$2:$U$747=FALSE, '인테리어-초기비용'!$N$2:$N$747, 0)</f>
        <v>0</v>
      </c>
      <c r="U447" s="20"/>
      <c r="V447" s="15"/>
      <c r="W447" s="15"/>
      <c r="X447" s="15"/>
      <c r="Y447" s="15"/>
      <c r="Z447" s="15"/>
      <c r="AA447" s="15"/>
      <c r="AB447" s="19"/>
    </row>
    <row r="448" ht="15.75" customHeight="1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10" t="b">
        <f>AND(ISNUMBER(MATCH('인테리어-초기비용'!$E$2:$E$747, '관리용품리스트'!$B$3:$B$48, 0)),
  ISNUMBER(MATCH('인테리어-초기비용'!$F$2:$F$747, '관리용품리스트'!$C$3:$C$48, 0))
)
</f>
        <v>0</v>
      </c>
      <c r="N44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48" s="11" t="str">
        <f>IF('인테리어-초기비용'!$C$2:$C$747="지출", -('인테리어-초기비용'!$G$2:$G$747), '인테리어-초기비용'!$G$2:$G$747)</f>
        <v/>
      </c>
      <c r="P448" s="11">
        <f>'인테리어-초기비용'!$O$2:$O$747-'인테리어-초기비용'!$N$2:$N$747</f>
        <v>0</v>
      </c>
      <c r="Q448" s="11" t="str">
        <f>IF('운영결산'!$C$2, '인테리어-초기비용'!$P$2:$P$747, '인테리어-초기비용'!$O$2:$O$747)</f>
        <v/>
      </c>
      <c r="R448" s="11" t="str">
        <f>IF('초기비용'!$C$2, '인테리어-초기비용'!$P$2:$P$747, '인테리어-초기비용'!$O$2:$O$747)</f>
        <v/>
      </c>
      <c r="S448" s="11">
        <f>IF('총결산'!$C$2, '인테리어-초기비용'!$P$2:$P$747, '인테리어-초기비용'!$O$2:$O$747)</f>
        <v>0</v>
      </c>
      <c r="T448" s="11">
        <f>IF('인테리어-초기비용'!$U$2:$U$747=FALSE, '인테리어-초기비용'!$N$2:$N$747, 0)</f>
        <v>0</v>
      </c>
      <c r="U448" s="21"/>
      <c r="V448" s="8"/>
      <c r="W448" s="8"/>
      <c r="X448" s="8"/>
      <c r="Y448" s="8"/>
      <c r="Z448" s="8"/>
      <c r="AA448" s="8"/>
      <c r="AB448" s="12"/>
    </row>
    <row r="449" ht="15.75" customHeight="1">
      <c r="A449" s="13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7" t="b">
        <f>AND(ISNUMBER(MATCH('인테리어-초기비용'!$E$2:$E$747, '관리용품리스트'!$B$3:$B$48, 0)),
  ISNUMBER(MATCH('인테리어-초기비용'!$F$2:$F$747, '관리용품리스트'!$C$3:$C$48, 0))
)
</f>
        <v>0</v>
      </c>
      <c r="N44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49" s="18" t="str">
        <f>IF('인테리어-초기비용'!$C$2:$C$747="지출", -('인테리어-초기비용'!$G$2:$G$747), '인테리어-초기비용'!$G$2:$G$747)</f>
        <v/>
      </c>
      <c r="P449" s="18">
        <f>'인테리어-초기비용'!$O$2:$O$747-'인테리어-초기비용'!$N$2:$N$747</f>
        <v>0</v>
      </c>
      <c r="Q449" s="18" t="str">
        <f>IF('운영결산'!$C$2, '인테리어-초기비용'!$P$2:$P$747, '인테리어-초기비용'!$O$2:$O$747)</f>
        <v/>
      </c>
      <c r="R449" s="18" t="str">
        <f>IF('초기비용'!$C$2, '인테리어-초기비용'!$P$2:$P$747, '인테리어-초기비용'!$O$2:$O$747)</f>
        <v/>
      </c>
      <c r="S449" s="18">
        <f>IF('총결산'!$C$2, '인테리어-초기비용'!$P$2:$P$747, '인테리어-초기비용'!$O$2:$O$747)</f>
        <v>0</v>
      </c>
      <c r="T449" s="18">
        <f>IF('인테리어-초기비용'!$U$2:$U$747=FALSE, '인테리어-초기비용'!$N$2:$N$747, 0)</f>
        <v>0</v>
      </c>
      <c r="U449" s="20"/>
      <c r="V449" s="15"/>
      <c r="W449" s="15"/>
      <c r="X449" s="15"/>
      <c r="Y449" s="15"/>
      <c r="Z449" s="15"/>
      <c r="AA449" s="15"/>
      <c r="AB449" s="19"/>
    </row>
    <row r="450" ht="15.75" customHeight="1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10" t="b">
        <f>AND(ISNUMBER(MATCH('인테리어-초기비용'!$E$2:$E$747, '관리용품리스트'!$B$3:$B$48, 0)),
  ISNUMBER(MATCH('인테리어-초기비용'!$F$2:$F$747, '관리용품리스트'!$C$3:$C$48, 0))
)
</f>
        <v>0</v>
      </c>
      <c r="N45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50" s="11" t="str">
        <f>IF('인테리어-초기비용'!$C$2:$C$747="지출", -('인테리어-초기비용'!$G$2:$G$747), '인테리어-초기비용'!$G$2:$G$747)</f>
        <v/>
      </c>
      <c r="P450" s="11">
        <f>'인테리어-초기비용'!$O$2:$O$747-'인테리어-초기비용'!$N$2:$N$747</f>
        <v>0</v>
      </c>
      <c r="Q450" s="11" t="str">
        <f>IF('운영결산'!$C$2, '인테리어-초기비용'!$P$2:$P$747, '인테리어-초기비용'!$O$2:$O$747)</f>
        <v/>
      </c>
      <c r="R450" s="11" t="str">
        <f>IF('초기비용'!$C$2, '인테리어-초기비용'!$P$2:$P$747, '인테리어-초기비용'!$O$2:$O$747)</f>
        <v/>
      </c>
      <c r="S450" s="11">
        <f>IF('총결산'!$C$2, '인테리어-초기비용'!$P$2:$P$747, '인테리어-초기비용'!$O$2:$O$747)</f>
        <v>0</v>
      </c>
      <c r="T450" s="11">
        <f>IF('인테리어-초기비용'!$U$2:$U$747=FALSE, '인테리어-초기비용'!$N$2:$N$747, 0)</f>
        <v>0</v>
      </c>
      <c r="U450" s="21"/>
      <c r="V450" s="8"/>
      <c r="W450" s="8"/>
      <c r="X450" s="8"/>
      <c r="Y450" s="8"/>
      <c r="Z450" s="8"/>
      <c r="AA450" s="8"/>
      <c r="AB450" s="12"/>
    </row>
    <row r="451" ht="15.75" customHeight="1">
      <c r="A451" s="13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7" t="b">
        <f>AND(ISNUMBER(MATCH('인테리어-초기비용'!$E$2:$E$747, '관리용품리스트'!$B$3:$B$48, 0)),
  ISNUMBER(MATCH('인테리어-초기비용'!$F$2:$F$747, '관리용품리스트'!$C$3:$C$48, 0))
)
</f>
        <v>0</v>
      </c>
      <c r="N45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51" s="18" t="str">
        <f>IF('인테리어-초기비용'!$C$2:$C$747="지출", -('인테리어-초기비용'!$G$2:$G$747), '인테리어-초기비용'!$G$2:$G$747)</f>
        <v/>
      </c>
      <c r="P451" s="18">
        <f>'인테리어-초기비용'!$O$2:$O$747-'인테리어-초기비용'!$N$2:$N$747</f>
        <v>0</v>
      </c>
      <c r="Q451" s="18" t="str">
        <f>IF('운영결산'!$C$2, '인테리어-초기비용'!$P$2:$P$747, '인테리어-초기비용'!$O$2:$O$747)</f>
        <v/>
      </c>
      <c r="R451" s="18" t="str">
        <f>IF('초기비용'!$C$2, '인테리어-초기비용'!$P$2:$P$747, '인테리어-초기비용'!$O$2:$O$747)</f>
        <v/>
      </c>
      <c r="S451" s="18">
        <f>IF('총결산'!$C$2, '인테리어-초기비용'!$P$2:$P$747, '인테리어-초기비용'!$O$2:$O$747)</f>
        <v>0</v>
      </c>
      <c r="T451" s="18">
        <f>IF('인테리어-초기비용'!$U$2:$U$747=FALSE, '인테리어-초기비용'!$N$2:$N$747, 0)</f>
        <v>0</v>
      </c>
      <c r="U451" s="20"/>
      <c r="V451" s="15"/>
      <c r="W451" s="15"/>
      <c r="X451" s="15"/>
      <c r="Y451" s="15"/>
      <c r="Z451" s="15"/>
      <c r="AA451" s="15"/>
      <c r="AB451" s="19"/>
    </row>
    <row r="452" ht="15.75" customHeight="1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10" t="b">
        <f>AND(ISNUMBER(MATCH('인테리어-초기비용'!$E$2:$E$747, '관리용품리스트'!$B$3:$B$48, 0)),
  ISNUMBER(MATCH('인테리어-초기비용'!$F$2:$F$747, '관리용품리스트'!$C$3:$C$48, 0))
)
</f>
        <v>0</v>
      </c>
      <c r="N45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52" s="11" t="str">
        <f>IF('인테리어-초기비용'!$C$2:$C$747="지출", -('인테리어-초기비용'!$G$2:$G$747), '인테리어-초기비용'!$G$2:$G$747)</f>
        <v/>
      </c>
      <c r="P452" s="11">
        <f>'인테리어-초기비용'!$O$2:$O$747-'인테리어-초기비용'!$N$2:$N$747</f>
        <v>0</v>
      </c>
      <c r="Q452" s="11" t="str">
        <f>IF('운영결산'!$C$2, '인테리어-초기비용'!$P$2:$P$747, '인테리어-초기비용'!$O$2:$O$747)</f>
        <v/>
      </c>
      <c r="R452" s="11" t="str">
        <f>IF('초기비용'!$C$2, '인테리어-초기비용'!$P$2:$P$747, '인테리어-초기비용'!$O$2:$O$747)</f>
        <v/>
      </c>
      <c r="S452" s="11">
        <f>IF('총결산'!$C$2, '인테리어-초기비용'!$P$2:$P$747, '인테리어-초기비용'!$O$2:$O$747)</f>
        <v>0</v>
      </c>
      <c r="T452" s="11">
        <f>IF('인테리어-초기비용'!$U$2:$U$747=FALSE, '인테리어-초기비용'!$N$2:$N$747, 0)</f>
        <v>0</v>
      </c>
      <c r="U452" s="21"/>
      <c r="V452" s="8"/>
      <c r="W452" s="8"/>
      <c r="X452" s="8"/>
      <c r="Y452" s="8"/>
      <c r="Z452" s="8"/>
      <c r="AA452" s="8"/>
      <c r="AB452" s="12"/>
    </row>
    <row r="453" ht="15.75" customHeight="1">
      <c r="A453" s="13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7" t="b">
        <f>AND(ISNUMBER(MATCH('인테리어-초기비용'!$E$2:$E$747, '관리용품리스트'!$B$3:$B$48, 0)),
  ISNUMBER(MATCH('인테리어-초기비용'!$F$2:$F$747, '관리용품리스트'!$C$3:$C$48, 0))
)
</f>
        <v>0</v>
      </c>
      <c r="N45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53" s="18" t="str">
        <f>IF('인테리어-초기비용'!$C$2:$C$747="지출", -('인테리어-초기비용'!$G$2:$G$747), '인테리어-초기비용'!$G$2:$G$747)</f>
        <v/>
      </c>
      <c r="P453" s="18">
        <f>'인테리어-초기비용'!$O$2:$O$747-'인테리어-초기비용'!$N$2:$N$747</f>
        <v>0</v>
      </c>
      <c r="Q453" s="18" t="str">
        <f>IF('운영결산'!$C$2, '인테리어-초기비용'!$P$2:$P$747, '인테리어-초기비용'!$O$2:$O$747)</f>
        <v/>
      </c>
      <c r="R453" s="18" t="str">
        <f>IF('초기비용'!$C$2, '인테리어-초기비용'!$P$2:$P$747, '인테리어-초기비용'!$O$2:$O$747)</f>
        <v/>
      </c>
      <c r="S453" s="18">
        <f>IF('총결산'!$C$2, '인테리어-초기비용'!$P$2:$P$747, '인테리어-초기비용'!$O$2:$O$747)</f>
        <v>0</v>
      </c>
      <c r="T453" s="18">
        <f>IF('인테리어-초기비용'!$U$2:$U$747=FALSE, '인테리어-초기비용'!$N$2:$N$747, 0)</f>
        <v>0</v>
      </c>
      <c r="U453" s="20"/>
      <c r="V453" s="15"/>
      <c r="W453" s="15"/>
      <c r="X453" s="15"/>
      <c r="Y453" s="15"/>
      <c r="Z453" s="15"/>
      <c r="AA453" s="15"/>
      <c r="AB453" s="19"/>
    </row>
    <row r="454" ht="15.75" customHeight="1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10" t="b">
        <f>AND(ISNUMBER(MATCH('인테리어-초기비용'!$E$2:$E$747, '관리용품리스트'!$B$3:$B$48, 0)),
  ISNUMBER(MATCH('인테리어-초기비용'!$F$2:$F$747, '관리용품리스트'!$C$3:$C$48, 0))
)
</f>
        <v>0</v>
      </c>
      <c r="N45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54" s="11" t="str">
        <f>IF('인테리어-초기비용'!$C$2:$C$747="지출", -('인테리어-초기비용'!$G$2:$G$747), '인테리어-초기비용'!$G$2:$G$747)</f>
        <v/>
      </c>
      <c r="P454" s="11">
        <f>'인테리어-초기비용'!$O$2:$O$747-'인테리어-초기비용'!$N$2:$N$747</f>
        <v>0</v>
      </c>
      <c r="Q454" s="11" t="str">
        <f>IF('운영결산'!$C$2, '인테리어-초기비용'!$P$2:$P$747, '인테리어-초기비용'!$O$2:$O$747)</f>
        <v/>
      </c>
      <c r="R454" s="11" t="str">
        <f>IF('초기비용'!$C$2, '인테리어-초기비용'!$P$2:$P$747, '인테리어-초기비용'!$O$2:$O$747)</f>
        <v/>
      </c>
      <c r="S454" s="11">
        <f>IF('총결산'!$C$2, '인테리어-초기비용'!$P$2:$P$747, '인테리어-초기비용'!$O$2:$O$747)</f>
        <v>0</v>
      </c>
      <c r="T454" s="11">
        <f>IF('인테리어-초기비용'!$U$2:$U$747=FALSE, '인테리어-초기비용'!$N$2:$N$747, 0)</f>
        <v>0</v>
      </c>
      <c r="U454" s="21"/>
      <c r="V454" s="8"/>
      <c r="W454" s="8"/>
      <c r="X454" s="8"/>
      <c r="Y454" s="8"/>
      <c r="Z454" s="8"/>
      <c r="AA454" s="8"/>
      <c r="AB454" s="12"/>
    </row>
    <row r="455" ht="15.75" customHeight="1">
      <c r="A455" s="13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7" t="b">
        <f>AND(ISNUMBER(MATCH('인테리어-초기비용'!$E$2:$E$747, '관리용품리스트'!$B$3:$B$48, 0)),
  ISNUMBER(MATCH('인테리어-초기비용'!$F$2:$F$747, '관리용품리스트'!$C$3:$C$48, 0))
)
</f>
        <v>0</v>
      </c>
      <c r="N45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55" s="18" t="str">
        <f>IF('인테리어-초기비용'!$C$2:$C$747="지출", -('인테리어-초기비용'!$G$2:$G$747), '인테리어-초기비용'!$G$2:$G$747)</f>
        <v/>
      </c>
      <c r="P455" s="18">
        <f>'인테리어-초기비용'!$O$2:$O$747-'인테리어-초기비용'!$N$2:$N$747</f>
        <v>0</v>
      </c>
      <c r="Q455" s="18" t="str">
        <f>IF('운영결산'!$C$2, '인테리어-초기비용'!$P$2:$P$747, '인테리어-초기비용'!$O$2:$O$747)</f>
        <v/>
      </c>
      <c r="R455" s="18" t="str">
        <f>IF('초기비용'!$C$2, '인테리어-초기비용'!$P$2:$P$747, '인테리어-초기비용'!$O$2:$O$747)</f>
        <v/>
      </c>
      <c r="S455" s="18">
        <f>IF('총결산'!$C$2, '인테리어-초기비용'!$P$2:$P$747, '인테리어-초기비용'!$O$2:$O$747)</f>
        <v>0</v>
      </c>
      <c r="T455" s="18">
        <f>IF('인테리어-초기비용'!$U$2:$U$747=FALSE, '인테리어-초기비용'!$N$2:$N$747, 0)</f>
        <v>0</v>
      </c>
      <c r="U455" s="20"/>
      <c r="V455" s="15"/>
      <c r="W455" s="15"/>
      <c r="X455" s="15"/>
      <c r="Y455" s="15"/>
      <c r="Z455" s="15"/>
      <c r="AA455" s="15"/>
      <c r="AB455" s="19"/>
    </row>
    <row r="456" ht="15.75" customHeight="1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10" t="b">
        <f>AND(ISNUMBER(MATCH('인테리어-초기비용'!$E$2:$E$747, '관리용품리스트'!$B$3:$B$48, 0)),
  ISNUMBER(MATCH('인테리어-초기비용'!$F$2:$F$747, '관리용품리스트'!$C$3:$C$48, 0))
)
</f>
        <v>0</v>
      </c>
      <c r="N45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56" s="11" t="str">
        <f>IF('인테리어-초기비용'!$C$2:$C$747="지출", -('인테리어-초기비용'!$G$2:$G$747), '인테리어-초기비용'!$G$2:$G$747)</f>
        <v/>
      </c>
      <c r="P456" s="11">
        <f>'인테리어-초기비용'!$O$2:$O$747-'인테리어-초기비용'!$N$2:$N$747</f>
        <v>0</v>
      </c>
      <c r="Q456" s="11" t="str">
        <f>IF('운영결산'!$C$2, '인테리어-초기비용'!$P$2:$P$747, '인테리어-초기비용'!$O$2:$O$747)</f>
        <v/>
      </c>
      <c r="R456" s="11" t="str">
        <f>IF('초기비용'!$C$2, '인테리어-초기비용'!$P$2:$P$747, '인테리어-초기비용'!$O$2:$O$747)</f>
        <v/>
      </c>
      <c r="S456" s="11">
        <f>IF('총결산'!$C$2, '인테리어-초기비용'!$P$2:$P$747, '인테리어-초기비용'!$O$2:$O$747)</f>
        <v>0</v>
      </c>
      <c r="T456" s="11">
        <f>IF('인테리어-초기비용'!$U$2:$U$747=FALSE, '인테리어-초기비용'!$N$2:$N$747, 0)</f>
        <v>0</v>
      </c>
      <c r="U456" s="21"/>
      <c r="V456" s="8"/>
      <c r="W456" s="8"/>
      <c r="X456" s="8"/>
      <c r="Y456" s="8"/>
      <c r="Z456" s="8"/>
      <c r="AA456" s="8"/>
      <c r="AB456" s="12"/>
    </row>
    <row r="457" ht="15.75" customHeight="1">
      <c r="A457" s="13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7" t="b">
        <f>AND(ISNUMBER(MATCH('인테리어-초기비용'!$E$2:$E$747, '관리용품리스트'!$B$3:$B$48, 0)),
  ISNUMBER(MATCH('인테리어-초기비용'!$F$2:$F$747, '관리용품리스트'!$C$3:$C$48, 0))
)
</f>
        <v>0</v>
      </c>
      <c r="N45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57" s="18" t="str">
        <f>IF('인테리어-초기비용'!$C$2:$C$747="지출", -('인테리어-초기비용'!$G$2:$G$747), '인테리어-초기비용'!$G$2:$G$747)</f>
        <v/>
      </c>
      <c r="P457" s="18">
        <f>'인테리어-초기비용'!$O$2:$O$747-'인테리어-초기비용'!$N$2:$N$747</f>
        <v>0</v>
      </c>
      <c r="Q457" s="18" t="str">
        <f>IF('운영결산'!$C$2, '인테리어-초기비용'!$P$2:$P$747, '인테리어-초기비용'!$O$2:$O$747)</f>
        <v/>
      </c>
      <c r="R457" s="18" t="str">
        <f>IF('초기비용'!$C$2, '인테리어-초기비용'!$P$2:$P$747, '인테리어-초기비용'!$O$2:$O$747)</f>
        <v/>
      </c>
      <c r="S457" s="18">
        <f>IF('총결산'!$C$2, '인테리어-초기비용'!$P$2:$P$747, '인테리어-초기비용'!$O$2:$O$747)</f>
        <v>0</v>
      </c>
      <c r="T457" s="18">
        <f>IF('인테리어-초기비용'!$U$2:$U$747=FALSE, '인테리어-초기비용'!$N$2:$N$747, 0)</f>
        <v>0</v>
      </c>
      <c r="U457" s="20"/>
      <c r="V457" s="15"/>
      <c r="W457" s="15"/>
      <c r="X457" s="15"/>
      <c r="Y457" s="15"/>
      <c r="Z457" s="15"/>
      <c r="AA457" s="15"/>
      <c r="AB457" s="19"/>
    </row>
    <row r="458" ht="15.75" customHeight="1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10" t="b">
        <f>AND(ISNUMBER(MATCH('인테리어-초기비용'!$E$2:$E$747, '관리용품리스트'!$B$3:$B$48, 0)),
  ISNUMBER(MATCH('인테리어-초기비용'!$F$2:$F$747, '관리용품리스트'!$C$3:$C$48, 0))
)
</f>
        <v>0</v>
      </c>
      <c r="N45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58" s="11" t="str">
        <f>IF('인테리어-초기비용'!$C$2:$C$747="지출", -('인테리어-초기비용'!$G$2:$G$747), '인테리어-초기비용'!$G$2:$G$747)</f>
        <v/>
      </c>
      <c r="P458" s="11">
        <f>'인테리어-초기비용'!$O$2:$O$747-'인테리어-초기비용'!$N$2:$N$747</f>
        <v>0</v>
      </c>
      <c r="Q458" s="11" t="str">
        <f>IF('운영결산'!$C$2, '인테리어-초기비용'!$P$2:$P$747, '인테리어-초기비용'!$O$2:$O$747)</f>
        <v/>
      </c>
      <c r="R458" s="11" t="str">
        <f>IF('초기비용'!$C$2, '인테리어-초기비용'!$P$2:$P$747, '인테리어-초기비용'!$O$2:$O$747)</f>
        <v/>
      </c>
      <c r="S458" s="11">
        <f>IF('총결산'!$C$2, '인테리어-초기비용'!$P$2:$P$747, '인테리어-초기비용'!$O$2:$O$747)</f>
        <v>0</v>
      </c>
      <c r="T458" s="11">
        <f>IF('인테리어-초기비용'!$U$2:$U$747=FALSE, '인테리어-초기비용'!$N$2:$N$747, 0)</f>
        <v>0</v>
      </c>
      <c r="U458" s="21"/>
      <c r="V458" s="8"/>
      <c r="W458" s="8"/>
      <c r="X458" s="8"/>
      <c r="Y458" s="8"/>
      <c r="Z458" s="8"/>
      <c r="AA458" s="8"/>
      <c r="AB458" s="12"/>
    </row>
    <row r="459" ht="15.75" customHeight="1">
      <c r="A459" s="13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7" t="b">
        <f>AND(ISNUMBER(MATCH('인테리어-초기비용'!$E$2:$E$747, '관리용품리스트'!$B$3:$B$48, 0)),
  ISNUMBER(MATCH('인테리어-초기비용'!$F$2:$F$747, '관리용품리스트'!$C$3:$C$48, 0))
)
</f>
        <v>0</v>
      </c>
      <c r="N45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59" s="18" t="str">
        <f>IF('인테리어-초기비용'!$C$2:$C$747="지출", -('인테리어-초기비용'!$G$2:$G$747), '인테리어-초기비용'!$G$2:$G$747)</f>
        <v/>
      </c>
      <c r="P459" s="18">
        <f>'인테리어-초기비용'!$O$2:$O$747-'인테리어-초기비용'!$N$2:$N$747</f>
        <v>0</v>
      </c>
      <c r="Q459" s="18" t="str">
        <f>IF('운영결산'!$C$2, '인테리어-초기비용'!$P$2:$P$747, '인테리어-초기비용'!$O$2:$O$747)</f>
        <v/>
      </c>
      <c r="R459" s="18" t="str">
        <f>IF('초기비용'!$C$2, '인테리어-초기비용'!$P$2:$P$747, '인테리어-초기비용'!$O$2:$O$747)</f>
        <v/>
      </c>
      <c r="S459" s="18">
        <f>IF('총결산'!$C$2, '인테리어-초기비용'!$P$2:$P$747, '인테리어-초기비용'!$O$2:$O$747)</f>
        <v>0</v>
      </c>
      <c r="T459" s="18">
        <f>IF('인테리어-초기비용'!$U$2:$U$747=FALSE, '인테리어-초기비용'!$N$2:$N$747, 0)</f>
        <v>0</v>
      </c>
      <c r="U459" s="20"/>
      <c r="V459" s="15"/>
      <c r="W459" s="15"/>
      <c r="X459" s="15"/>
      <c r="Y459" s="15"/>
      <c r="Z459" s="15"/>
      <c r="AA459" s="15"/>
      <c r="AB459" s="19"/>
    </row>
    <row r="460" ht="15.75" customHeight="1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10" t="b">
        <f>AND(ISNUMBER(MATCH('인테리어-초기비용'!$E$2:$E$747, '관리용품리스트'!$B$3:$B$48, 0)),
  ISNUMBER(MATCH('인테리어-초기비용'!$F$2:$F$747, '관리용품리스트'!$C$3:$C$48, 0))
)
</f>
        <v>0</v>
      </c>
      <c r="N46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60" s="11" t="str">
        <f>IF('인테리어-초기비용'!$C$2:$C$747="지출", -('인테리어-초기비용'!$G$2:$G$747), '인테리어-초기비용'!$G$2:$G$747)</f>
        <v/>
      </c>
      <c r="P460" s="11">
        <f>'인테리어-초기비용'!$O$2:$O$747-'인테리어-초기비용'!$N$2:$N$747</f>
        <v>0</v>
      </c>
      <c r="Q460" s="11" t="str">
        <f>IF('운영결산'!$C$2, '인테리어-초기비용'!$P$2:$P$747, '인테리어-초기비용'!$O$2:$O$747)</f>
        <v/>
      </c>
      <c r="R460" s="11" t="str">
        <f>IF('초기비용'!$C$2, '인테리어-초기비용'!$P$2:$P$747, '인테리어-초기비용'!$O$2:$O$747)</f>
        <v/>
      </c>
      <c r="S460" s="11">
        <f>IF('총결산'!$C$2, '인테리어-초기비용'!$P$2:$P$747, '인테리어-초기비용'!$O$2:$O$747)</f>
        <v>0</v>
      </c>
      <c r="T460" s="11">
        <f>IF('인테리어-초기비용'!$U$2:$U$747=FALSE, '인테리어-초기비용'!$N$2:$N$747, 0)</f>
        <v>0</v>
      </c>
      <c r="U460" s="21"/>
      <c r="V460" s="8"/>
      <c r="W460" s="8"/>
      <c r="X460" s="8"/>
      <c r="Y460" s="8"/>
      <c r="Z460" s="8"/>
      <c r="AA460" s="8"/>
      <c r="AB460" s="12"/>
    </row>
    <row r="461" ht="15.75" customHeight="1">
      <c r="A461" s="13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7" t="b">
        <f>AND(ISNUMBER(MATCH('인테리어-초기비용'!$E$2:$E$747, '관리용품리스트'!$B$3:$B$48, 0)),
  ISNUMBER(MATCH('인테리어-초기비용'!$F$2:$F$747, '관리용품리스트'!$C$3:$C$48, 0))
)
</f>
        <v>0</v>
      </c>
      <c r="N46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61" s="18" t="str">
        <f>IF('인테리어-초기비용'!$C$2:$C$747="지출", -('인테리어-초기비용'!$G$2:$G$747), '인테리어-초기비용'!$G$2:$G$747)</f>
        <v/>
      </c>
      <c r="P461" s="18">
        <f>'인테리어-초기비용'!$O$2:$O$747-'인테리어-초기비용'!$N$2:$N$747</f>
        <v>0</v>
      </c>
      <c r="Q461" s="18" t="str">
        <f>IF('운영결산'!$C$2, '인테리어-초기비용'!$P$2:$P$747, '인테리어-초기비용'!$O$2:$O$747)</f>
        <v/>
      </c>
      <c r="R461" s="18" t="str">
        <f>IF('초기비용'!$C$2, '인테리어-초기비용'!$P$2:$P$747, '인테리어-초기비용'!$O$2:$O$747)</f>
        <v/>
      </c>
      <c r="S461" s="18">
        <f>IF('총결산'!$C$2, '인테리어-초기비용'!$P$2:$P$747, '인테리어-초기비용'!$O$2:$O$747)</f>
        <v>0</v>
      </c>
      <c r="T461" s="18">
        <f>IF('인테리어-초기비용'!$U$2:$U$747=FALSE, '인테리어-초기비용'!$N$2:$N$747, 0)</f>
        <v>0</v>
      </c>
      <c r="U461" s="20"/>
      <c r="V461" s="15"/>
      <c r="W461" s="15"/>
      <c r="X461" s="15"/>
      <c r="Y461" s="15"/>
      <c r="Z461" s="15"/>
      <c r="AA461" s="15"/>
      <c r="AB461" s="19"/>
    </row>
    <row r="462" ht="15.75" customHeight="1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10" t="b">
        <f>AND(ISNUMBER(MATCH('인테리어-초기비용'!$E$2:$E$747, '관리용품리스트'!$B$3:$B$48, 0)),
  ISNUMBER(MATCH('인테리어-초기비용'!$F$2:$F$747, '관리용품리스트'!$C$3:$C$48, 0))
)
</f>
        <v>0</v>
      </c>
      <c r="N46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62" s="11" t="str">
        <f>IF('인테리어-초기비용'!$C$2:$C$747="지출", -('인테리어-초기비용'!$G$2:$G$747), '인테리어-초기비용'!$G$2:$G$747)</f>
        <v/>
      </c>
      <c r="P462" s="11">
        <f>'인테리어-초기비용'!$O$2:$O$747-'인테리어-초기비용'!$N$2:$N$747</f>
        <v>0</v>
      </c>
      <c r="Q462" s="11" t="str">
        <f>IF('운영결산'!$C$2, '인테리어-초기비용'!$P$2:$P$747, '인테리어-초기비용'!$O$2:$O$747)</f>
        <v/>
      </c>
      <c r="R462" s="11" t="str">
        <f>IF('초기비용'!$C$2, '인테리어-초기비용'!$P$2:$P$747, '인테리어-초기비용'!$O$2:$O$747)</f>
        <v/>
      </c>
      <c r="S462" s="11">
        <f>IF('총결산'!$C$2, '인테리어-초기비용'!$P$2:$P$747, '인테리어-초기비용'!$O$2:$O$747)</f>
        <v>0</v>
      </c>
      <c r="T462" s="11">
        <f>IF('인테리어-초기비용'!$U$2:$U$747=FALSE, '인테리어-초기비용'!$N$2:$N$747, 0)</f>
        <v>0</v>
      </c>
      <c r="U462" s="21"/>
      <c r="V462" s="8"/>
      <c r="W462" s="8"/>
      <c r="X462" s="8"/>
      <c r="Y462" s="8"/>
      <c r="Z462" s="8"/>
      <c r="AA462" s="8"/>
      <c r="AB462" s="12"/>
    </row>
    <row r="463" ht="15.75" customHeight="1">
      <c r="A463" s="13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7" t="b">
        <f>AND(ISNUMBER(MATCH('인테리어-초기비용'!$E$2:$E$747, '관리용품리스트'!$B$3:$B$48, 0)),
  ISNUMBER(MATCH('인테리어-초기비용'!$F$2:$F$747, '관리용품리스트'!$C$3:$C$48, 0))
)
</f>
        <v>0</v>
      </c>
      <c r="N46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63" s="18" t="str">
        <f>IF('인테리어-초기비용'!$C$2:$C$747="지출", -('인테리어-초기비용'!$G$2:$G$747), '인테리어-초기비용'!$G$2:$G$747)</f>
        <v/>
      </c>
      <c r="P463" s="18">
        <f>'인테리어-초기비용'!$O$2:$O$747-'인테리어-초기비용'!$N$2:$N$747</f>
        <v>0</v>
      </c>
      <c r="Q463" s="18" t="str">
        <f>IF('운영결산'!$C$2, '인테리어-초기비용'!$P$2:$P$747, '인테리어-초기비용'!$O$2:$O$747)</f>
        <v/>
      </c>
      <c r="R463" s="18" t="str">
        <f>IF('초기비용'!$C$2, '인테리어-초기비용'!$P$2:$P$747, '인테리어-초기비용'!$O$2:$O$747)</f>
        <v/>
      </c>
      <c r="S463" s="18">
        <f>IF('총결산'!$C$2, '인테리어-초기비용'!$P$2:$P$747, '인테리어-초기비용'!$O$2:$O$747)</f>
        <v>0</v>
      </c>
      <c r="T463" s="18">
        <f>IF('인테리어-초기비용'!$U$2:$U$747=FALSE, '인테리어-초기비용'!$N$2:$N$747, 0)</f>
        <v>0</v>
      </c>
      <c r="U463" s="20"/>
      <c r="V463" s="15"/>
      <c r="W463" s="15"/>
      <c r="X463" s="15"/>
      <c r="Y463" s="15"/>
      <c r="Z463" s="15"/>
      <c r="AA463" s="15"/>
      <c r="AB463" s="19"/>
    </row>
    <row r="464" ht="15.75" customHeight="1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10" t="b">
        <f>AND(ISNUMBER(MATCH('인테리어-초기비용'!$E$2:$E$747, '관리용품리스트'!$B$3:$B$48, 0)),
  ISNUMBER(MATCH('인테리어-초기비용'!$F$2:$F$747, '관리용품리스트'!$C$3:$C$48, 0))
)
</f>
        <v>0</v>
      </c>
      <c r="N46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64" s="11" t="str">
        <f>IF('인테리어-초기비용'!$C$2:$C$747="지출", -('인테리어-초기비용'!$G$2:$G$747), '인테리어-초기비용'!$G$2:$G$747)</f>
        <v/>
      </c>
      <c r="P464" s="11">
        <f>'인테리어-초기비용'!$O$2:$O$747-'인테리어-초기비용'!$N$2:$N$747</f>
        <v>0</v>
      </c>
      <c r="Q464" s="11" t="str">
        <f>IF('운영결산'!$C$2, '인테리어-초기비용'!$P$2:$P$747, '인테리어-초기비용'!$O$2:$O$747)</f>
        <v/>
      </c>
      <c r="R464" s="11" t="str">
        <f>IF('초기비용'!$C$2, '인테리어-초기비용'!$P$2:$P$747, '인테리어-초기비용'!$O$2:$O$747)</f>
        <v/>
      </c>
      <c r="S464" s="11">
        <f>IF('총결산'!$C$2, '인테리어-초기비용'!$P$2:$P$747, '인테리어-초기비용'!$O$2:$O$747)</f>
        <v>0</v>
      </c>
      <c r="T464" s="11">
        <f>IF('인테리어-초기비용'!$U$2:$U$747=FALSE, '인테리어-초기비용'!$N$2:$N$747, 0)</f>
        <v>0</v>
      </c>
      <c r="U464" s="21"/>
      <c r="V464" s="8"/>
      <c r="W464" s="8"/>
      <c r="X464" s="8"/>
      <c r="Y464" s="8"/>
      <c r="Z464" s="8"/>
      <c r="AA464" s="8"/>
      <c r="AB464" s="12"/>
    </row>
    <row r="465" ht="15.75" customHeight="1">
      <c r="A465" s="13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7" t="b">
        <f>AND(ISNUMBER(MATCH('인테리어-초기비용'!$E$2:$E$747, '관리용품리스트'!$B$3:$B$48, 0)),
  ISNUMBER(MATCH('인테리어-초기비용'!$F$2:$F$747, '관리용품리스트'!$C$3:$C$48, 0))
)
</f>
        <v>0</v>
      </c>
      <c r="N46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65" s="18" t="str">
        <f>IF('인테리어-초기비용'!$C$2:$C$747="지출", -('인테리어-초기비용'!$G$2:$G$747), '인테리어-초기비용'!$G$2:$G$747)</f>
        <v/>
      </c>
      <c r="P465" s="18">
        <f>'인테리어-초기비용'!$O$2:$O$747-'인테리어-초기비용'!$N$2:$N$747</f>
        <v>0</v>
      </c>
      <c r="Q465" s="18" t="str">
        <f>IF('운영결산'!$C$2, '인테리어-초기비용'!$P$2:$P$747, '인테리어-초기비용'!$O$2:$O$747)</f>
        <v/>
      </c>
      <c r="R465" s="18" t="str">
        <f>IF('초기비용'!$C$2, '인테리어-초기비용'!$P$2:$P$747, '인테리어-초기비용'!$O$2:$O$747)</f>
        <v/>
      </c>
      <c r="S465" s="18">
        <f>IF('총결산'!$C$2, '인테리어-초기비용'!$P$2:$P$747, '인테리어-초기비용'!$O$2:$O$747)</f>
        <v>0</v>
      </c>
      <c r="T465" s="18">
        <f>IF('인테리어-초기비용'!$U$2:$U$747=FALSE, '인테리어-초기비용'!$N$2:$N$747, 0)</f>
        <v>0</v>
      </c>
      <c r="U465" s="20"/>
      <c r="V465" s="15"/>
      <c r="W465" s="15"/>
      <c r="X465" s="15"/>
      <c r="Y465" s="15"/>
      <c r="Z465" s="15"/>
      <c r="AA465" s="15"/>
      <c r="AB465" s="19"/>
    </row>
    <row r="466" ht="15.75" customHeight="1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10" t="b">
        <f>AND(ISNUMBER(MATCH('인테리어-초기비용'!$E$2:$E$747, '관리용품리스트'!$B$3:$B$48, 0)),
  ISNUMBER(MATCH('인테리어-초기비용'!$F$2:$F$747, '관리용품리스트'!$C$3:$C$48, 0))
)
</f>
        <v>0</v>
      </c>
      <c r="N46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66" s="11" t="str">
        <f>IF('인테리어-초기비용'!$C$2:$C$747="지출", -('인테리어-초기비용'!$G$2:$G$747), '인테리어-초기비용'!$G$2:$G$747)</f>
        <v/>
      </c>
      <c r="P466" s="11">
        <f>'인테리어-초기비용'!$O$2:$O$747-'인테리어-초기비용'!$N$2:$N$747</f>
        <v>0</v>
      </c>
      <c r="Q466" s="11" t="str">
        <f>IF('운영결산'!$C$2, '인테리어-초기비용'!$P$2:$P$747, '인테리어-초기비용'!$O$2:$O$747)</f>
        <v/>
      </c>
      <c r="R466" s="11" t="str">
        <f>IF('초기비용'!$C$2, '인테리어-초기비용'!$P$2:$P$747, '인테리어-초기비용'!$O$2:$O$747)</f>
        <v/>
      </c>
      <c r="S466" s="11">
        <f>IF('총결산'!$C$2, '인테리어-초기비용'!$P$2:$P$747, '인테리어-초기비용'!$O$2:$O$747)</f>
        <v>0</v>
      </c>
      <c r="T466" s="11">
        <f>IF('인테리어-초기비용'!$U$2:$U$747=FALSE, '인테리어-초기비용'!$N$2:$N$747, 0)</f>
        <v>0</v>
      </c>
      <c r="U466" s="21"/>
      <c r="V466" s="8"/>
      <c r="W466" s="8"/>
      <c r="X466" s="8"/>
      <c r="Y466" s="8"/>
      <c r="Z466" s="8"/>
      <c r="AA466" s="8"/>
      <c r="AB466" s="12"/>
    </row>
    <row r="467" ht="15.75" customHeight="1">
      <c r="A467" s="13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7" t="b">
        <f>AND(ISNUMBER(MATCH('인테리어-초기비용'!$E$2:$E$747, '관리용품리스트'!$B$3:$B$48, 0)),
  ISNUMBER(MATCH('인테리어-초기비용'!$F$2:$F$747, '관리용품리스트'!$C$3:$C$48, 0))
)
</f>
        <v>0</v>
      </c>
      <c r="N46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67" s="18" t="str">
        <f>IF('인테리어-초기비용'!$C$2:$C$747="지출", -('인테리어-초기비용'!$G$2:$G$747), '인테리어-초기비용'!$G$2:$G$747)</f>
        <v/>
      </c>
      <c r="P467" s="18">
        <f>'인테리어-초기비용'!$O$2:$O$747-'인테리어-초기비용'!$N$2:$N$747</f>
        <v>0</v>
      </c>
      <c r="Q467" s="18" t="str">
        <f>IF('운영결산'!$C$2, '인테리어-초기비용'!$P$2:$P$747, '인테리어-초기비용'!$O$2:$O$747)</f>
        <v/>
      </c>
      <c r="R467" s="18" t="str">
        <f>IF('초기비용'!$C$2, '인테리어-초기비용'!$P$2:$P$747, '인테리어-초기비용'!$O$2:$O$747)</f>
        <v/>
      </c>
      <c r="S467" s="18">
        <f>IF('총결산'!$C$2, '인테리어-초기비용'!$P$2:$P$747, '인테리어-초기비용'!$O$2:$O$747)</f>
        <v>0</v>
      </c>
      <c r="T467" s="18">
        <f>IF('인테리어-초기비용'!$U$2:$U$747=FALSE, '인테리어-초기비용'!$N$2:$N$747, 0)</f>
        <v>0</v>
      </c>
      <c r="U467" s="20"/>
      <c r="V467" s="15"/>
      <c r="W467" s="15"/>
      <c r="X467" s="15"/>
      <c r="Y467" s="15"/>
      <c r="Z467" s="15"/>
      <c r="AA467" s="15"/>
      <c r="AB467" s="19"/>
    </row>
    <row r="468" ht="15.75" customHeight="1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10" t="b">
        <f>AND(ISNUMBER(MATCH('인테리어-초기비용'!$E$2:$E$747, '관리용품리스트'!$B$3:$B$48, 0)),
  ISNUMBER(MATCH('인테리어-초기비용'!$F$2:$F$747, '관리용품리스트'!$C$3:$C$48, 0))
)
</f>
        <v>0</v>
      </c>
      <c r="N46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68" s="11" t="str">
        <f>IF('인테리어-초기비용'!$C$2:$C$747="지출", -('인테리어-초기비용'!$G$2:$G$747), '인테리어-초기비용'!$G$2:$G$747)</f>
        <v/>
      </c>
      <c r="P468" s="11">
        <f>'인테리어-초기비용'!$O$2:$O$747-'인테리어-초기비용'!$N$2:$N$747</f>
        <v>0</v>
      </c>
      <c r="Q468" s="11" t="str">
        <f>IF('운영결산'!$C$2, '인테리어-초기비용'!$P$2:$P$747, '인테리어-초기비용'!$O$2:$O$747)</f>
        <v/>
      </c>
      <c r="R468" s="11" t="str">
        <f>IF('초기비용'!$C$2, '인테리어-초기비용'!$P$2:$P$747, '인테리어-초기비용'!$O$2:$O$747)</f>
        <v/>
      </c>
      <c r="S468" s="11">
        <f>IF('총결산'!$C$2, '인테리어-초기비용'!$P$2:$P$747, '인테리어-초기비용'!$O$2:$O$747)</f>
        <v>0</v>
      </c>
      <c r="T468" s="11">
        <f>IF('인테리어-초기비용'!$U$2:$U$747=FALSE, '인테리어-초기비용'!$N$2:$N$747, 0)</f>
        <v>0</v>
      </c>
      <c r="U468" s="21"/>
      <c r="V468" s="8"/>
      <c r="W468" s="8"/>
      <c r="X468" s="8"/>
      <c r="Y468" s="8"/>
      <c r="Z468" s="8"/>
      <c r="AA468" s="8"/>
      <c r="AB468" s="12"/>
    </row>
    <row r="469" ht="15.75" customHeight="1">
      <c r="A469" s="13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7" t="b">
        <f>AND(ISNUMBER(MATCH('인테리어-초기비용'!$E$2:$E$747, '관리용품리스트'!$B$3:$B$48, 0)),
  ISNUMBER(MATCH('인테리어-초기비용'!$F$2:$F$747, '관리용품리스트'!$C$3:$C$48, 0))
)
</f>
        <v>0</v>
      </c>
      <c r="N46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69" s="18" t="str">
        <f>IF('인테리어-초기비용'!$C$2:$C$747="지출", -('인테리어-초기비용'!$G$2:$G$747), '인테리어-초기비용'!$G$2:$G$747)</f>
        <v/>
      </c>
      <c r="P469" s="18">
        <f>'인테리어-초기비용'!$O$2:$O$747-'인테리어-초기비용'!$N$2:$N$747</f>
        <v>0</v>
      </c>
      <c r="Q469" s="18" t="str">
        <f>IF('운영결산'!$C$2, '인테리어-초기비용'!$P$2:$P$747, '인테리어-초기비용'!$O$2:$O$747)</f>
        <v/>
      </c>
      <c r="R469" s="18" t="str">
        <f>IF('초기비용'!$C$2, '인테리어-초기비용'!$P$2:$P$747, '인테리어-초기비용'!$O$2:$O$747)</f>
        <v/>
      </c>
      <c r="S469" s="18">
        <f>IF('총결산'!$C$2, '인테리어-초기비용'!$P$2:$P$747, '인테리어-초기비용'!$O$2:$O$747)</f>
        <v>0</v>
      </c>
      <c r="T469" s="18">
        <f>IF('인테리어-초기비용'!$U$2:$U$747=FALSE, '인테리어-초기비용'!$N$2:$N$747, 0)</f>
        <v>0</v>
      </c>
      <c r="U469" s="20"/>
      <c r="V469" s="15"/>
      <c r="W469" s="15"/>
      <c r="X469" s="15"/>
      <c r="Y469" s="15"/>
      <c r="Z469" s="15"/>
      <c r="AA469" s="15"/>
      <c r="AB469" s="19"/>
    </row>
    <row r="470" ht="15.75" customHeight="1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10" t="b">
        <f>AND(ISNUMBER(MATCH('인테리어-초기비용'!$E$2:$E$747, '관리용품리스트'!$B$3:$B$48, 0)),
  ISNUMBER(MATCH('인테리어-초기비용'!$F$2:$F$747, '관리용품리스트'!$C$3:$C$48, 0))
)
</f>
        <v>0</v>
      </c>
      <c r="N47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70" s="11" t="str">
        <f>IF('인테리어-초기비용'!$C$2:$C$747="지출", -('인테리어-초기비용'!$G$2:$G$747), '인테리어-초기비용'!$G$2:$G$747)</f>
        <v/>
      </c>
      <c r="P470" s="11">
        <f>'인테리어-초기비용'!$O$2:$O$747-'인테리어-초기비용'!$N$2:$N$747</f>
        <v>0</v>
      </c>
      <c r="Q470" s="11" t="str">
        <f>IF('운영결산'!$C$2, '인테리어-초기비용'!$P$2:$P$747, '인테리어-초기비용'!$O$2:$O$747)</f>
        <v/>
      </c>
      <c r="R470" s="11" t="str">
        <f>IF('초기비용'!$C$2, '인테리어-초기비용'!$P$2:$P$747, '인테리어-초기비용'!$O$2:$O$747)</f>
        <v/>
      </c>
      <c r="S470" s="11">
        <f>IF('총결산'!$C$2, '인테리어-초기비용'!$P$2:$P$747, '인테리어-초기비용'!$O$2:$O$747)</f>
        <v>0</v>
      </c>
      <c r="T470" s="11">
        <f>IF('인테리어-초기비용'!$U$2:$U$747=FALSE, '인테리어-초기비용'!$N$2:$N$747, 0)</f>
        <v>0</v>
      </c>
      <c r="U470" s="21"/>
      <c r="V470" s="8"/>
      <c r="W470" s="8"/>
      <c r="X470" s="8"/>
      <c r="Y470" s="8"/>
      <c r="Z470" s="8"/>
      <c r="AA470" s="8"/>
      <c r="AB470" s="12"/>
    </row>
    <row r="471" ht="15.75" customHeight="1">
      <c r="A471" s="13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7" t="b">
        <f>AND(ISNUMBER(MATCH('인테리어-초기비용'!$E$2:$E$747, '관리용품리스트'!$B$3:$B$48, 0)),
  ISNUMBER(MATCH('인테리어-초기비용'!$F$2:$F$747, '관리용품리스트'!$C$3:$C$48, 0))
)
</f>
        <v>0</v>
      </c>
      <c r="N47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71" s="18" t="str">
        <f>IF('인테리어-초기비용'!$C$2:$C$747="지출", -('인테리어-초기비용'!$G$2:$G$747), '인테리어-초기비용'!$G$2:$G$747)</f>
        <v/>
      </c>
      <c r="P471" s="18">
        <f>'인테리어-초기비용'!$O$2:$O$747-'인테리어-초기비용'!$N$2:$N$747</f>
        <v>0</v>
      </c>
      <c r="Q471" s="18" t="str">
        <f>IF('운영결산'!$C$2, '인테리어-초기비용'!$P$2:$P$747, '인테리어-초기비용'!$O$2:$O$747)</f>
        <v/>
      </c>
      <c r="R471" s="18" t="str">
        <f>IF('초기비용'!$C$2, '인테리어-초기비용'!$P$2:$P$747, '인테리어-초기비용'!$O$2:$O$747)</f>
        <v/>
      </c>
      <c r="S471" s="18">
        <f>IF('총결산'!$C$2, '인테리어-초기비용'!$P$2:$P$747, '인테리어-초기비용'!$O$2:$O$747)</f>
        <v>0</v>
      </c>
      <c r="T471" s="18">
        <f>IF('인테리어-초기비용'!$U$2:$U$747=FALSE, '인테리어-초기비용'!$N$2:$N$747, 0)</f>
        <v>0</v>
      </c>
      <c r="U471" s="20"/>
      <c r="V471" s="15"/>
      <c r="W471" s="15"/>
      <c r="X471" s="15"/>
      <c r="Y471" s="15"/>
      <c r="Z471" s="15"/>
      <c r="AA471" s="15"/>
      <c r="AB471" s="19"/>
    </row>
    <row r="472" ht="15.75" customHeight="1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10" t="b">
        <f>AND(ISNUMBER(MATCH('인테리어-초기비용'!$E$2:$E$747, '관리용품리스트'!$B$3:$B$48, 0)),
  ISNUMBER(MATCH('인테리어-초기비용'!$F$2:$F$747, '관리용품리스트'!$C$3:$C$48, 0))
)
</f>
        <v>0</v>
      </c>
      <c r="N47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72" s="11" t="str">
        <f>IF('인테리어-초기비용'!$C$2:$C$747="지출", -('인테리어-초기비용'!$G$2:$G$747), '인테리어-초기비용'!$G$2:$G$747)</f>
        <v/>
      </c>
      <c r="P472" s="11">
        <f>'인테리어-초기비용'!$O$2:$O$747-'인테리어-초기비용'!$N$2:$N$747</f>
        <v>0</v>
      </c>
      <c r="Q472" s="11" t="str">
        <f>IF('운영결산'!$C$2, '인테리어-초기비용'!$P$2:$P$747, '인테리어-초기비용'!$O$2:$O$747)</f>
        <v/>
      </c>
      <c r="R472" s="11" t="str">
        <f>IF('초기비용'!$C$2, '인테리어-초기비용'!$P$2:$P$747, '인테리어-초기비용'!$O$2:$O$747)</f>
        <v/>
      </c>
      <c r="S472" s="11">
        <f>IF('총결산'!$C$2, '인테리어-초기비용'!$P$2:$P$747, '인테리어-초기비용'!$O$2:$O$747)</f>
        <v>0</v>
      </c>
      <c r="T472" s="11">
        <f>IF('인테리어-초기비용'!$U$2:$U$747=FALSE, '인테리어-초기비용'!$N$2:$N$747, 0)</f>
        <v>0</v>
      </c>
      <c r="U472" s="21"/>
      <c r="V472" s="8"/>
      <c r="W472" s="8"/>
      <c r="X472" s="8"/>
      <c r="Y472" s="8"/>
      <c r="Z472" s="8"/>
      <c r="AA472" s="8"/>
      <c r="AB472" s="12"/>
    </row>
    <row r="473" ht="15.75" customHeight="1">
      <c r="A473" s="13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7" t="b">
        <f>AND(ISNUMBER(MATCH('인테리어-초기비용'!$E$2:$E$747, '관리용품리스트'!$B$3:$B$48, 0)),
  ISNUMBER(MATCH('인테리어-초기비용'!$F$2:$F$747, '관리용품리스트'!$C$3:$C$48, 0))
)
</f>
        <v>0</v>
      </c>
      <c r="N47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73" s="18" t="str">
        <f>IF('인테리어-초기비용'!$C$2:$C$747="지출", -('인테리어-초기비용'!$G$2:$G$747), '인테리어-초기비용'!$G$2:$G$747)</f>
        <v/>
      </c>
      <c r="P473" s="18">
        <f>'인테리어-초기비용'!$O$2:$O$747-'인테리어-초기비용'!$N$2:$N$747</f>
        <v>0</v>
      </c>
      <c r="Q473" s="18" t="str">
        <f>IF('운영결산'!$C$2, '인테리어-초기비용'!$P$2:$P$747, '인테리어-초기비용'!$O$2:$O$747)</f>
        <v/>
      </c>
      <c r="R473" s="18" t="str">
        <f>IF('초기비용'!$C$2, '인테리어-초기비용'!$P$2:$P$747, '인테리어-초기비용'!$O$2:$O$747)</f>
        <v/>
      </c>
      <c r="S473" s="18">
        <f>IF('총결산'!$C$2, '인테리어-초기비용'!$P$2:$P$747, '인테리어-초기비용'!$O$2:$O$747)</f>
        <v>0</v>
      </c>
      <c r="T473" s="18">
        <f>IF('인테리어-초기비용'!$U$2:$U$747=FALSE, '인테리어-초기비용'!$N$2:$N$747, 0)</f>
        <v>0</v>
      </c>
      <c r="U473" s="20"/>
      <c r="V473" s="15"/>
      <c r="W473" s="15"/>
      <c r="X473" s="15"/>
      <c r="Y473" s="15"/>
      <c r="Z473" s="15"/>
      <c r="AA473" s="15"/>
      <c r="AB473" s="19"/>
    </row>
    <row r="474" ht="15.75" customHeight="1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10" t="b">
        <f>AND(ISNUMBER(MATCH('인테리어-초기비용'!$E$2:$E$747, '관리용품리스트'!$B$3:$B$48, 0)),
  ISNUMBER(MATCH('인테리어-초기비용'!$F$2:$F$747, '관리용품리스트'!$C$3:$C$48, 0))
)
</f>
        <v>0</v>
      </c>
      <c r="N47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74" s="11" t="str">
        <f>IF('인테리어-초기비용'!$C$2:$C$747="지출", -('인테리어-초기비용'!$G$2:$G$747), '인테리어-초기비용'!$G$2:$G$747)</f>
        <v/>
      </c>
      <c r="P474" s="11">
        <f>'인테리어-초기비용'!$O$2:$O$747-'인테리어-초기비용'!$N$2:$N$747</f>
        <v>0</v>
      </c>
      <c r="Q474" s="11" t="str">
        <f>IF('운영결산'!$C$2, '인테리어-초기비용'!$P$2:$P$747, '인테리어-초기비용'!$O$2:$O$747)</f>
        <v/>
      </c>
      <c r="R474" s="11" t="str">
        <f>IF('초기비용'!$C$2, '인테리어-초기비용'!$P$2:$P$747, '인테리어-초기비용'!$O$2:$O$747)</f>
        <v/>
      </c>
      <c r="S474" s="11">
        <f>IF('총결산'!$C$2, '인테리어-초기비용'!$P$2:$P$747, '인테리어-초기비용'!$O$2:$O$747)</f>
        <v>0</v>
      </c>
      <c r="T474" s="11">
        <f>IF('인테리어-초기비용'!$U$2:$U$747=FALSE, '인테리어-초기비용'!$N$2:$N$747, 0)</f>
        <v>0</v>
      </c>
      <c r="U474" s="21"/>
      <c r="V474" s="8"/>
      <c r="W474" s="8"/>
      <c r="X474" s="8"/>
      <c r="Y474" s="8"/>
      <c r="Z474" s="8"/>
      <c r="AA474" s="8"/>
      <c r="AB474" s="12"/>
    </row>
    <row r="475" ht="15.75" customHeight="1">
      <c r="A475" s="13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7" t="b">
        <f>AND(ISNUMBER(MATCH('인테리어-초기비용'!$E$2:$E$747, '관리용품리스트'!$B$3:$B$48, 0)),
  ISNUMBER(MATCH('인테리어-초기비용'!$F$2:$F$747, '관리용품리스트'!$C$3:$C$48, 0))
)
</f>
        <v>0</v>
      </c>
      <c r="N47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75" s="18" t="str">
        <f>IF('인테리어-초기비용'!$C$2:$C$747="지출", -('인테리어-초기비용'!$G$2:$G$747), '인테리어-초기비용'!$G$2:$G$747)</f>
        <v/>
      </c>
      <c r="P475" s="18">
        <f>'인테리어-초기비용'!$O$2:$O$747-'인테리어-초기비용'!$N$2:$N$747</f>
        <v>0</v>
      </c>
      <c r="Q475" s="18" t="str">
        <f>IF('운영결산'!$C$2, '인테리어-초기비용'!$P$2:$P$747, '인테리어-초기비용'!$O$2:$O$747)</f>
        <v/>
      </c>
      <c r="R475" s="18" t="str">
        <f>IF('초기비용'!$C$2, '인테리어-초기비용'!$P$2:$P$747, '인테리어-초기비용'!$O$2:$O$747)</f>
        <v/>
      </c>
      <c r="S475" s="18">
        <f>IF('총결산'!$C$2, '인테리어-초기비용'!$P$2:$P$747, '인테리어-초기비용'!$O$2:$O$747)</f>
        <v>0</v>
      </c>
      <c r="T475" s="18">
        <f>IF('인테리어-초기비용'!$U$2:$U$747=FALSE, '인테리어-초기비용'!$N$2:$N$747, 0)</f>
        <v>0</v>
      </c>
      <c r="U475" s="20"/>
      <c r="V475" s="15"/>
      <c r="W475" s="15"/>
      <c r="X475" s="15"/>
      <c r="Y475" s="15"/>
      <c r="Z475" s="15"/>
      <c r="AA475" s="15"/>
      <c r="AB475" s="19"/>
    </row>
    <row r="476" ht="15.75" customHeight="1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10" t="b">
        <f>AND(ISNUMBER(MATCH('인테리어-초기비용'!$E$2:$E$747, '관리용품리스트'!$B$3:$B$48, 0)),
  ISNUMBER(MATCH('인테리어-초기비용'!$F$2:$F$747, '관리용품리스트'!$C$3:$C$48, 0))
)
</f>
        <v>0</v>
      </c>
      <c r="N47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76" s="11" t="str">
        <f>IF('인테리어-초기비용'!$C$2:$C$747="지출", -('인테리어-초기비용'!$G$2:$G$747), '인테리어-초기비용'!$G$2:$G$747)</f>
        <v/>
      </c>
      <c r="P476" s="11">
        <f>'인테리어-초기비용'!$O$2:$O$747-'인테리어-초기비용'!$N$2:$N$747</f>
        <v>0</v>
      </c>
      <c r="Q476" s="11" t="str">
        <f>IF('운영결산'!$C$2, '인테리어-초기비용'!$P$2:$P$747, '인테리어-초기비용'!$O$2:$O$747)</f>
        <v/>
      </c>
      <c r="R476" s="11" t="str">
        <f>IF('초기비용'!$C$2, '인테리어-초기비용'!$P$2:$P$747, '인테리어-초기비용'!$O$2:$O$747)</f>
        <v/>
      </c>
      <c r="S476" s="11">
        <f>IF('총결산'!$C$2, '인테리어-초기비용'!$P$2:$P$747, '인테리어-초기비용'!$O$2:$O$747)</f>
        <v>0</v>
      </c>
      <c r="T476" s="11">
        <f>IF('인테리어-초기비용'!$U$2:$U$747=FALSE, '인테리어-초기비용'!$N$2:$N$747, 0)</f>
        <v>0</v>
      </c>
      <c r="U476" s="21"/>
      <c r="V476" s="8"/>
      <c r="W476" s="8"/>
      <c r="X476" s="8"/>
      <c r="Y476" s="8"/>
      <c r="Z476" s="8"/>
      <c r="AA476" s="8"/>
      <c r="AB476" s="12"/>
    </row>
    <row r="477" ht="15.75" customHeight="1">
      <c r="A477" s="13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7" t="b">
        <f>AND(ISNUMBER(MATCH('인테리어-초기비용'!$E$2:$E$747, '관리용품리스트'!$B$3:$B$48, 0)),
  ISNUMBER(MATCH('인테리어-초기비용'!$F$2:$F$747, '관리용품리스트'!$C$3:$C$48, 0))
)
</f>
        <v>0</v>
      </c>
      <c r="N47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77" s="18" t="str">
        <f>IF('인테리어-초기비용'!$C$2:$C$747="지출", -('인테리어-초기비용'!$G$2:$G$747), '인테리어-초기비용'!$G$2:$G$747)</f>
        <v/>
      </c>
      <c r="P477" s="18">
        <f>'인테리어-초기비용'!$O$2:$O$747-'인테리어-초기비용'!$N$2:$N$747</f>
        <v>0</v>
      </c>
      <c r="Q477" s="18" t="str">
        <f>IF('운영결산'!$C$2, '인테리어-초기비용'!$P$2:$P$747, '인테리어-초기비용'!$O$2:$O$747)</f>
        <v/>
      </c>
      <c r="R477" s="18" t="str">
        <f>IF('초기비용'!$C$2, '인테리어-초기비용'!$P$2:$P$747, '인테리어-초기비용'!$O$2:$O$747)</f>
        <v/>
      </c>
      <c r="S477" s="18">
        <f>IF('총결산'!$C$2, '인테리어-초기비용'!$P$2:$P$747, '인테리어-초기비용'!$O$2:$O$747)</f>
        <v>0</v>
      </c>
      <c r="T477" s="18">
        <f>IF('인테리어-초기비용'!$U$2:$U$747=FALSE, '인테리어-초기비용'!$N$2:$N$747, 0)</f>
        <v>0</v>
      </c>
      <c r="U477" s="20"/>
      <c r="V477" s="15"/>
      <c r="W477" s="15"/>
      <c r="X477" s="15"/>
      <c r="Y477" s="15"/>
      <c r="Z477" s="15"/>
      <c r="AA477" s="15"/>
      <c r="AB477" s="19"/>
    </row>
    <row r="478" ht="15.75" customHeight="1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10" t="b">
        <f>AND(ISNUMBER(MATCH('인테리어-초기비용'!$E$2:$E$747, '관리용품리스트'!$B$3:$B$48, 0)),
  ISNUMBER(MATCH('인테리어-초기비용'!$F$2:$F$747, '관리용품리스트'!$C$3:$C$48, 0))
)
</f>
        <v>0</v>
      </c>
      <c r="N47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78" s="11" t="str">
        <f>IF('인테리어-초기비용'!$C$2:$C$747="지출", -('인테리어-초기비용'!$G$2:$G$747), '인테리어-초기비용'!$G$2:$G$747)</f>
        <v/>
      </c>
      <c r="P478" s="11">
        <f>'인테리어-초기비용'!$O$2:$O$747-'인테리어-초기비용'!$N$2:$N$747</f>
        <v>0</v>
      </c>
      <c r="Q478" s="11" t="str">
        <f>IF('운영결산'!$C$2, '인테리어-초기비용'!$P$2:$P$747, '인테리어-초기비용'!$O$2:$O$747)</f>
        <v/>
      </c>
      <c r="R478" s="11" t="str">
        <f>IF('초기비용'!$C$2, '인테리어-초기비용'!$P$2:$P$747, '인테리어-초기비용'!$O$2:$O$747)</f>
        <v/>
      </c>
      <c r="S478" s="11">
        <f>IF('총결산'!$C$2, '인테리어-초기비용'!$P$2:$P$747, '인테리어-초기비용'!$O$2:$O$747)</f>
        <v>0</v>
      </c>
      <c r="T478" s="11">
        <f>IF('인테리어-초기비용'!$U$2:$U$747=FALSE, '인테리어-초기비용'!$N$2:$N$747, 0)</f>
        <v>0</v>
      </c>
      <c r="U478" s="21"/>
      <c r="V478" s="8"/>
      <c r="W478" s="8"/>
      <c r="X478" s="8"/>
      <c r="Y478" s="8"/>
      <c r="Z478" s="8"/>
      <c r="AA478" s="8"/>
      <c r="AB478" s="12"/>
    </row>
    <row r="479" ht="15.75" customHeight="1">
      <c r="A479" s="13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7" t="b">
        <f>AND(ISNUMBER(MATCH('인테리어-초기비용'!$E$2:$E$747, '관리용품리스트'!$B$3:$B$48, 0)),
  ISNUMBER(MATCH('인테리어-초기비용'!$F$2:$F$747, '관리용품리스트'!$C$3:$C$48, 0))
)
</f>
        <v>0</v>
      </c>
      <c r="N47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79" s="18" t="str">
        <f>IF('인테리어-초기비용'!$C$2:$C$747="지출", -('인테리어-초기비용'!$G$2:$G$747), '인테리어-초기비용'!$G$2:$G$747)</f>
        <v/>
      </c>
      <c r="P479" s="18">
        <f>'인테리어-초기비용'!$O$2:$O$747-'인테리어-초기비용'!$N$2:$N$747</f>
        <v>0</v>
      </c>
      <c r="Q479" s="18" t="str">
        <f>IF('운영결산'!$C$2, '인테리어-초기비용'!$P$2:$P$747, '인테리어-초기비용'!$O$2:$O$747)</f>
        <v/>
      </c>
      <c r="R479" s="18" t="str">
        <f>IF('초기비용'!$C$2, '인테리어-초기비용'!$P$2:$P$747, '인테리어-초기비용'!$O$2:$O$747)</f>
        <v/>
      </c>
      <c r="S479" s="18">
        <f>IF('총결산'!$C$2, '인테리어-초기비용'!$P$2:$P$747, '인테리어-초기비용'!$O$2:$O$747)</f>
        <v>0</v>
      </c>
      <c r="T479" s="18">
        <f>IF('인테리어-초기비용'!$U$2:$U$747=FALSE, '인테리어-초기비용'!$N$2:$N$747, 0)</f>
        <v>0</v>
      </c>
      <c r="U479" s="20"/>
      <c r="V479" s="15"/>
      <c r="W479" s="15"/>
      <c r="X479" s="15"/>
      <c r="Y479" s="15"/>
      <c r="Z479" s="15"/>
      <c r="AA479" s="15"/>
      <c r="AB479" s="19"/>
    </row>
    <row r="480" ht="15.75" customHeight="1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10" t="b">
        <f>AND(ISNUMBER(MATCH('인테리어-초기비용'!$E$2:$E$747, '관리용품리스트'!$B$3:$B$48, 0)),
  ISNUMBER(MATCH('인테리어-초기비용'!$F$2:$F$747, '관리용품리스트'!$C$3:$C$48, 0))
)
</f>
        <v>0</v>
      </c>
      <c r="N48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80" s="11" t="str">
        <f>IF('인테리어-초기비용'!$C$2:$C$747="지출", -('인테리어-초기비용'!$G$2:$G$747), '인테리어-초기비용'!$G$2:$G$747)</f>
        <v/>
      </c>
      <c r="P480" s="11">
        <f>'인테리어-초기비용'!$O$2:$O$747-'인테리어-초기비용'!$N$2:$N$747</f>
        <v>0</v>
      </c>
      <c r="Q480" s="11" t="str">
        <f>IF('운영결산'!$C$2, '인테리어-초기비용'!$P$2:$P$747, '인테리어-초기비용'!$O$2:$O$747)</f>
        <v/>
      </c>
      <c r="R480" s="11" t="str">
        <f>IF('초기비용'!$C$2, '인테리어-초기비용'!$P$2:$P$747, '인테리어-초기비용'!$O$2:$O$747)</f>
        <v/>
      </c>
      <c r="S480" s="11">
        <f>IF('총결산'!$C$2, '인테리어-초기비용'!$P$2:$P$747, '인테리어-초기비용'!$O$2:$O$747)</f>
        <v>0</v>
      </c>
      <c r="T480" s="11">
        <f>IF('인테리어-초기비용'!$U$2:$U$747=FALSE, '인테리어-초기비용'!$N$2:$N$747, 0)</f>
        <v>0</v>
      </c>
      <c r="U480" s="21"/>
      <c r="V480" s="8"/>
      <c r="W480" s="8"/>
      <c r="X480" s="8"/>
      <c r="Y480" s="8"/>
      <c r="Z480" s="8"/>
      <c r="AA480" s="8"/>
      <c r="AB480" s="12"/>
    </row>
    <row r="481" ht="15.75" customHeight="1">
      <c r="A481" s="13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7" t="b">
        <f>AND(ISNUMBER(MATCH('인테리어-초기비용'!$E$2:$E$747, '관리용품리스트'!$B$3:$B$48, 0)),
  ISNUMBER(MATCH('인테리어-초기비용'!$F$2:$F$747, '관리용품리스트'!$C$3:$C$48, 0))
)
</f>
        <v>0</v>
      </c>
      <c r="N48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81" s="18" t="str">
        <f>IF('인테리어-초기비용'!$C$2:$C$747="지출", -('인테리어-초기비용'!$G$2:$G$747), '인테리어-초기비용'!$G$2:$G$747)</f>
        <v/>
      </c>
      <c r="P481" s="18">
        <f>'인테리어-초기비용'!$O$2:$O$747-'인테리어-초기비용'!$N$2:$N$747</f>
        <v>0</v>
      </c>
      <c r="Q481" s="18" t="str">
        <f>IF('운영결산'!$C$2, '인테리어-초기비용'!$P$2:$P$747, '인테리어-초기비용'!$O$2:$O$747)</f>
        <v/>
      </c>
      <c r="R481" s="18" t="str">
        <f>IF('초기비용'!$C$2, '인테리어-초기비용'!$P$2:$P$747, '인테리어-초기비용'!$O$2:$O$747)</f>
        <v/>
      </c>
      <c r="S481" s="18">
        <f>IF('총결산'!$C$2, '인테리어-초기비용'!$P$2:$P$747, '인테리어-초기비용'!$O$2:$O$747)</f>
        <v>0</v>
      </c>
      <c r="T481" s="18">
        <f>IF('인테리어-초기비용'!$U$2:$U$747=FALSE, '인테리어-초기비용'!$N$2:$N$747, 0)</f>
        <v>0</v>
      </c>
      <c r="U481" s="20"/>
      <c r="V481" s="15"/>
      <c r="W481" s="15"/>
      <c r="X481" s="15"/>
      <c r="Y481" s="15"/>
      <c r="Z481" s="15"/>
      <c r="AA481" s="15"/>
      <c r="AB481" s="19"/>
    </row>
    <row r="482" ht="15.75" customHeight="1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10" t="b">
        <f>AND(ISNUMBER(MATCH('인테리어-초기비용'!$E$2:$E$747, '관리용품리스트'!$B$3:$B$48, 0)),
  ISNUMBER(MATCH('인테리어-초기비용'!$F$2:$F$747, '관리용품리스트'!$C$3:$C$48, 0))
)
</f>
        <v>0</v>
      </c>
      <c r="N48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82" s="11" t="str">
        <f>IF('인테리어-초기비용'!$C$2:$C$747="지출", -('인테리어-초기비용'!$G$2:$G$747), '인테리어-초기비용'!$G$2:$G$747)</f>
        <v/>
      </c>
      <c r="P482" s="11">
        <f>'인테리어-초기비용'!$O$2:$O$747-'인테리어-초기비용'!$N$2:$N$747</f>
        <v>0</v>
      </c>
      <c r="Q482" s="11" t="str">
        <f>IF('운영결산'!$C$2, '인테리어-초기비용'!$P$2:$P$747, '인테리어-초기비용'!$O$2:$O$747)</f>
        <v/>
      </c>
      <c r="R482" s="11" t="str">
        <f>IF('초기비용'!$C$2, '인테리어-초기비용'!$P$2:$P$747, '인테리어-초기비용'!$O$2:$O$747)</f>
        <v/>
      </c>
      <c r="S482" s="11">
        <f>IF('총결산'!$C$2, '인테리어-초기비용'!$P$2:$P$747, '인테리어-초기비용'!$O$2:$O$747)</f>
        <v>0</v>
      </c>
      <c r="T482" s="11">
        <f>IF('인테리어-초기비용'!$U$2:$U$747=FALSE, '인테리어-초기비용'!$N$2:$N$747, 0)</f>
        <v>0</v>
      </c>
      <c r="U482" s="21"/>
      <c r="V482" s="8"/>
      <c r="W482" s="8"/>
      <c r="X482" s="8"/>
      <c r="Y482" s="8"/>
      <c r="Z482" s="8"/>
      <c r="AA482" s="8"/>
      <c r="AB482" s="12"/>
    </row>
    <row r="483" ht="15.75" customHeight="1">
      <c r="A483" s="13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7" t="b">
        <f>AND(ISNUMBER(MATCH('인테리어-초기비용'!$E$2:$E$747, '관리용품리스트'!$B$3:$B$48, 0)),
  ISNUMBER(MATCH('인테리어-초기비용'!$F$2:$F$747, '관리용품리스트'!$C$3:$C$48, 0))
)
</f>
        <v>0</v>
      </c>
      <c r="N48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83" s="18" t="str">
        <f>IF('인테리어-초기비용'!$C$2:$C$747="지출", -('인테리어-초기비용'!$G$2:$G$747), '인테리어-초기비용'!$G$2:$G$747)</f>
        <v/>
      </c>
      <c r="P483" s="18">
        <f>'인테리어-초기비용'!$O$2:$O$747-'인테리어-초기비용'!$N$2:$N$747</f>
        <v>0</v>
      </c>
      <c r="Q483" s="18" t="str">
        <f>IF('운영결산'!$C$2, '인테리어-초기비용'!$P$2:$P$747, '인테리어-초기비용'!$O$2:$O$747)</f>
        <v/>
      </c>
      <c r="R483" s="18" t="str">
        <f>IF('초기비용'!$C$2, '인테리어-초기비용'!$P$2:$P$747, '인테리어-초기비용'!$O$2:$O$747)</f>
        <v/>
      </c>
      <c r="S483" s="18">
        <f>IF('총결산'!$C$2, '인테리어-초기비용'!$P$2:$P$747, '인테리어-초기비용'!$O$2:$O$747)</f>
        <v>0</v>
      </c>
      <c r="T483" s="18">
        <f>IF('인테리어-초기비용'!$U$2:$U$747=FALSE, '인테리어-초기비용'!$N$2:$N$747, 0)</f>
        <v>0</v>
      </c>
      <c r="U483" s="20"/>
      <c r="V483" s="15"/>
      <c r="W483" s="15"/>
      <c r="X483" s="15"/>
      <c r="Y483" s="15"/>
      <c r="Z483" s="15"/>
      <c r="AA483" s="15"/>
      <c r="AB483" s="19"/>
    </row>
    <row r="484" ht="15.75" customHeight="1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10" t="b">
        <f>AND(ISNUMBER(MATCH('인테리어-초기비용'!$E$2:$E$747, '관리용품리스트'!$B$3:$B$48, 0)),
  ISNUMBER(MATCH('인테리어-초기비용'!$F$2:$F$747, '관리용품리스트'!$C$3:$C$48, 0))
)
</f>
        <v>0</v>
      </c>
      <c r="N48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84" s="11" t="str">
        <f>IF('인테리어-초기비용'!$C$2:$C$747="지출", -('인테리어-초기비용'!$G$2:$G$747), '인테리어-초기비용'!$G$2:$G$747)</f>
        <v/>
      </c>
      <c r="P484" s="11">
        <f>'인테리어-초기비용'!$O$2:$O$747-'인테리어-초기비용'!$N$2:$N$747</f>
        <v>0</v>
      </c>
      <c r="Q484" s="11" t="str">
        <f>IF('운영결산'!$C$2, '인테리어-초기비용'!$P$2:$P$747, '인테리어-초기비용'!$O$2:$O$747)</f>
        <v/>
      </c>
      <c r="R484" s="11" t="str">
        <f>IF('초기비용'!$C$2, '인테리어-초기비용'!$P$2:$P$747, '인테리어-초기비용'!$O$2:$O$747)</f>
        <v/>
      </c>
      <c r="S484" s="11">
        <f>IF('총결산'!$C$2, '인테리어-초기비용'!$P$2:$P$747, '인테리어-초기비용'!$O$2:$O$747)</f>
        <v>0</v>
      </c>
      <c r="T484" s="11">
        <f>IF('인테리어-초기비용'!$U$2:$U$747=FALSE, '인테리어-초기비용'!$N$2:$N$747, 0)</f>
        <v>0</v>
      </c>
      <c r="U484" s="21"/>
      <c r="V484" s="8"/>
      <c r="W484" s="8"/>
      <c r="X484" s="8"/>
      <c r="Y484" s="8"/>
      <c r="Z484" s="8"/>
      <c r="AA484" s="8"/>
      <c r="AB484" s="12"/>
    </row>
    <row r="485" ht="15.75" customHeight="1">
      <c r="A485" s="13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7" t="b">
        <f>AND(ISNUMBER(MATCH('인테리어-초기비용'!$E$2:$E$747, '관리용품리스트'!$B$3:$B$48, 0)),
  ISNUMBER(MATCH('인테리어-초기비용'!$F$2:$F$747, '관리용품리스트'!$C$3:$C$48, 0))
)
</f>
        <v>0</v>
      </c>
      <c r="N48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85" s="18" t="str">
        <f>IF('인테리어-초기비용'!$C$2:$C$747="지출", -('인테리어-초기비용'!$G$2:$G$747), '인테리어-초기비용'!$G$2:$G$747)</f>
        <v/>
      </c>
      <c r="P485" s="18">
        <f>'인테리어-초기비용'!$O$2:$O$747-'인테리어-초기비용'!$N$2:$N$747</f>
        <v>0</v>
      </c>
      <c r="Q485" s="18" t="str">
        <f>IF('운영결산'!$C$2, '인테리어-초기비용'!$P$2:$P$747, '인테리어-초기비용'!$O$2:$O$747)</f>
        <v/>
      </c>
      <c r="R485" s="18" t="str">
        <f>IF('초기비용'!$C$2, '인테리어-초기비용'!$P$2:$P$747, '인테리어-초기비용'!$O$2:$O$747)</f>
        <v/>
      </c>
      <c r="S485" s="18">
        <f>IF('총결산'!$C$2, '인테리어-초기비용'!$P$2:$P$747, '인테리어-초기비용'!$O$2:$O$747)</f>
        <v>0</v>
      </c>
      <c r="T485" s="18">
        <f>IF('인테리어-초기비용'!$U$2:$U$747=FALSE, '인테리어-초기비용'!$N$2:$N$747, 0)</f>
        <v>0</v>
      </c>
      <c r="U485" s="20"/>
      <c r="V485" s="15"/>
      <c r="W485" s="15"/>
      <c r="X485" s="15"/>
      <c r="Y485" s="15"/>
      <c r="Z485" s="15"/>
      <c r="AA485" s="15"/>
      <c r="AB485" s="19"/>
    </row>
    <row r="486" ht="15.75" customHeight="1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10" t="b">
        <f>AND(ISNUMBER(MATCH('인테리어-초기비용'!$E$2:$E$747, '관리용품리스트'!$B$3:$B$48, 0)),
  ISNUMBER(MATCH('인테리어-초기비용'!$F$2:$F$747, '관리용품리스트'!$C$3:$C$48, 0))
)
</f>
        <v>0</v>
      </c>
      <c r="N48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86" s="11" t="str">
        <f>IF('인테리어-초기비용'!$C$2:$C$747="지출", -('인테리어-초기비용'!$G$2:$G$747), '인테리어-초기비용'!$G$2:$G$747)</f>
        <v/>
      </c>
      <c r="P486" s="11">
        <f>'인테리어-초기비용'!$O$2:$O$747-'인테리어-초기비용'!$N$2:$N$747</f>
        <v>0</v>
      </c>
      <c r="Q486" s="11" t="str">
        <f>IF('운영결산'!$C$2, '인테리어-초기비용'!$P$2:$P$747, '인테리어-초기비용'!$O$2:$O$747)</f>
        <v/>
      </c>
      <c r="R486" s="11" t="str">
        <f>IF('초기비용'!$C$2, '인테리어-초기비용'!$P$2:$P$747, '인테리어-초기비용'!$O$2:$O$747)</f>
        <v/>
      </c>
      <c r="S486" s="11">
        <f>IF('총결산'!$C$2, '인테리어-초기비용'!$P$2:$P$747, '인테리어-초기비용'!$O$2:$O$747)</f>
        <v>0</v>
      </c>
      <c r="T486" s="11">
        <f>IF('인테리어-초기비용'!$U$2:$U$747=FALSE, '인테리어-초기비용'!$N$2:$N$747, 0)</f>
        <v>0</v>
      </c>
      <c r="U486" s="21"/>
      <c r="V486" s="8"/>
      <c r="W486" s="8"/>
      <c r="X486" s="8"/>
      <c r="Y486" s="8"/>
      <c r="Z486" s="8"/>
      <c r="AA486" s="8"/>
      <c r="AB486" s="12"/>
    </row>
    <row r="487" ht="15.75" customHeight="1">
      <c r="A487" s="13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7" t="b">
        <f>AND(ISNUMBER(MATCH('인테리어-초기비용'!$E$2:$E$747, '관리용품리스트'!$B$3:$B$48, 0)),
  ISNUMBER(MATCH('인테리어-초기비용'!$F$2:$F$747, '관리용품리스트'!$C$3:$C$48, 0))
)
</f>
        <v>0</v>
      </c>
      <c r="N48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87" s="18" t="str">
        <f>IF('인테리어-초기비용'!$C$2:$C$747="지출", -('인테리어-초기비용'!$G$2:$G$747), '인테리어-초기비용'!$G$2:$G$747)</f>
        <v/>
      </c>
      <c r="P487" s="18">
        <f>'인테리어-초기비용'!$O$2:$O$747-'인테리어-초기비용'!$N$2:$N$747</f>
        <v>0</v>
      </c>
      <c r="Q487" s="18" t="str">
        <f>IF('운영결산'!$C$2, '인테리어-초기비용'!$P$2:$P$747, '인테리어-초기비용'!$O$2:$O$747)</f>
        <v/>
      </c>
      <c r="R487" s="18" t="str">
        <f>IF('초기비용'!$C$2, '인테리어-초기비용'!$P$2:$P$747, '인테리어-초기비용'!$O$2:$O$747)</f>
        <v/>
      </c>
      <c r="S487" s="18">
        <f>IF('총결산'!$C$2, '인테리어-초기비용'!$P$2:$P$747, '인테리어-초기비용'!$O$2:$O$747)</f>
        <v>0</v>
      </c>
      <c r="T487" s="18">
        <f>IF('인테리어-초기비용'!$U$2:$U$747=FALSE, '인테리어-초기비용'!$N$2:$N$747, 0)</f>
        <v>0</v>
      </c>
      <c r="U487" s="20"/>
      <c r="V487" s="15"/>
      <c r="W487" s="15"/>
      <c r="X487" s="15"/>
      <c r="Y487" s="15"/>
      <c r="Z487" s="15"/>
      <c r="AA487" s="15"/>
      <c r="AB487" s="19"/>
    </row>
    <row r="488" ht="15.75" customHeight="1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10" t="b">
        <f>AND(ISNUMBER(MATCH('인테리어-초기비용'!$E$2:$E$747, '관리용품리스트'!$B$3:$B$48, 0)),
  ISNUMBER(MATCH('인테리어-초기비용'!$F$2:$F$747, '관리용품리스트'!$C$3:$C$48, 0))
)
</f>
        <v>0</v>
      </c>
      <c r="N48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88" s="11" t="str">
        <f>IF('인테리어-초기비용'!$C$2:$C$747="지출", -('인테리어-초기비용'!$G$2:$G$747), '인테리어-초기비용'!$G$2:$G$747)</f>
        <v/>
      </c>
      <c r="P488" s="11">
        <f>'인테리어-초기비용'!$O$2:$O$747-'인테리어-초기비용'!$N$2:$N$747</f>
        <v>0</v>
      </c>
      <c r="Q488" s="11" t="str">
        <f>IF('운영결산'!$C$2, '인테리어-초기비용'!$P$2:$P$747, '인테리어-초기비용'!$O$2:$O$747)</f>
        <v/>
      </c>
      <c r="R488" s="11" t="str">
        <f>IF('초기비용'!$C$2, '인테리어-초기비용'!$P$2:$P$747, '인테리어-초기비용'!$O$2:$O$747)</f>
        <v/>
      </c>
      <c r="S488" s="11">
        <f>IF('총결산'!$C$2, '인테리어-초기비용'!$P$2:$P$747, '인테리어-초기비용'!$O$2:$O$747)</f>
        <v>0</v>
      </c>
      <c r="T488" s="11">
        <f>IF('인테리어-초기비용'!$U$2:$U$747=FALSE, '인테리어-초기비용'!$N$2:$N$747, 0)</f>
        <v>0</v>
      </c>
      <c r="U488" s="21"/>
      <c r="V488" s="8"/>
      <c r="W488" s="8"/>
      <c r="X488" s="8"/>
      <c r="Y488" s="8"/>
      <c r="Z488" s="8"/>
      <c r="AA488" s="8"/>
      <c r="AB488" s="12"/>
    </row>
    <row r="489" ht="15.75" customHeight="1">
      <c r="A489" s="13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7" t="b">
        <f>AND(ISNUMBER(MATCH('인테리어-초기비용'!$E$2:$E$747, '관리용품리스트'!$B$3:$B$48, 0)),
  ISNUMBER(MATCH('인테리어-초기비용'!$F$2:$F$747, '관리용품리스트'!$C$3:$C$48, 0))
)
</f>
        <v>0</v>
      </c>
      <c r="N48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89" s="18" t="str">
        <f>IF('인테리어-초기비용'!$C$2:$C$747="지출", -('인테리어-초기비용'!$G$2:$G$747), '인테리어-초기비용'!$G$2:$G$747)</f>
        <v/>
      </c>
      <c r="P489" s="18">
        <f>'인테리어-초기비용'!$O$2:$O$747-'인테리어-초기비용'!$N$2:$N$747</f>
        <v>0</v>
      </c>
      <c r="Q489" s="18" t="str">
        <f>IF('운영결산'!$C$2, '인테리어-초기비용'!$P$2:$P$747, '인테리어-초기비용'!$O$2:$O$747)</f>
        <v/>
      </c>
      <c r="R489" s="18" t="str">
        <f>IF('초기비용'!$C$2, '인테리어-초기비용'!$P$2:$P$747, '인테리어-초기비용'!$O$2:$O$747)</f>
        <v/>
      </c>
      <c r="S489" s="18">
        <f>IF('총결산'!$C$2, '인테리어-초기비용'!$P$2:$P$747, '인테리어-초기비용'!$O$2:$O$747)</f>
        <v>0</v>
      </c>
      <c r="T489" s="18">
        <f>IF('인테리어-초기비용'!$U$2:$U$747=FALSE, '인테리어-초기비용'!$N$2:$N$747, 0)</f>
        <v>0</v>
      </c>
      <c r="U489" s="20"/>
      <c r="V489" s="15"/>
      <c r="W489" s="15"/>
      <c r="X489" s="15"/>
      <c r="Y489" s="15"/>
      <c r="Z489" s="15"/>
      <c r="AA489" s="15"/>
      <c r="AB489" s="19"/>
    </row>
    <row r="490" ht="15.75" customHeight="1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10" t="b">
        <f>AND(ISNUMBER(MATCH('인테리어-초기비용'!$E$2:$E$747, '관리용품리스트'!$B$3:$B$48, 0)),
  ISNUMBER(MATCH('인테리어-초기비용'!$F$2:$F$747, '관리용품리스트'!$C$3:$C$48, 0))
)
</f>
        <v>0</v>
      </c>
      <c r="N49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90" s="11" t="str">
        <f>IF('인테리어-초기비용'!$C$2:$C$747="지출", -('인테리어-초기비용'!$G$2:$G$747), '인테리어-초기비용'!$G$2:$G$747)</f>
        <v/>
      </c>
      <c r="P490" s="11">
        <f>'인테리어-초기비용'!$O$2:$O$747-'인테리어-초기비용'!$N$2:$N$747</f>
        <v>0</v>
      </c>
      <c r="Q490" s="11" t="str">
        <f>IF('운영결산'!$C$2, '인테리어-초기비용'!$P$2:$P$747, '인테리어-초기비용'!$O$2:$O$747)</f>
        <v/>
      </c>
      <c r="R490" s="11" t="str">
        <f>IF('초기비용'!$C$2, '인테리어-초기비용'!$P$2:$P$747, '인테리어-초기비용'!$O$2:$O$747)</f>
        <v/>
      </c>
      <c r="S490" s="11">
        <f>IF('총결산'!$C$2, '인테리어-초기비용'!$P$2:$P$747, '인테리어-초기비용'!$O$2:$O$747)</f>
        <v>0</v>
      </c>
      <c r="T490" s="11">
        <f>IF('인테리어-초기비용'!$U$2:$U$747=FALSE, '인테리어-초기비용'!$N$2:$N$747, 0)</f>
        <v>0</v>
      </c>
      <c r="U490" s="21"/>
      <c r="V490" s="8"/>
      <c r="W490" s="8"/>
      <c r="X490" s="8"/>
      <c r="Y490" s="8"/>
      <c r="Z490" s="8"/>
      <c r="AA490" s="8"/>
      <c r="AB490" s="12"/>
    </row>
    <row r="491" ht="15.75" customHeight="1">
      <c r="A491" s="13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7" t="b">
        <f>AND(ISNUMBER(MATCH('인테리어-초기비용'!$E$2:$E$747, '관리용품리스트'!$B$3:$B$48, 0)),
  ISNUMBER(MATCH('인테리어-초기비용'!$F$2:$F$747, '관리용품리스트'!$C$3:$C$48, 0))
)
</f>
        <v>0</v>
      </c>
      <c r="N49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91" s="18" t="str">
        <f>IF('인테리어-초기비용'!$C$2:$C$747="지출", -('인테리어-초기비용'!$G$2:$G$747), '인테리어-초기비용'!$G$2:$G$747)</f>
        <v/>
      </c>
      <c r="P491" s="18">
        <f>'인테리어-초기비용'!$O$2:$O$747-'인테리어-초기비용'!$N$2:$N$747</f>
        <v>0</v>
      </c>
      <c r="Q491" s="18" t="str">
        <f>IF('운영결산'!$C$2, '인테리어-초기비용'!$P$2:$P$747, '인테리어-초기비용'!$O$2:$O$747)</f>
        <v/>
      </c>
      <c r="R491" s="18" t="str">
        <f>IF('초기비용'!$C$2, '인테리어-초기비용'!$P$2:$P$747, '인테리어-초기비용'!$O$2:$O$747)</f>
        <v/>
      </c>
      <c r="S491" s="18">
        <f>IF('총결산'!$C$2, '인테리어-초기비용'!$P$2:$P$747, '인테리어-초기비용'!$O$2:$O$747)</f>
        <v>0</v>
      </c>
      <c r="T491" s="18">
        <f>IF('인테리어-초기비용'!$U$2:$U$747=FALSE, '인테리어-초기비용'!$N$2:$N$747, 0)</f>
        <v>0</v>
      </c>
      <c r="U491" s="20"/>
      <c r="V491" s="15"/>
      <c r="W491" s="15"/>
      <c r="X491" s="15"/>
      <c r="Y491" s="15"/>
      <c r="Z491" s="15"/>
      <c r="AA491" s="15"/>
      <c r="AB491" s="19"/>
    </row>
    <row r="492" ht="15.75" customHeight="1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10" t="b">
        <f>AND(ISNUMBER(MATCH('인테리어-초기비용'!$E$2:$E$747, '관리용품리스트'!$B$3:$B$48, 0)),
  ISNUMBER(MATCH('인테리어-초기비용'!$F$2:$F$747, '관리용품리스트'!$C$3:$C$48, 0))
)
</f>
        <v>0</v>
      </c>
      <c r="N49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92" s="11" t="str">
        <f>IF('인테리어-초기비용'!$C$2:$C$747="지출", -('인테리어-초기비용'!$G$2:$G$747), '인테리어-초기비용'!$G$2:$G$747)</f>
        <v/>
      </c>
      <c r="P492" s="11">
        <f>'인테리어-초기비용'!$O$2:$O$747-'인테리어-초기비용'!$N$2:$N$747</f>
        <v>0</v>
      </c>
      <c r="Q492" s="11" t="str">
        <f>IF('운영결산'!$C$2, '인테리어-초기비용'!$P$2:$P$747, '인테리어-초기비용'!$O$2:$O$747)</f>
        <v/>
      </c>
      <c r="R492" s="11" t="str">
        <f>IF('초기비용'!$C$2, '인테리어-초기비용'!$P$2:$P$747, '인테리어-초기비용'!$O$2:$O$747)</f>
        <v/>
      </c>
      <c r="S492" s="11">
        <f>IF('총결산'!$C$2, '인테리어-초기비용'!$P$2:$P$747, '인테리어-초기비용'!$O$2:$O$747)</f>
        <v>0</v>
      </c>
      <c r="T492" s="11">
        <f>IF('인테리어-초기비용'!$U$2:$U$747=FALSE, '인테리어-초기비용'!$N$2:$N$747, 0)</f>
        <v>0</v>
      </c>
      <c r="U492" s="21"/>
      <c r="V492" s="8"/>
      <c r="W492" s="8"/>
      <c r="X492" s="8"/>
      <c r="Y492" s="8"/>
      <c r="Z492" s="8"/>
      <c r="AA492" s="8"/>
      <c r="AB492" s="12"/>
    </row>
    <row r="493" ht="15.75" customHeight="1">
      <c r="A493" s="13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7" t="b">
        <f>AND(ISNUMBER(MATCH('인테리어-초기비용'!$E$2:$E$747, '관리용품리스트'!$B$3:$B$48, 0)),
  ISNUMBER(MATCH('인테리어-초기비용'!$F$2:$F$747, '관리용품리스트'!$C$3:$C$48, 0))
)
</f>
        <v>0</v>
      </c>
      <c r="N49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93" s="18" t="str">
        <f>IF('인테리어-초기비용'!$C$2:$C$747="지출", -('인테리어-초기비용'!$G$2:$G$747), '인테리어-초기비용'!$G$2:$G$747)</f>
        <v/>
      </c>
      <c r="P493" s="18">
        <f>'인테리어-초기비용'!$O$2:$O$747-'인테리어-초기비용'!$N$2:$N$747</f>
        <v>0</v>
      </c>
      <c r="Q493" s="18" t="str">
        <f>IF('운영결산'!$C$2, '인테리어-초기비용'!$P$2:$P$747, '인테리어-초기비용'!$O$2:$O$747)</f>
        <v/>
      </c>
      <c r="R493" s="18" t="str">
        <f>IF('초기비용'!$C$2, '인테리어-초기비용'!$P$2:$P$747, '인테리어-초기비용'!$O$2:$O$747)</f>
        <v/>
      </c>
      <c r="S493" s="18">
        <f>IF('총결산'!$C$2, '인테리어-초기비용'!$P$2:$P$747, '인테리어-초기비용'!$O$2:$O$747)</f>
        <v>0</v>
      </c>
      <c r="T493" s="18">
        <f>IF('인테리어-초기비용'!$U$2:$U$747=FALSE, '인테리어-초기비용'!$N$2:$N$747, 0)</f>
        <v>0</v>
      </c>
      <c r="U493" s="20"/>
      <c r="V493" s="15"/>
      <c r="W493" s="15"/>
      <c r="X493" s="15"/>
      <c r="Y493" s="15"/>
      <c r="Z493" s="15"/>
      <c r="AA493" s="15"/>
      <c r="AB493" s="19"/>
    </row>
    <row r="494" ht="15.75" customHeight="1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10" t="b">
        <f>AND(ISNUMBER(MATCH('인테리어-초기비용'!$E$2:$E$747, '관리용품리스트'!$B$3:$B$48, 0)),
  ISNUMBER(MATCH('인테리어-초기비용'!$F$2:$F$747, '관리용품리스트'!$C$3:$C$48, 0))
)
</f>
        <v>0</v>
      </c>
      <c r="N49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94" s="11" t="str">
        <f>IF('인테리어-초기비용'!$C$2:$C$747="지출", -('인테리어-초기비용'!$G$2:$G$747), '인테리어-초기비용'!$G$2:$G$747)</f>
        <v/>
      </c>
      <c r="P494" s="11">
        <f>'인테리어-초기비용'!$O$2:$O$747-'인테리어-초기비용'!$N$2:$N$747</f>
        <v>0</v>
      </c>
      <c r="Q494" s="11" t="str">
        <f>IF('운영결산'!$C$2, '인테리어-초기비용'!$P$2:$P$747, '인테리어-초기비용'!$O$2:$O$747)</f>
        <v/>
      </c>
      <c r="R494" s="11" t="str">
        <f>IF('초기비용'!$C$2, '인테리어-초기비용'!$P$2:$P$747, '인테리어-초기비용'!$O$2:$O$747)</f>
        <v/>
      </c>
      <c r="S494" s="11">
        <f>IF('총결산'!$C$2, '인테리어-초기비용'!$P$2:$P$747, '인테리어-초기비용'!$O$2:$O$747)</f>
        <v>0</v>
      </c>
      <c r="T494" s="11">
        <f>IF('인테리어-초기비용'!$U$2:$U$747=FALSE, '인테리어-초기비용'!$N$2:$N$747, 0)</f>
        <v>0</v>
      </c>
      <c r="U494" s="21"/>
      <c r="V494" s="8"/>
      <c r="W494" s="8"/>
      <c r="X494" s="8"/>
      <c r="Y494" s="8"/>
      <c r="Z494" s="8"/>
      <c r="AA494" s="8"/>
      <c r="AB494" s="12"/>
    </row>
    <row r="495" ht="15.75" customHeight="1">
      <c r="A495" s="13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7" t="b">
        <f>AND(ISNUMBER(MATCH('인테리어-초기비용'!$E$2:$E$747, '관리용품리스트'!$B$3:$B$48, 0)),
  ISNUMBER(MATCH('인테리어-초기비용'!$F$2:$F$747, '관리용품리스트'!$C$3:$C$48, 0))
)
</f>
        <v>0</v>
      </c>
      <c r="N49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95" s="18" t="str">
        <f>IF('인테리어-초기비용'!$C$2:$C$747="지출", -('인테리어-초기비용'!$G$2:$G$747), '인테리어-초기비용'!$G$2:$G$747)</f>
        <v/>
      </c>
      <c r="P495" s="18">
        <f>'인테리어-초기비용'!$O$2:$O$747-'인테리어-초기비용'!$N$2:$N$747</f>
        <v>0</v>
      </c>
      <c r="Q495" s="18" t="str">
        <f>IF('운영결산'!$C$2, '인테리어-초기비용'!$P$2:$P$747, '인테리어-초기비용'!$O$2:$O$747)</f>
        <v/>
      </c>
      <c r="R495" s="18" t="str">
        <f>IF('초기비용'!$C$2, '인테리어-초기비용'!$P$2:$P$747, '인테리어-초기비용'!$O$2:$O$747)</f>
        <v/>
      </c>
      <c r="S495" s="18">
        <f>IF('총결산'!$C$2, '인테리어-초기비용'!$P$2:$P$747, '인테리어-초기비용'!$O$2:$O$747)</f>
        <v>0</v>
      </c>
      <c r="T495" s="18">
        <f>IF('인테리어-초기비용'!$U$2:$U$747=FALSE, '인테리어-초기비용'!$N$2:$N$747, 0)</f>
        <v>0</v>
      </c>
      <c r="U495" s="20"/>
      <c r="V495" s="15"/>
      <c r="W495" s="15"/>
      <c r="X495" s="15"/>
      <c r="Y495" s="15"/>
      <c r="Z495" s="15"/>
      <c r="AA495" s="15"/>
      <c r="AB495" s="19"/>
    </row>
    <row r="496" ht="15.75" customHeight="1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10" t="b">
        <f>AND(ISNUMBER(MATCH('인테리어-초기비용'!$E$2:$E$747, '관리용품리스트'!$B$3:$B$48, 0)),
  ISNUMBER(MATCH('인테리어-초기비용'!$F$2:$F$747, '관리용품리스트'!$C$3:$C$48, 0))
)
</f>
        <v>0</v>
      </c>
      <c r="N49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96" s="11" t="str">
        <f>IF('인테리어-초기비용'!$C$2:$C$747="지출", -('인테리어-초기비용'!$G$2:$G$747), '인테리어-초기비용'!$G$2:$G$747)</f>
        <v/>
      </c>
      <c r="P496" s="11">
        <f>'인테리어-초기비용'!$O$2:$O$747-'인테리어-초기비용'!$N$2:$N$747</f>
        <v>0</v>
      </c>
      <c r="Q496" s="11" t="str">
        <f>IF('운영결산'!$C$2, '인테리어-초기비용'!$P$2:$P$747, '인테리어-초기비용'!$O$2:$O$747)</f>
        <v/>
      </c>
      <c r="R496" s="11" t="str">
        <f>IF('초기비용'!$C$2, '인테리어-초기비용'!$P$2:$P$747, '인테리어-초기비용'!$O$2:$O$747)</f>
        <v/>
      </c>
      <c r="S496" s="11">
        <f>IF('총결산'!$C$2, '인테리어-초기비용'!$P$2:$P$747, '인테리어-초기비용'!$O$2:$O$747)</f>
        <v>0</v>
      </c>
      <c r="T496" s="11">
        <f>IF('인테리어-초기비용'!$U$2:$U$747=FALSE, '인테리어-초기비용'!$N$2:$N$747, 0)</f>
        <v>0</v>
      </c>
      <c r="U496" s="21"/>
      <c r="V496" s="8"/>
      <c r="W496" s="8"/>
      <c r="X496" s="8"/>
      <c r="Y496" s="8"/>
      <c r="Z496" s="8"/>
      <c r="AA496" s="8"/>
      <c r="AB496" s="12"/>
    </row>
    <row r="497" ht="15.75" customHeight="1">
      <c r="A497" s="13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7" t="b">
        <f>AND(ISNUMBER(MATCH('인테리어-초기비용'!$E$2:$E$747, '관리용품리스트'!$B$3:$B$48, 0)),
  ISNUMBER(MATCH('인테리어-초기비용'!$F$2:$F$747, '관리용품리스트'!$C$3:$C$48, 0))
)
</f>
        <v>0</v>
      </c>
      <c r="N49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97" s="18" t="str">
        <f>IF('인테리어-초기비용'!$C$2:$C$747="지출", -('인테리어-초기비용'!$G$2:$G$747), '인테리어-초기비용'!$G$2:$G$747)</f>
        <v/>
      </c>
      <c r="P497" s="18">
        <f>'인테리어-초기비용'!$O$2:$O$747-'인테리어-초기비용'!$N$2:$N$747</f>
        <v>0</v>
      </c>
      <c r="Q497" s="18" t="str">
        <f>IF('운영결산'!$C$2, '인테리어-초기비용'!$P$2:$P$747, '인테리어-초기비용'!$O$2:$O$747)</f>
        <v/>
      </c>
      <c r="R497" s="18" t="str">
        <f>IF('초기비용'!$C$2, '인테리어-초기비용'!$P$2:$P$747, '인테리어-초기비용'!$O$2:$O$747)</f>
        <v/>
      </c>
      <c r="S497" s="18">
        <f>IF('총결산'!$C$2, '인테리어-초기비용'!$P$2:$P$747, '인테리어-초기비용'!$O$2:$O$747)</f>
        <v>0</v>
      </c>
      <c r="T497" s="18">
        <f>IF('인테리어-초기비용'!$U$2:$U$747=FALSE, '인테리어-초기비용'!$N$2:$N$747, 0)</f>
        <v>0</v>
      </c>
      <c r="U497" s="20"/>
      <c r="V497" s="15"/>
      <c r="W497" s="15"/>
      <c r="X497" s="15"/>
      <c r="Y497" s="15"/>
      <c r="Z497" s="15"/>
      <c r="AA497" s="15"/>
      <c r="AB497" s="19"/>
    </row>
    <row r="498" ht="15.75" customHeight="1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10" t="b">
        <f>AND(ISNUMBER(MATCH('인테리어-초기비용'!$E$2:$E$747, '관리용품리스트'!$B$3:$B$48, 0)),
  ISNUMBER(MATCH('인테리어-초기비용'!$F$2:$F$747, '관리용품리스트'!$C$3:$C$48, 0))
)
</f>
        <v>0</v>
      </c>
      <c r="N49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498" s="11" t="str">
        <f>IF('인테리어-초기비용'!$C$2:$C$747="지출", -('인테리어-초기비용'!$G$2:$G$747), '인테리어-초기비용'!$G$2:$G$747)</f>
        <v/>
      </c>
      <c r="P498" s="11">
        <f>'인테리어-초기비용'!$O$2:$O$747-'인테리어-초기비용'!$N$2:$N$747</f>
        <v>0</v>
      </c>
      <c r="Q498" s="11" t="str">
        <f>IF('운영결산'!$C$2, '인테리어-초기비용'!$P$2:$P$747, '인테리어-초기비용'!$O$2:$O$747)</f>
        <v/>
      </c>
      <c r="R498" s="11" t="str">
        <f>IF('초기비용'!$C$2, '인테리어-초기비용'!$P$2:$P$747, '인테리어-초기비용'!$O$2:$O$747)</f>
        <v/>
      </c>
      <c r="S498" s="11">
        <f>IF('총결산'!$C$2, '인테리어-초기비용'!$P$2:$P$747, '인테리어-초기비용'!$O$2:$O$747)</f>
        <v>0</v>
      </c>
      <c r="T498" s="11">
        <f>IF('인테리어-초기비용'!$U$2:$U$747=FALSE, '인테리어-초기비용'!$N$2:$N$747, 0)</f>
        <v>0</v>
      </c>
      <c r="U498" s="21"/>
      <c r="V498" s="8"/>
      <c r="W498" s="8"/>
      <c r="X498" s="8"/>
      <c r="Y498" s="8"/>
      <c r="Z498" s="8"/>
      <c r="AA498" s="8"/>
      <c r="AB498" s="12"/>
    </row>
    <row r="499" ht="15.75" customHeight="1">
      <c r="A499" s="13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7" t="b">
        <f>AND(ISNUMBER(MATCH('인테리어-초기비용'!$E$2:$E$747, '관리용품리스트'!$B$3:$B$48, 0)),
  ISNUMBER(MATCH('인테리어-초기비용'!$F$2:$F$747, '관리용품리스트'!$C$3:$C$48, 0))
)
</f>
        <v>0</v>
      </c>
      <c r="N49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499" s="18" t="str">
        <f>IF('인테리어-초기비용'!$C$2:$C$747="지출", -('인테리어-초기비용'!$G$2:$G$747), '인테리어-초기비용'!$G$2:$G$747)</f>
        <v/>
      </c>
      <c r="P499" s="18">
        <f>'인테리어-초기비용'!$O$2:$O$747-'인테리어-초기비용'!$N$2:$N$747</f>
        <v>0</v>
      </c>
      <c r="Q499" s="18" t="str">
        <f>IF('운영결산'!$C$2, '인테리어-초기비용'!$P$2:$P$747, '인테리어-초기비용'!$O$2:$O$747)</f>
        <v/>
      </c>
      <c r="R499" s="18" t="str">
        <f>IF('초기비용'!$C$2, '인테리어-초기비용'!$P$2:$P$747, '인테리어-초기비용'!$O$2:$O$747)</f>
        <v/>
      </c>
      <c r="S499" s="18">
        <f>IF('총결산'!$C$2, '인테리어-초기비용'!$P$2:$P$747, '인테리어-초기비용'!$O$2:$O$747)</f>
        <v>0</v>
      </c>
      <c r="T499" s="18">
        <f>IF('인테리어-초기비용'!$U$2:$U$747=FALSE, '인테리어-초기비용'!$N$2:$N$747, 0)</f>
        <v>0</v>
      </c>
      <c r="U499" s="20"/>
      <c r="V499" s="15"/>
      <c r="W499" s="15"/>
      <c r="X499" s="15"/>
      <c r="Y499" s="15"/>
      <c r="Z499" s="15"/>
      <c r="AA499" s="15"/>
      <c r="AB499" s="19"/>
    </row>
    <row r="500" ht="15.75" customHeight="1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10" t="b">
        <f>AND(ISNUMBER(MATCH('인테리어-초기비용'!$E$2:$E$747, '관리용품리스트'!$B$3:$B$48, 0)),
  ISNUMBER(MATCH('인테리어-초기비용'!$F$2:$F$747, '관리용품리스트'!$C$3:$C$48, 0))
)
</f>
        <v>0</v>
      </c>
      <c r="N50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00" s="11" t="str">
        <f>IF('인테리어-초기비용'!$C$2:$C$747="지출", -('인테리어-초기비용'!$G$2:$G$747), '인테리어-초기비용'!$G$2:$G$747)</f>
        <v/>
      </c>
      <c r="P500" s="11">
        <f>'인테리어-초기비용'!$O$2:$O$747-'인테리어-초기비용'!$N$2:$N$747</f>
        <v>0</v>
      </c>
      <c r="Q500" s="11" t="str">
        <f>IF('운영결산'!$C$2, '인테리어-초기비용'!$P$2:$P$747, '인테리어-초기비용'!$O$2:$O$747)</f>
        <v/>
      </c>
      <c r="R500" s="11" t="str">
        <f>IF('초기비용'!$C$2, '인테리어-초기비용'!$P$2:$P$747, '인테리어-초기비용'!$O$2:$O$747)</f>
        <v/>
      </c>
      <c r="S500" s="11">
        <f>IF('총결산'!$C$2, '인테리어-초기비용'!$P$2:$P$747, '인테리어-초기비용'!$O$2:$O$747)</f>
        <v>0</v>
      </c>
      <c r="T500" s="11">
        <f>IF('인테리어-초기비용'!$U$2:$U$747=FALSE, '인테리어-초기비용'!$N$2:$N$747, 0)</f>
        <v>0</v>
      </c>
      <c r="U500" s="21"/>
      <c r="V500" s="8"/>
      <c r="W500" s="8"/>
      <c r="X500" s="8"/>
      <c r="Y500" s="8"/>
      <c r="Z500" s="8"/>
      <c r="AA500" s="8"/>
      <c r="AB500" s="12"/>
    </row>
    <row r="501" ht="15.75" customHeight="1">
      <c r="A501" s="13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7" t="b">
        <f>AND(ISNUMBER(MATCH('인테리어-초기비용'!$E$2:$E$747, '관리용품리스트'!$B$3:$B$48, 0)),
  ISNUMBER(MATCH('인테리어-초기비용'!$F$2:$F$747, '관리용품리스트'!$C$3:$C$48, 0))
)
</f>
        <v>0</v>
      </c>
      <c r="N50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01" s="18" t="str">
        <f>IF('인테리어-초기비용'!$C$2:$C$747="지출", -('인테리어-초기비용'!$G$2:$G$747), '인테리어-초기비용'!$G$2:$G$747)</f>
        <v/>
      </c>
      <c r="P501" s="18">
        <f>'인테리어-초기비용'!$O$2:$O$747-'인테리어-초기비용'!$N$2:$N$747</f>
        <v>0</v>
      </c>
      <c r="Q501" s="18" t="str">
        <f>IF('운영결산'!$C$2, '인테리어-초기비용'!$P$2:$P$747, '인테리어-초기비용'!$O$2:$O$747)</f>
        <v/>
      </c>
      <c r="R501" s="18" t="str">
        <f>IF('초기비용'!$C$2, '인테리어-초기비용'!$P$2:$P$747, '인테리어-초기비용'!$O$2:$O$747)</f>
        <v/>
      </c>
      <c r="S501" s="18">
        <f>IF('총결산'!$C$2, '인테리어-초기비용'!$P$2:$P$747, '인테리어-초기비용'!$O$2:$O$747)</f>
        <v>0</v>
      </c>
      <c r="T501" s="18">
        <f>IF('인테리어-초기비용'!$U$2:$U$747=FALSE, '인테리어-초기비용'!$N$2:$N$747, 0)</f>
        <v>0</v>
      </c>
      <c r="U501" s="20"/>
      <c r="V501" s="15"/>
      <c r="W501" s="15"/>
      <c r="X501" s="15"/>
      <c r="Y501" s="15"/>
      <c r="Z501" s="15"/>
      <c r="AA501" s="15"/>
      <c r="AB501" s="19"/>
    </row>
    <row r="502" ht="15.75" customHeight="1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10" t="b">
        <f>AND(ISNUMBER(MATCH('인테리어-초기비용'!$E$2:$E$747, '관리용품리스트'!$B$3:$B$48, 0)),
  ISNUMBER(MATCH('인테리어-초기비용'!$F$2:$F$747, '관리용품리스트'!$C$3:$C$48, 0))
)
</f>
        <v>0</v>
      </c>
      <c r="N50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02" s="11" t="str">
        <f>IF('인테리어-초기비용'!$C$2:$C$747="지출", -('인테리어-초기비용'!$G$2:$G$747), '인테리어-초기비용'!$G$2:$G$747)</f>
        <v/>
      </c>
      <c r="P502" s="11">
        <f>'인테리어-초기비용'!$O$2:$O$747-'인테리어-초기비용'!$N$2:$N$747</f>
        <v>0</v>
      </c>
      <c r="Q502" s="11" t="str">
        <f>IF('운영결산'!$C$2, '인테리어-초기비용'!$P$2:$P$747, '인테리어-초기비용'!$O$2:$O$747)</f>
        <v/>
      </c>
      <c r="R502" s="11" t="str">
        <f>IF('초기비용'!$C$2, '인테리어-초기비용'!$P$2:$P$747, '인테리어-초기비용'!$O$2:$O$747)</f>
        <v/>
      </c>
      <c r="S502" s="11">
        <f>IF('총결산'!$C$2, '인테리어-초기비용'!$P$2:$P$747, '인테리어-초기비용'!$O$2:$O$747)</f>
        <v>0</v>
      </c>
      <c r="T502" s="11">
        <f>IF('인테리어-초기비용'!$U$2:$U$747=FALSE, '인테리어-초기비용'!$N$2:$N$747, 0)</f>
        <v>0</v>
      </c>
      <c r="U502" s="21"/>
      <c r="V502" s="8"/>
      <c r="W502" s="8"/>
      <c r="X502" s="8"/>
      <c r="Y502" s="8"/>
      <c r="Z502" s="8"/>
      <c r="AA502" s="8"/>
      <c r="AB502" s="12"/>
    </row>
    <row r="503" ht="15.75" customHeight="1">
      <c r="A503" s="13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7" t="b">
        <f>AND(ISNUMBER(MATCH('인테리어-초기비용'!$E$2:$E$747, '관리용품리스트'!$B$3:$B$48, 0)),
  ISNUMBER(MATCH('인테리어-초기비용'!$F$2:$F$747, '관리용품리스트'!$C$3:$C$48, 0))
)
</f>
        <v>0</v>
      </c>
      <c r="N50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03" s="18" t="str">
        <f>IF('인테리어-초기비용'!$C$2:$C$747="지출", -('인테리어-초기비용'!$G$2:$G$747), '인테리어-초기비용'!$G$2:$G$747)</f>
        <v/>
      </c>
      <c r="P503" s="18">
        <f>'인테리어-초기비용'!$O$2:$O$747-'인테리어-초기비용'!$N$2:$N$747</f>
        <v>0</v>
      </c>
      <c r="Q503" s="18" t="str">
        <f>IF('운영결산'!$C$2, '인테리어-초기비용'!$P$2:$P$747, '인테리어-초기비용'!$O$2:$O$747)</f>
        <v/>
      </c>
      <c r="R503" s="18" t="str">
        <f>IF('초기비용'!$C$2, '인테리어-초기비용'!$P$2:$P$747, '인테리어-초기비용'!$O$2:$O$747)</f>
        <v/>
      </c>
      <c r="S503" s="18">
        <f>IF('총결산'!$C$2, '인테리어-초기비용'!$P$2:$P$747, '인테리어-초기비용'!$O$2:$O$747)</f>
        <v>0</v>
      </c>
      <c r="T503" s="18">
        <f>IF('인테리어-초기비용'!$U$2:$U$747=FALSE, '인테리어-초기비용'!$N$2:$N$747, 0)</f>
        <v>0</v>
      </c>
      <c r="U503" s="20"/>
      <c r="V503" s="15"/>
      <c r="W503" s="15"/>
      <c r="X503" s="15"/>
      <c r="Y503" s="15"/>
      <c r="Z503" s="15"/>
      <c r="AA503" s="15"/>
      <c r="AB503" s="19"/>
    </row>
    <row r="504" ht="15.75" customHeight="1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10" t="b">
        <f>AND(ISNUMBER(MATCH('인테리어-초기비용'!$E$2:$E$747, '관리용품리스트'!$B$3:$B$48, 0)),
  ISNUMBER(MATCH('인테리어-초기비용'!$F$2:$F$747, '관리용품리스트'!$C$3:$C$48, 0))
)
</f>
        <v>0</v>
      </c>
      <c r="N50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04" s="11" t="str">
        <f>IF('인테리어-초기비용'!$C$2:$C$747="지출", -('인테리어-초기비용'!$G$2:$G$747), '인테리어-초기비용'!$G$2:$G$747)</f>
        <v/>
      </c>
      <c r="P504" s="11">
        <f>'인테리어-초기비용'!$O$2:$O$747-'인테리어-초기비용'!$N$2:$N$747</f>
        <v>0</v>
      </c>
      <c r="Q504" s="11" t="str">
        <f>IF('운영결산'!$C$2, '인테리어-초기비용'!$P$2:$P$747, '인테리어-초기비용'!$O$2:$O$747)</f>
        <v/>
      </c>
      <c r="R504" s="11" t="str">
        <f>IF('초기비용'!$C$2, '인테리어-초기비용'!$P$2:$P$747, '인테리어-초기비용'!$O$2:$O$747)</f>
        <v/>
      </c>
      <c r="S504" s="11">
        <f>IF('총결산'!$C$2, '인테리어-초기비용'!$P$2:$P$747, '인테리어-초기비용'!$O$2:$O$747)</f>
        <v>0</v>
      </c>
      <c r="T504" s="11">
        <f>IF('인테리어-초기비용'!$U$2:$U$747=FALSE, '인테리어-초기비용'!$N$2:$N$747, 0)</f>
        <v>0</v>
      </c>
      <c r="U504" s="21"/>
      <c r="V504" s="8"/>
      <c r="W504" s="8"/>
      <c r="X504" s="8"/>
      <c r="Y504" s="8"/>
      <c r="Z504" s="8"/>
      <c r="AA504" s="8"/>
      <c r="AB504" s="12"/>
    </row>
    <row r="505" ht="15.75" customHeight="1">
      <c r="A505" s="13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7" t="b">
        <f>AND(ISNUMBER(MATCH('인테리어-초기비용'!$E$2:$E$747, '관리용품리스트'!$B$3:$B$48, 0)),
  ISNUMBER(MATCH('인테리어-초기비용'!$F$2:$F$747, '관리용품리스트'!$C$3:$C$48, 0))
)
</f>
        <v>0</v>
      </c>
      <c r="N50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05" s="18" t="str">
        <f>IF('인테리어-초기비용'!$C$2:$C$747="지출", -('인테리어-초기비용'!$G$2:$G$747), '인테리어-초기비용'!$G$2:$G$747)</f>
        <v/>
      </c>
      <c r="P505" s="18">
        <f>'인테리어-초기비용'!$O$2:$O$747-'인테리어-초기비용'!$N$2:$N$747</f>
        <v>0</v>
      </c>
      <c r="Q505" s="18" t="str">
        <f>IF('운영결산'!$C$2, '인테리어-초기비용'!$P$2:$P$747, '인테리어-초기비용'!$O$2:$O$747)</f>
        <v/>
      </c>
      <c r="R505" s="18" t="str">
        <f>IF('초기비용'!$C$2, '인테리어-초기비용'!$P$2:$P$747, '인테리어-초기비용'!$O$2:$O$747)</f>
        <v/>
      </c>
      <c r="S505" s="18">
        <f>IF('총결산'!$C$2, '인테리어-초기비용'!$P$2:$P$747, '인테리어-초기비용'!$O$2:$O$747)</f>
        <v>0</v>
      </c>
      <c r="T505" s="18">
        <f>IF('인테리어-초기비용'!$U$2:$U$747=FALSE, '인테리어-초기비용'!$N$2:$N$747, 0)</f>
        <v>0</v>
      </c>
      <c r="U505" s="20"/>
      <c r="V505" s="15"/>
      <c r="W505" s="15"/>
      <c r="X505" s="15"/>
      <c r="Y505" s="15"/>
      <c r="Z505" s="15"/>
      <c r="AA505" s="15"/>
      <c r="AB505" s="19"/>
    </row>
    <row r="506" ht="15.75" customHeight="1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10" t="b">
        <f>AND(ISNUMBER(MATCH('인테리어-초기비용'!$E$2:$E$747, '관리용품리스트'!$B$3:$B$48, 0)),
  ISNUMBER(MATCH('인테리어-초기비용'!$F$2:$F$747, '관리용품리스트'!$C$3:$C$48, 0))
)
</f>
        <v>0</v>
      </c>
      <c r="N50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06" s="11" t="str">
        <f>IF('인테리어-초기비용'!$C$2:$C$747="지출", -('인테리어-초기비용'!$G$2:$G$747), '인테리어-초기비용'!$G$2:$G$747)</f>
        <v/>
      </c>
      <c r="P506" s="11">
        <f>'인테리어-초기비용'!$O$2:$O$747-'인테리어-초기비용'!$N$2:$N$747</f>
        <v>0</v>
      </c>
      <c r="Q506" s="11" t="str">
        <f>IF('운영결산'!$C$2, '인테리어-초기비용'!$P$2:$P$747, '인테리어-초기비용'!$O$2:$O$747)</f>
        <v/>
      </c>
      <c r="R506" s="11" t="str">
        <f>IF('초기비용'!$C$2, '인테리어-초기비용'!$P$2:$P$747, '인테리어-초기비용'!$O$2:$O$747)</f>
        <v/>
      </c>
      <c r="S506" s="11">
        <f>IF('총결산'!$C$2, '인테리어-초기비용'!$P$2:$P$747, '인테리어-초기비용'!$O$2:$O$747)</f>
        <v>0</v>
      </c>
      <c r="T506" s="11">
        <f>IF('인테리어-초기비용'!$U$2:$U$747=FALSE, '인테리어-초기비용'!$N$2:$N$747, 0)</f>
        <v>0</v>
      </c>
      <c r="U506" s="21"/>
      <c r="V506" s="8"/>
      <c r="W506" s="8"/>
      <c r="X506" s="8"/>
      <c r="Y506" s="8"/>
      <c r="Z506" s="8"/>
      <c r="AA506" s="8"/>
      <c r="AB506" s="12"/>
    </row>
    <row r="507" ht="15.75" customHeight="1">
      <c r="A507" s="13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7" t="b">
        <f>AND(ISNUMBER(MATCH('인테리어-초기비용'!$E$2:$E$747, '관리용품리스트'!$B$3:$B$48, 0)),
  ISNUMBER(MATCH('인테리어-초기비용'!$F$2:$F$747, '관리용품리스트'!$C$3:$C$48, 0))
)
</f>
        <v>0</v>
      </c>
      <c r="N50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07" s="18" t="str">
        <f>IF('인테리어-초기비용'!$C$2:$C$747="지출", -('인테리어-초기비용'!$G$2:$G$747), '인테리어-초기비용'!$G$2:$G$747)</f>
        <v/>
      </c>
      <c r="P507" s="18">
        <f>'인테리어-초기비용'!$O$2:$O$747-'인테리어-초기비용'!$N$2:$N$747</f>
        <v>0</v>
      </c>
      <c r="Q507" s="18" t="str">
        <f>IF('운영결산'!$C$2, '인테리어-초기비용'!$P$2:$P$747, '인테리어-초기비용'!$O$2:$O$747)</f>
        <v/>
      </c>
      <c r="R507" s="18" t="str">
        <f>IF('초기비용'!$C$2, '인테리어-초기비용'!$P$2:$P$747, '인테리어-초기비용'!$O$2:$O$747)</f>
        <v/>
      </c>
      <c r="S507" s="18">
        <f>IF('총결산'!$C$2, '인테리어-초기비용'!$P$2:$P$747, '인테리어-초기비용'!$O$2:$O$747)</f>
        <v>0</v>
      </c>
      <c r="T507" s="18">
        <f>IF('인테리어-초기비용'!$U$2:$U$747=FALSE, '인테리어-초기비용'!$N$2:$N$747, 0)</f>
        <v>0</v>
      </c>
      <c r="U507" s="20"/>
      <c r="V507" s="15"/>
      <c r="W507" s="15"/>
      <c r="X507" s="15"/>
      <c r="Y507" s="15"/>
      <c r="Z507" s="15"/>
      <c r="AA507" s="15"/>
      <c r="AB507" s="19"/>
    </row>
    <row r="508" ht="15.75" customHeight="1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10" t="b">
        <f>AND(ISNUMBER(MATCH('인테리어-초기비용'!$E$2:$E$747, '관리용품리스트'!$B$3:$B$48, 0)),
  ISNUMBER(MATCH('인테리어-초기비용'!$F$2:$F$747, '관리용품리스트'!$C$3:$C$48, 0))
)
</f>
        <v>0</v>
      </c>
      <c r="N50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08" s="11" t="str">
        <f>IF('인테리어-초기비용'!$C$2:$C$747="지출", -('인테리어-초기비용'!$G$2:$G$747), '인테리어-초기비용'!$G$2:$G$747)</f>
        <v/>
      </c>
      <c r="P508" s="11">
        <f>'인테리어-초기비용'!$O$2:$O$747-'인테리어-초기비용'!$N$2:$N$747</f>
        <v>0</v>
      </c>
      <c r="Q508" s="11" t="str">
        <f>IF('운영결산'!$C$2, '인테리어-초기비용'!$P$2:$P$747, '인테리어-초기비용'!$O$2:$O$747)</f>
        <v/>
      </c>
      <c r="R508" s="11" t="str">
        <f>IF('초기비용'!$C$2, '인테리어-초기비용'!$P$2:$P$747, '인테리어-초기비용'!$O$2:$O$747)</f>
        <v/>
      </c>
      <c r="S508" s="11">
        <f>IF('총결산'!$C$2, '인테리어-초기비용'!$P$2:$P$747, '인테리어-초기비용'!$O$2:$O$747)</f>
        <v>0</v>
      </c>
      <c r="T508" s="11">
        <f>IF('인테리어-초기비용'!$U$2:$U$747=FALSE, '인테리어-초기비용'!$N$2:$N$747, 0)</f>
        <v>0</v>
      </c>
      <c r="U508" s="21"/>
      <c r="V508" s="8"/>
      <c r="W508" s="8"/>
      <c r="X508" s="8"/>
      <c r="Y508" s="8"/>
      <c r="Z508" s="8"/>
      <c r="AA508" s="8"/>
      <c r="AB508" s="12"/>
    </row>
    <row r="509" ht="15.75" customHeight="1">
      <c r="A509" s="13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7" t="b">
        <f>AND(ISNUMBER(MATCH('인테리어-초기비용'!$E$2:$E$747, '관리용품리스트'!$B$3:$B$48, 0)),
  ISNUMBER(MATCH('인테리어-초기비용'!$F$2:$F$747, '관리용품리스트'!$C$3:$C$48, 0))
)
</f>
        <v>0</v>
      </c>
      <c r="N50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09" s="18" t="str">
        <f>IF('인테리어-초기비용'!$C$2:$C$747="지출", -('인테리어-초기비용'!$G$2:$G$747), '인테리어-초기비용'!$G$2:$G$747)</f>
        <v/>
      </c>
      <c r="P509" s="18">
        <f>'인테리어-초기비용'!$O$2:$O$747-'인테리어-초기비용'!$N$2:$N$747</f>
        <v>0</v>
      </c>
      <c r="Q509" s="18" t="str">
        <f>IF('운영결산'!$C$2, '인테리어-초기비용'!$P$2:$P$747, '인테리어-초기비용'!$O$2:$O$747)</f>
        <v/>
      </c>
      <c r="R509" s="18" t="str">
        <f>IF('초기비용'!$C$2, '인테리어-초기비용'!$P$2:$P$747, '인테리어-초기비용'!$O$2:$O$747)</f>
        <v/>
      </c>
      <c r="S509" s="18">
        <f>IF('총결산'!$C$2, '인테리어-초기비용'!$P$2:$P$747, '인테리어-초기비용'!$O$2:$O$747)</f>
        <v>0</v>
      </c>
      <c r="T509" s="18">
        <f>IF('인테리어-초기비용'!$U$2:$U$747=FALSE, '인테리어-초기비용'!$N$2:$N$747, 0)</f>
        <v>0</v>
      </c>
      <c r="U509" s="20"/>
      <c r="V509" s="15"/>
      <c r="W509" s="15"/>
      <c r="X509" s="15"/>
      <c r="Y509" s="15"/>
      <c r="Z509" s="15"/>
      <c r="AA509" s="15"/>
      <c r="AB509" s="19"/>
    </row>
    <row r="510" ht="15.75" customHeight="1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10" t="b">
        <f>AND(ISNUMBER(MATCH('인테리어-초기비용'!$E$2:$E$747, '관리용품리스트'!$B$3:$B$48, 0)),
  ISNUMBER(MATCH('인테리어-초기비용'!$F$2:$F$747, '관리용품리스트'!$C$3:$C$48, 0))
)
</f>
        <v>0</v>
      </c>
      <c r="N51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10" s="11" t="str">
        <f>IF('인테리어-초기비용'!$C$2:$C$747="지출", -('인테리어-초기비용'!$G$2:$G$747), '인테리어-초기비용'!$G$2:$G$747)</f>
        <v/>
      </c>
      <c r="P510" s="11">
        <f>'인테리어-초기비용'!$O$2:$O$747-'인테리어-초기비용'!$N$2:$N$747</f>
        <v>0</v>
      </c>
      <c r="Q510" s="11" t="str">
        <f>IF('운영결산'!$C$2, '인테리어-초기비용'!$P$2:$P$747, '인테리어-초기비용'!$O$2:$O$747)</f>
        <v/>
      </c>
      <c r="R510" s="11" t="str">
        <f>IF('초기비용'!$C$2, '인테리어-초기비용'!$P$2:$P$747, '인테리어-초기비용'!$O$2:$O$747)</f>
        <v/>
      </c>
      <c r="S510" s="11">
        <f>IF('총결산'!$C$2, '인테리어-초기비용'!$P$2:$P$747, '인테리어-초기비용'!$O$2:$O$747)</f>
        <v>0</v>
      </c>
      <c r="T510" s="11">
        <f>IF('인테리어-초기비용'!$U$2:$U$747=FALSE, '인테리어-초기비용'!$N$2:$N$747, 0)</f>
        <v>0</v>
      </c>
      <c r="U510" s="21"/>
      <c r="V510" s="8"/>
      <c r="W510" s="8"/>
      <c r="X510" s="8"/>
      <c r="Y510" s="8"/>
      <c r="Z510" s="8"/>
      <c r="AA510" s="8"/>
      <c r="AB510" s="12"/>
    </row>
    <row r="511" ht="15.75" customHeight="1">
      <c r="A511" s="13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7" t="b">
        <f>AND(ISNUMBER(MATCH('인테리어-초기비용'!$E$2:$E$747, '관리용품리스트'!$B$3:$B$48, 0)),
  ISNUMBER(MATCH('인테리어-초기비용'!$F$2:$F$747, '관리용품리스트'!$C$3:$C$48, 0))
)
</f>
        <v>0</v>
      </c>
      <c r="N51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11" s="18" t="str">
        <f>IF('인테리어-초기비용'!$C$2:$C$747="지출", -('인테리어-초기비용'!$G$2:$G$747), '인테리어-초기비용'!$G$2:$G$747)</f>
        <v/>
      </c>
      <c r="P511" s="18">
        <f>'인테리어-초기비용'!$O$2:$O$747-'인테리어-초기비용'!$N$2:$N$747</f>
        <v>0</v>
      </c>
      <c r="Q511" s="18" t="str">
        <f>IF('운영결산'!$C$2, '인테리어-초기비용'!$P$2:$P$747, '인테리어-초기비용'!$O$2:$O$747)</f>
        <v/>
      </c>
      <c r="R511" s="18" t="str">
        <f>IF('초기비용'!$C$2, '인테리어-초기비용'!$P$2:$P$747, '인테리어-초기비용'!$O$2:$O$747)</f>
        <v/>
      </c>
      <c r="S511" s="18">
        <f>IF('총결산'!$C$2, '인테리어-초기비용'!$P$2:$P$747, '인테리어-초기비용'!$O$2:$O$747)</f>
        <v>0</v>
      </c>
      <c r="T511" s="18">
        <f>IF('인테리어-초기비용'!$U$2:$U$747=FALSE, '인테리어-초기비용'!$N$2:$N$747, 0)</f>
        <v>0</v>
      </c>
      <c r="U511" s="20"/>
      <c r="V511" s="15"/>
      <c r="W511" s="15"/>
      <c r="X511" s="15"/>
      <c r="Y511" s="15"/>
      <c r="Z511" s="15"/>
      <c r="AA511" s="15"/>
      <c r="AB511" s="19"/>
    </row>
    <row r="512" ht="15.75" customHeight="1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10" t="b">
        <f>AND(ISNUMBER(MATCH('인테리어-초기비용'!$E$2:$E$747, '관리용품리스트'!$B$3:$B$48, 0)),
  ISNUMBER(MATCH('인테리어-초기비용'!$F$2:$F$747, '관리용품리스트'!$C$3:$C$48, 0))
)
</f>
        <v>0</v>
      </c>
      <c r="N51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12" s="11" t="str">
        <f>IF('인테리어-초기비용'!$C$2:$C$747="지출", -('인테리어-초기비용'!$G$2:$G$747), '인테리어-초기비용'!$G$2:$G$747)</f>
        <v/>
      </c>
      <c r="P512" s="11">
        <f>'인테리어-초기비용'!$O$2:$O$747-'인테리어-초기비용'!$N$2:$N$747</f>
        <v>0</v>
      </c>
      <c r="Q512" s="11" t="str">
        <f>IF('운영결산'!$C$2, '인테리어-초기비용'!$P$2:$P$747, '인테리어-초기비용'!$O$2:$O$747)</f>
        <v/>
      </c>
      <c r="R512" s="11" t="str">
        <f>IF('초기비용'!$C$2, '인테리어-초기비용'!$P$2:$P$747, '인테리어-초기비용'!$O$2:$O$747)</f>
        <v/>
      </c>
      <c r="S512" s="11">
        <f>IF('총결산'!$C$2, '인테리어-초기비용'!$P$2:$P$747, '인테리어-초기비용'!$O$2:$O$747)</f>
        <v>0</v>
      </c>
      <c r="T512" s="11">
        <f>IF('인테리어-초기비용'!$U$2:$U$747=FALSE, '인테리어-초기비용'!$N$2:$N$747, 0)</f>
        <v>0</v>
      </c>
      <c r="U512" s="21"/>
      <c r="V512" s="8"/>
      <c r="W512" s="8"/>
      <c r="X512" s="8"/>
      <c r="Y512" s="8"/>
      <c r="Z512" s="8"/>
      <c r="AA512" s="8"/>
      <c r="AB512" s="12"/>
    </row>
    <row r="513" ht="15.75" customHeight="1">
      <c r="A513" s="13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7" t="b">
        <f>AND(ISNUMBER(MATCH('인테리어-초기비용'!$E$2:$E$747, '관리용품리스트'!$B$3:$B$48, 0)),
  ISNUMBER(MATCH('인테리어-초기비용'!$F$2:$F$747, '관리용품리스트'!$C$3:$C$48, 0))
)
</f>
        <v>0</v>
      </c>
      <c r="N51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13" s="18" t="str">
        <f>IF('인테리어-초기비용'!$C$2:$C$747="지출", -('인테리어-초기비용'!$G$2:$G$747), '인테리어-초기비용'!$G$2:$G$747)</f>
        <v/>
      </c>
      <c r="P513" s="18">
        <f>'인테리어-초기비용'!$O$2:$O$747-'인테리어-초기비용'!$N$2:$N$747</f>
        <v>0</v>
      </c>
      <c r="Q513" s="18" t="str">
        <f>IF('운영결산'!$C$2, '인테리어-초기비용'!$P$2:$P$747, '인테리어-초기비용'!$O$2:$O$747)</f>
        <v/>
      </c>
      <c r="R513" s="18" t="str">
        <f>IF('초기비용'!$C$2, '인테리어-초기비용'!$P$2:$P$747, '인테리어-초기비용'!$O$2:$O$747)</f>
        <v/>
      </c>
      <c r="S513" s="18">
        <f>IF('총결산'!$C$2, '인테리어-초기비용'!$P$2:$P$747, '인테리어-초기비용'!$O$2:$O$747)</f>
        <v>0</v>
      </c>
      <c r="T513" s="18">
        <f>IF('인테리어-초기비용'!$U$2:$U$747=FALSE, '인테리어-초기비용'!$N$2:$N$747, 0)</f>
        <v>0</v>
      </c>
      <c r="U513" s="20"/>
      <c r="V513" s="15"/>
      <c r="W513" s="15"/>
      <c r="X513" s="15"/>
      <c r="Y513" s="15"/>
      <c r="Z513" s="15"/>
      <c r="AA513" s="15"/>
      <c r="AB513" s="19"/>
    </row>
    <row r="514" ht="15.75" customHeight="1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10" t="b">
        <f>AND(ISNUMBER(MATCH('인테리어-초기비용'!$E$2:$E$747, '관리용품리스트'!$B$3:$B$48, 0)),
  ISNUMBER(MATCH('인테리어-초기비용'!$F$2:$F$747, '관리용품리스트'!$C$3:$C$48, 0))
)
</f>
        <v>0</v>
      </c>
      <c r="N51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14" s="11" t="str">
        <f>IF('인테리어-초기비용'!$C$2:$C$747="지출", -('인테리어-초기비용'!$G$2:$G$747), '인테리어-초기비용'!$G$2:$G$747)</f>
        <v/>
      </c>
      <c r="P514" s="11">
        <f>'인테리어-초기비용'!$O$2:$O$747-'인테리어-초기비용'!$N$2:$N$747</f>
        <v>0</v>
      </c>
      <c r="Q514" s="11" t="str">
        <f>IF('운영결산'!$C$2, '인테리어-초기비용'!$P$2:$P$747, '인테리어-초기비용'!$O$2:$O$747)</f>
        <v/>
      </c>
      <c r="R514" s="11" t="str">
        <f>IF('초기비용'!$C$2, '인테리어-초기비용'!$P$2:$P$747, '인테리어-초기비용'!$O$2:$O$747)</f>
        <v/>
      </c>
      <c r="S514" s="11">
        <f>IF('총결산'!$C$2, '인테리어-초기비용'!$P$2:$P$747, '인테리어-초기비용'!$O$2:$O$747)</f>
        <v>0</v>
      </c>
      <c r="T514" s="11">
        <f>IF('인테리어-초기비용'!$U$2:$U$747=FALSE, '인테리어-초기비용'!$N$2:$N$747, 0)</f>
        <v>0</v>
      </c>
      <c r="U514" s="21"/>
      <c r="V514" s="8"/>
      <c r="W514" s="8"/>
      <c r="X514" s="8"/>
      <c r="Y514" s="8"/>
      <c r="Z514" s="8"/>
      <c r="AA514" s="8"/>
      <c r="AB514" s="12"/>
    </row>
    <row r="515" ht="15.75" customHeight="1">
      <c r="A515" s="13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7" t="b">
        <f>AND(ISNUMBER(MATCH('인테리어-초기비용'!$E$2:$E$747, '관리용품리스트'!$B$3:$B$48, 0)),
  ISNUMBER(MATCH('인테리어-초기비용'!$F$2:$F$747, '관리용품리스트'!$C$3:$C$48, 0))
)
</f>
        <v>0</v>
      </c>
      <c r="N51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15" s="18" t="str">
        <f>IF('인테리어-초기비용'!$C$2:$C$747="지출", -('인테리어-초기비용'!$G$2:$G$747), '인테리어-초기비용'!$G$2:$G$747)</f>
        <v/>
      </c>
      <c r="P515" s="18">
        <f>'인테리어-초기비용'!$O$2:$O$747-'인테리어-초기비용'!$N$2:$N$747</f>
        <v>0</v>
      </c>
      <c r="Q515" s="18" t="str">
        <f>IF('운영결산'!$C$2, '인테리어-초기비용'!$P$2:$P$747, '인테리어-초기비용'!$O$2:$O$747)</f>
        <v/>
      </c>
      <c r="R515" s="18" t="str">
        <f>IF('초기비용'!$C$2, '인테리어-초기비용'!$P$2:$P$747, '인테리어-초기비용'!$O$2:$O$747)</f>
        <v/>
      </c>
      <c r="S515" s="18">
        <f>IF('총결산'!$C$2, '인테리어-초기비용'!$P$2:$P$747, '인테리어-초기비용'!$O$2:$O$747)</f>
        <v>0</v>
      </c>
      <c r="T515" s="18">
        <f>IF('인테리어-초기비용'!$U$2:$U$747=FALSE, '인테리어-초기비용'!$N$2:$N$747, 0)</f>
        <v>0</v>
      </c>
      <c r="U515" s="20"/>
      <c r="V515" s="15"/>
      <c r="W515" s="15"/>
      <c r="X515" s="15"/>
      <c r="Y515" s="15"/>
      <c r="Z515" s="15"/>
      <c r="AA515" s="15"/>
      <c r="AB515" s="19"/>
    </row>
    <row r="516" ht="15.75" customHeight="1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10" t="b">
        <f>AND(ISNUMBER(MATCH('인테리어-초기비용'!$E$2:$E$747, '관리용품리스트'!$B$3:$B$48, 0)),
  ISNUMBER(MATCH('인테리어-초기비용'!$F$2:$F$747, '관리용품리스트'!$C$3:$C$48, 0))
)
</f>
        <v>0</v>
      </c>
      <c r="N51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16" s="11" t="str">
        <f>IF('인테리어-초기비용'!$C$2:$C$747="지출", -('인테리어-초기비용'!$G$2:$G$747), '인테리어-초기비용'!$G$2:$G$747)</f>
        <v/>
      </c>
      <c r="P516" s="11">
        <f>'인테리어-초기비용'!$O$2:$O$747-'인테리어-초기비용'!$N$2:$N$747</f>
        <v>0</v>
      </c>
      <c r="Q516" s="11" t="str">
        <f>IF('운영결산'!$C$2, '인테리어-초기비용'!$P$2:$P$747, '인테리어-초기비용'!$O$2:$O$747)</f>
        <v/>
      </c>
      <c r="R516" s="11" t="str">
        <f>IF('초기비용'!$C$2, '인테리어-초기비용'!$P$2:$P$747, '인테리어-초기비용'!$O$2:$O$747)</f>
        <v/>
      </c>
      <c r="S516" s="11">
        <f>IF('총결산'!$C$2, '인테리어-초기비용'!$P$2:$P$747, '인테리어-초기비용'!$O$2:$O$747)</f>
        <v>0</v>
      </c>
      <c r="T516" s="11">
        <f>IF('인테리어-초기비용'!$U$2:$U$747=FALSE, '인테리어-초기비용'!$N$2:$N$747, 0)</f>
        <v>0</v>
      </c>
      <c r="U516" s="21"/>
      <c r="V516" s="8"/>
      <c r="W516" s="8"/>
      <c r="X516" s="8"/>
      <c r="Y516" s="8"/>
      <c r="Z516" s="8"/>
      <c r="AA516" s="8"/>
      <c r="AB516" s="12"/>
    </row>
    <row r="517" ht="15.75" customHeight="1">
      <c r="A517" s="13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7" t="b">
        <f>AND(ISNUMBER(MATCH('인테리어-초기비용'!$E$2:$E$747, '관리용품리스트'!$B$3:$B$48, 0)),
  ISNUMBER(MATCH('인테리어-초기비용'!$F$2:$F$747, '관리용품리스트'!$C$3:$C$48, 0))
)
</f>
        <v>0</v>
      </c>
      <c r="N51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17" s="18" t="str">
        <f>IF('인테리어-초기비용'!$C$2:$C$747="지출", -('인테리어-초기비용'!$G$2:$G$747), '인테리어-초기비용'!$G$2:$G$747)</f>
        <v/>
      </c>
      <c r="P517" s="18">
        <f>'인테리어-초기비용'!$O$2:$O$747-'인테리어-초기비용'!$N$2:$N$747</f>
        <v>0</v>
      </c>
      <c r="Q517" s="18" t="str">
        <f>IF('운영결산'!$C$2, '인테리어-초기비용'!$P$2:$P$747, '인테리어-초기비용'!$O$2:$O$747)</f>
        <v/>
      </c>
      <c r="R517" s="18" t="str">
        <f>IF('초기비용'!$C$2, '인테리어-초기비용'!$P$2:$P$747, '인테리어-초기비용'!$O$2:$O$747)</f>
        <v/>
      </c>
      <c r="S517" s="18">
        <f>IF('총결산'!$C$2, '인테리어-초기비용'!$P$2:$P$747, '인테리어-초기비용'!$O$2:$O$747)</f>
        <v>0</v>
      </c>
      <c r="T517" s="18">
        <f>IF('인테리어-초기비용'!$U$2:$U$747=FALSE, '인테리어-초기비용'!$N$2:$N$747, 0)</f>
        <v>0</v>
      </c>
      <c r="U517" s="20"/>
      <c r="V517" s="15"/>
      <c r="W517" s="15"/>
      <c r="X517" s="15"/>
      <c r="Y517" s="15"/>
      <c r="Z517" s="15"/>
      <c r="AA517" s="15"/>
      <c r="AB517" s="19"/>
    </row>
    <row r="518" ht="15.75" customHeight="1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10" t="b">
        <f>AND(ISNUMBER(MATCH('인테리어-초기비용'!$E$2:$E$747, '관리용품리스트'!$B$3:$B$48, 0)),
  ISNUMBER(MATCH('인테리어-초기비용'!$F$2:$F$747, '관리용품리스트'!$C$3:$C$48, 0))
)
</f>
        <v>0</v>
      </c>
      <c r="N51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18" s="11" t="str">
        <f>IF('인테리어-초기비용'!$C$2:$C$747="지출", -('인테리어-초기비용'!$G$2:$G$747), '인테리어-초기비용'!$G$2:$G$747)</f>
        <v/>
      </c>
      <c r="P518" s="11">
        <f>'인테리어-초기비용'!$O$2:$O$747-'인테리어-초기비용'!$N$2:$N$747</f>
        <v>0</v>
      </c>
      <c r="Q518" s="11" t="str">
        <f>IF('운영결산'!$C$2, '인테리어-초기비용'!$P$2:$P$747, '인테리어-초기비용'!$O$2:$O$747)</f>
        <v/>
      </c>
      <c r="R518" s="11" t="str">
        <f>IF('초기비용'!$C$2, '인테리어-초기비용'!$P$2:$P$747, '인테리어-초기비용'!$O$2:$O$747)</f>
        <v/>
      </c>
      <c r="S518" s="11">
        <f>IF('총결산'!$C$2, '인테리어-초기비용'!$P$2:$P$747, '인테리어-초기비용'!$O$2:$O$747)</f>
        <v>0</v>
      </c>
      <c r="T518" s="11">
        <f>IF('인테리어-초기비용'!$U$2:$U$747=FALSE, '인테리어-초기비용'!$N$2:$N$747, 0)</f>
        <v>0</v>
      </c>
      <c r="U518" s="21"/>
      <c r="V518" s="8"/>
      <c r="W518" s="8"/>
      <c r="X518" s="8"/>
      <c r="Y518" s="8"/>
      <c r="Z518" s="8"/>
      <c r="AA518" s="8"/>
      <c r="AB518" s="12"/>
    </row>
    <row r="519" ht="15.75" customHeight="1">
      <c r="A519" s="13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7" t="b">
        <f>AND(ISNUMBER(MATCH('인테리어-초기비용'!$E$2:$E$747, '관리용품리스트'!$B$3:$B$48, 0)),
  ISNUMBER(MATCH('인테리어-초기비용'!$F$2:$F$747, '관리용품리스트'!$C$3:$C$48, 0))
)
</f>
        <v>0</v>
      </c>
      <c r="N51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19" s="18" t="str">
        <f>IF('인테리어-초기비용'!$C$2:$C$747="지출", -('인테리어-초기비용'!$G$2:$G$747), '인테리어-초기비용'!$G$2:$G$747)</f>
        <v/>
      </c>
      <c r="P519" s="18">
        <f>'인테리어-초기비용'!$O$2:$O$747-'인테리어-초기비용'!$N$2:$N$747</f>
        <v>0</v>
      </c>
      <c r="Q519" s="18" t="str">
        <f>IF('운영결산'!$C$2, '인테리어-초기비용'!$P$2:$P$747, '인테리어-초기비용'!$O$2:$O$747)</f>
        <v/>
      </c>
      <c r="R519" s="18" t="str">
        <f>IF('초기비용'!$C$2, '인테리어-초기비용'!$P$2:$P$747, '인테리어-초기비용'!$O$2:$O$747)</f>
        <v/>
      </c>
      <c r="S519" s="18">
        <f>IF('총결산'!$C$2, '인테리어-초기비용'!$P$2:$P$747, '인테리어-초기비용'!$O$2:$O$747)</f>
        <v>0</v>
      </c>
      <c r="T519" s="18">
        <f>IF('인테리어-초기비용'!$U$2:$U$747=FALSE, '인테리어-초기비용'!$N$2:$N$747, 0)</f>
        <v>0</v>
      </c>
      <c r="U519" s="20"/>
      <c r="V519" s="15"/>
      <c r="W519" s="15"/>
      <c r="X519" s="15"/>
      <c r="Y519" s="15"/>
      <c r="Z519" s="15"/>
      <c r="AA519" s="15"/>
      <c r="AB519" s="19"/>
    </row>
    <row r="520" ht="15.75" customHeight="1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10" t="b">
        <f>AND(ISNUMBER(MATCH('인테리어-초기비용'!$E$2:$E$747, '관리용품리스트'!$B$3:$B$48, 0)),
  ISNUMBER(MATCH('인테리어-초기비용'!$F$2:$F$747, '관리용품리스트'!$C$3:$C$48, 0))
)
</f>
        <v>0</v>
      </c>
      <c r="N52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20" s="11" t="str">
        <f>IF('인테리어-초기비용'!$C$2:$C$747="지출", -('인테리어-초기비용'!$G$2:$G$747), '인테리어-초기비용'!$G$2:$G$747)</f>
        <v/>
      </c>
      <c r="P520" s="11">
        <f>'인테리어-초기비용'!$O$2:$O$747-'인테리어-초기비용'!$N$2:$N$747</f>
        <v>0</v>
      </c>
      <c r="Q520" s="11" t="str">
        <f>IF('운영결산'!$C$2, '인테리어-초기비용'!$P$2:$P$747, '인테리어-초기비용'!$O$2:$O$747)</f>
        <v/>
      </c>
      <c r="R520" s="11" t="str">
        <f>IF('초기비용'!$C$2, '인테리어-초기비용'!$P$2:$P$747, '인테리어-초기비용'!$O$2:$O$747)</f>
        <v/>
      </c>
      <c r="S520" s="11">
        <f>IF('총결산'!$C$2, '인테리어-초기비용'!$P$2:$P$747, '인테리어-초기비용'!$O$2:$O$747)</f>
        <v>0</v>
      </c>
      <c r="T520" s="11">
        <f>IF('인테리어-초기비용'!$U$2:$U$747=FALSE, '인테리어-초기비용'!$N$2:$N$747, 0)</f>
        <v>0</v>
      </c>
      <c r="U520" s="21"/>
      <c r="V520" s="8"/>
      <c r="W520" s="8"/>
      <c r="X520" s="8"/>
      <c r="Y520" s="8"/>
      <c r="Z520" s="8"/>
      <c r="AA520" s="8"/>
      <c r="AB520" s="12"/>
    </row>
    <row r="521" ht="15.75" customHeight="1">
      <c r="A521" s="13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7" t="b">
        <f>AND(ISNUMBER(MATCH('인테리어-초기비용'!$E$2:$E$747, '관리용품리스트'!$B$3:$B$48, 0)),
  ISNUMBER(MATCH('인테리어-초기비용'!$F$2:$F$747, '관리용품리스트'!$C$3:$C$48, 0))
)
</f>
        <v>0</v>
      </c>
      <c r="N52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21" s="18" t="str">
        <f>IF('인테리어-초기비용'!$C$2:$C$747="지출", -('인테리어-초기비용'!$G$2:$G$747), '인테리어-초기비용'!$G$2:$G$747)</f>
        <v/>
      </c>
      <c r="P521" s="18">
        <f>'인테리어-초기비용'!$O$2:$O$747-'인테리어-초기비용'!$N$2:$N$747</f>
        <v>0</v>
      </c>
      <c r="Q521" s="18" t="str">
        <f>IF('운영결산'!$C$2, '인테리어-초기비용'!$P$2:$P$747, '인테리어-초기비용'!$O$2:$O$747)</f>
        <v/>
      </c>
      <c r="R521" s="18" t="str">
        <f>IF('초기비용'!$C$2, '인테리어-초기비용'!$P$2:$P$747, '인테리어-초기비용'!$O$2:$O$747)</f>
        <v/>
      </c>
      <c r="S521" s="18">
        <f>IF('총결산'!$C$2, '인테리어-초기비용'!$P$2:$P$747, '인테리어-초기비용'!$O$2:$O$747)</f>
        <v>0</v>
      </c>
      <c r="T521" s="18">
        <f>IF('인테리어-초기비용'!$U$2:$U$747=FALSE, '인테리어-초기비용'!$N$2:$N$747, 0)</f>
        <v>0</v>
      </c>
      <c r="U521" s="20"/>
      <c r="V521" s="15"/>
      <c r="W521" s="15"/>
      <c r="X521" s="15"/>
      <c r="Y521" s="15"/>
      <c r="Z521" s="15"/>
      <c r="AA521" s="15"/>
      <c r="AB521" s="19"/>
    </row>
    <row r="522" ht="15.75" customHeight="1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10" t="b">
        <f>AND(ISNUMBER(MATCH('인테리어-초기비용'!$E$2:$E$747, '관리용품리스트'!$B$3:$B$48, 0)),
  ISNUMBER(MATCH('인테리어-초기비용'!$F$2:$F$747, '관리용품리스트'!$C$3:$C$48, 0))
)
</f>
        <v>0</v>
      </c>
      <c r="N52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22" s="11" t="str">
        <f>IF('인테리어-초기비용'!$C$2:$C$747="지출", -('인테리어-초기비용'!$G$2:$G$747), '인테리어-초기비용'!$G$2:$G$747)</f>
        <v/>
      </c>
      <c r="P522" s="11">
        <f>'인테리어-초기비용'!$O$2:$O$747-'인테리어-초기비용'!$N$2:$N$747</f>
        <v>0</v>
      </c>
      <c r="Q522" s="11" t="str">
        <f>IF('운영결산'!$C$2, '인테리어-초기비용'!$P$2:$P$747, '인테리어-초기비용'!$O$2:$O$747)</f>
        <v/>
      </c>
      <c r="R522" s="11" t="str">
        <f>IF('초기비용'!$C$2, '인테리어-초기비용'!$P$2:$P$747, '인테리어-초기비용'!$O$2:$O$747)</f>
        <v/>
      </c>
      <c r="S522" s="11">
        <f>IF('총결산'!$C$2, '인테리어-초기비용'!$P$2:$P$747, '인테리어-초기비용'!$O$2:$O$747)</f>
        <v>0</v>
      </c>
      <c r="T522" s="11">
        <f>IF('인테리어-초기비용'!$U$2:$U$747=FALSE, '인테리어-초기비용'!$N$2:$N$747, 0)</f>
        <v>0</v>
      </c>
      <c r="U522" s="21"/>
      <c r="V522" s="8"/>
      <c r="W522" s="8"/>
      <c r="X522" s="8"/>
      <c r="Y522" s="8"/>
      <c r="Z522" s="8"/>
      <c r="AA522" s="8"/>
      <c r="AB522" s="12"/>
    </row>
    <row r="523" ht="15.75" customHeight="1">
      <c r="A523" s="13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7" t="b">
        <f>AND(ISNUMBER(MATCH('인테리어-초기비용'!$E$2:$E$747, '관리용품리스트'!$B$3:$B$48, 0)),
  ISNUMBER(MATCH('인테리어-초기비용'!$F$2:$F$747, '관리용품리스트'!$C$3:$C$48, 0))
)
</f>
        <v>0</v>
      </c>
      <c r="N52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23" s="18" t="str">
        <f>IF('인테리어-초기비용'!$C$2:$C$747="지출", -('인테리어-초기비용'!$G$2:$G$747), '인테리어-초기비용'!$G$2:$G$747)</f>
        <v/>
      </c>
      <c r="P523" s="18">
        <f>'인테리어-초기비용'!$O$2:$O$747-'인테리어-초기비용'!$N$2:$N$747</f>
        <v>0</v>
      </c>
      <c r="Q523" s="18" t="str">
        <f>IF('운영결산'!$C$2, '인테리어-초기비용'!$P$2:$P$747, '인테리어-초기비용'!$O$2:$O$747)</f>
        <v/>
      </c>
      <c r="R523" s="18" t="str">
        <f>IF('초기비용'!$C$2, '인테리어-초기비용'!$P$2:$P$747, '인테리어-초기비용'!$O$2:$O$747)</f>
        <v/>
      </c>
      <c r="S523" s="18">
        <f>IF('총결산'!$C$2, '인테리어-초기비용'!$P$2:$P$747, '인테리어-초기비용'!$O$2:$O$747)</f>
        <v>0</v>
      </c>
      <c r="T523" s="18">
        <f>IF('인테리어-초기비용'!$U$2:$U$747=FALSE, '인테리어-초기비용'!$N$2:$N$747, 0)</f>
        <v>0</v>
      </c>
      <c r="U523" s="20"/>
      <c r="V523" s="15"/>
      <c r="W523" s="15"/>
      <c r="X523" s="15"/>
      <c r="Y523" s="15"/>
      <c r="Z523" s="15"/>
      <c r="AA523" s="15"/>
      <c r="AB523" s="19"/>
    </row>
    <row r="524" ht="15.75" customHeight="1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10" t="b">
        <f>AND(ISNUMBER(MATCH('인테리어-초기비용'!$E$2:$E$747, '관리용품리스트'!$B$3:$B$48, 0)),
  ISNUMBER(MATCH('인테리어-초기비용'!$F$2:$F$747, '관리용품리스트'!$C$3:$C$48, 0))
)
</f>
        <v>0</v>
      </c>
      <c r="N52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24" s="11" t="str">
        <f>IF('인테리어-초기비용'!$C$2:$C$747="지출", -('인테리어-초기비용'!$G$2:$G$747), '인테리어-초기비용'!$G$2:$G$747)</f>
        <v/>
      </c>
      <c r="P524" s="11">
        <f>'인테리어-초기비용'!$O$2:$O$747-'인테리어-초기비용'!$N$2:$N$747</f>
        <v>0</v>
      </c>
      <c r="Q524" s="11" t="str">
        <f>IF('운영결산'!$C$2, '인테리어-초기비용'!$P$2:$P$747, '인테리어-초기비용'!$O$2:$O$747)</f>
        <v/>
      </c>
      <c r="R524" s="11" t="str">
        <f>IF('초기비용'!$C$2, '인테리어-초기비용'!$P$2:$P$747, '인테리어-초기비용'!$O$2:$O$747)</f>
        <v/>
      </c>
      <c r="S524" s="11">
        <f>IF('총결산'!$C$2, '인테리어-초기비용'!$P$2:$P$747, '인테리어-초기비용'!$O$2:$O$747)</f>
        <v>0</v>
      </c>
      <c r="T524" s="11">
        <f>IF('인테리어-초기비용'!$U$2:$U$747=FALSE, '인테리어-초기비용'!$N$2:$N$747, 0)</f>
        <v>0</v>
      </c>
      <c r="U524" s="21"/>
      <c r="V524" s="8"/>
      <c r="W524" s="8"/>
      <c r="X524" s="8"/>
      <c r="Y524" s="8"/>
      <c r="Z524" s="8"/>
      <c r="AA524" s="8"/>
      <c r="AB524" s="12"/>
    </row>
    <row r="525" ht="15.75" customHeight="1">
      <c r="A525" s="13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7" t="b">
        <f>AND(ISNUMBER(MATCH('인테리어-초기비용'!$E$2:$E$747, '관리용품리스트'!$B$3:$B$48, 0)),
  ISNUMBER(MATCH('인테리어-초기비용'!$F$2:$F$747, '관리용품리스트'!$C$3:$C$48, 0))
)
</f>
        <v>0</v>
      </c>
      <c r="N52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25" s="18" t="str">
        <f>IF('인테리어-초기비용'!$C$2:$C$747="지출", -('인테리어-초기비용'!$G$2:$G$747), '인테리어-초기비용'!$G$2:$G$747)</f>
        <v/>
      </c>
      <c r="P525" s="18">
        <f>'인테리어-초기비용'!$O$2:$O$747-'인테리어-초기비용'!$N$2:$N$747</f>
        <v>0</v>
      </c>
      <c r="Q525" s="18" t="str">
        <f>IF('운영결산'!$C$2, '인테리어-초기비용'!$P$2:$P$747, '인테리어-초기비용'!$O$2:$O$747)</f>
        <v/>
      </c>
      <c r="R525" s="18" t="str">
        <f>IF('초기비용'!$C$2, '인테리어-초기비용'!$P$2:$P$747, '인테리어-초기비용'!$O$2:$O$747)</f>
        <v/>
      </c>
      <c r="S525" s="18">
        <f>IF('총결산'!$C$2, '인테리어-초기비용'!$P$2:$P$747, '인테리어-초기비용'!$O$2:$O$747)</f>
        <v>0</v>
      </c>
      <c r="T525" s="18">
        <f>IF('인테리어-초기비용'!$U$2:$U$747=FALSE, '인테리어-초기비용'!$N$2:$N$747, 0)</f>
        <v>0</v>
      </c>
      <c r="U525" s="20"/>
      <c r="V525" s="15"/>
      <c r="W525" s="15"/>
      <c r="X525" s="15"/>
      <c r="Y525" s="15"/>
      <c r="Z525" s="15"/>
      <c r="AA525" s="15"/>
      <c r="AB525" s="19"/>
    </row>
    <row r="526" ht="15.75" customHeight="1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10" t="b">
        <f>AND(ISNUMBER(MATCH('인테리어-초기비용'!$E$2:$E$747, '관리용품리스트'!$B$3:$B$48, 0)),
  ISNUMBER(MATCH('인테리어-초기비용'!$F$2:$F$747, '관리용품리스트'!$C$3:$C$48, 0))
)
</f>
        <v>0</v>
      </c>
      <c r="N52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26" s="11" t="str">
        <f>IF('인테리어-초기비용'!$C$2:$C$747="지출", -('인테리어-초기비용'!$G$2:$G$747), '인테리어-초기비용'!$G$2:$G$747)</f>
        <v/>
      </c>
      <c r="P526" s="11">
        <f>'인테리어-초기비용'!$O$2:$O$747-'인테리어-초기비용'!$N$2:$N$747</f>
        <v>0</v>
      </c>
      <c r="Q526" s="11" t="str">
        <f>IF('운영결산'!$C$2, '인테리어-초기비용'!$P$2:$P$747, '인테리어-초기비용'!$O$2:$O$747)</f>
        <v/>
      </c>
      <c r="R526" s="11" t="str">
        <f>IF('초기비용'!$C$2, '인테리어-초기비용'!$P$2:$P$747, '인테리어-초기비용'!$O$2:$O$747)</f>
        <v/>
      </c>
      <c r="S526" s="11">
        <f>IF('총결산'!$C$2, '인테리어-초기비용'!$P$2:$P$747, '인테리어-초기비용'!$O$2:$O$747)</f>
        <v>0</v>
      </c>
      <c r="T526" s="11">
        <f>IF('인테리어-초기비용'!$U$2:$U$747=FALSE, '인테리어-초기비용'!$N$2:$N$747, 0)</f>
        <v>0</v>
      </c>
      <c r="U526" s="21"/>
      <c r="V526" s="8"/>
      <c r="W526" s="8"/>
      <c r="X526" s="8"/>
      <c r="Y526" s="8"/>
      <c r="Z526" s="8"/>
      <c r="AA526" s="8"/>
      <c r="AB526" s="12"/>
    </row>
    <row r="527" ht="15.75" customHeight="1">
      <c r="A527" s="13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7" t="b">
        <f>AND(ISNUMBER(MATCH('인테리어-초기비용'!$E$2:$E$747, '관리용품리스트'!$B$3:$B$48, 0)),
  ISNUMBER(MATCH('인테리어-초기비용'!$F$2:$F$747, '관리용품리스트'!$C$3:$C$48, 0))
)
</f>
        <v>0</v>
      </c>
      <c r="N52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27" s="18" t="str">
        <f>IF('인테리어-초기비용'!$C$2:$C$747="지출", -('인테리어-초기비용'!$G$2:$G$747), '인테리어-초기비용'!$G$2:$G$747)</f>
        <v/>
      </c>
      <c r="P527" s="18">
        <f>'인테리어-초기비용'!$O$2:$O$747-'인테리어-초기비용'!$N$2:$N$747</f>
        <v>0</v>
      </c>
      <c r="Q527" s="18" t="str">
        <f>IF('운영결산'!$C$2, '인테리어-초기비용'!$P$2:$P$747, '인테리어-초기비용'!$O$2:$O$747)</f>
        <v/>
      </c>
      <c r="R527" s="18" t="str">
        <f>IF('초기비용'!$C$2, '인테리어-초기비용'!$P$2:$P$747, '인테리어-초기비용'!$O$2:$O$747)</f>
        <v/>
      </c>
      <c r="S527" s="18">
        <f>IF('총결산'!$C$2, '인테리어-초기비용'!$P$2:$P$747, '인테리어-초기비용'!$O$2:$O$747)</f>
        <v>0</v>
      </c>
      <c r="T527" s="18">
        <f>IF('인테리어-초기비용'!$U$2:$U$747=FALSE, '인테리어-초기비용'!$N$2:$N$747, 0)</f>
        <v>0</v>
      </c>
      <c r="U527" s="20"/>
      <c r="V527" s="15"/>
      <c r="W527" s="15"/>
      <c r="X527" s="15"/>
      <c r="Y527" s="15"/>
      <c r="Z527" s="15"/>
      <c r="AA527" s="15"/>
      <c r="AB527" s="19"/>
    </row>
    <row r="528" ht="15.75" customHeight="1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10" t="b">
        <f>AND(ISNUMBER(MATCH('인테리어-초기비용'!$E$2:$E$747, '관리용품리스트'!$B$3:$B$48, 0)),
  ISNUMBER(MATCH('인테리어-초기비용'!$F$2:$F$747, '관리용품리스트'!$C$3:$C$48, 0))
)
</f>
        <v>0</v>
      </c>
      <c r="N52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28" s="11" t="str">
        <f>IF('인테리어-초기비용'!$C$2:$C$747="지출", -('인테리어-초기비용'!$G$2:$G$747), '인테리어-초기비용'!$G$2:$G$747)</f>
        <v/>
      </c>
      <c r="P528" s="11">
        <f>'인테리어-초기비용'!$O$2:$O$747-'인테리어-초기비용'!$N$2:$N$747</f>
        <v>0</v>
      </c>
      <c r="Q528" s="11" t="str">
        <f>IF('운영결산'!$C$2, '인테리어-초기비용'!$P$2:$P$747, '인테리어-초기비용'!$O$2:$O$747)</f>
        <v/>
      </c>
      <c r="R528" s="11" t="str">
        <f>IF('초기비용'!$C$2, '인테리어-초기비용'!$P$2:$P$747, '인테리어-초기비용'!$O$2:$O$747)</f>
        <v/>
      </c>
      <c r="S528" s="11">
        <f>IF('총결산'!$C$2, '인테리어-초기비용'!$P$2:$P$747, '인테리어-초기비용'!$O$2:$O$747)</f>
        <v>0</v>
      </c>
      <c r="T528" s="11">
        <f>IF('인테리어-초기비용'!$U$2:$U$747=FALSE, '인테리어-초기비용'!$N$2:$N$747, 0)</f>
        <v>0</v>
      </c>
      <c r="U528" s="21"/>
      <c r="V528" s="8"/>
      <c r="W528" s="8"/>
      <c r="X528" s="8"/>
      <c r="Y528" s="8"/>
      <c r="Z528" s="8"/>
      <c r="AA528" s="8"/>
      <c r="AB528" s="12"/>
    </row>
    <row r="529" ht="15.75" customHeight="1">
      <c r="A529" s="13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7" t="b">
        <f>AND(ISNUMBER(MATCH('인테리어-초기비용'!$E$2:$E$747, '관리용품리스트'!$B$3:$B$48, 0)),
  ISNUMBER(MATCH('인테리어-초기비용'!$F$2:$F$747, '관리용품리스트'!$C$3:$C$48, 0))
)
</f>
        <v>0</v>
      </c>
      <c r="N52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29" s="18" t="str">
        <f>IF('인테리어-초기비용'!$C$2:$C$747="지출", -('인테리어-초기비용'!$G$2:$G$747), '인테리어-초기비용'!$G$2:$G$747)</f>
        <v/>
      </c>
      <c r="P529" s="18">
        <f>'인테리어-초기비용'!$O$2:$O$747-'인테리어-초기비용'!$N$2:$N$747</f>
        <v>0</v>
      </c>
      <c r="Q529" s="18" t="str">
        <f>IF('운영결산'!$C$2, '인테리어-초기비용'!$P$2:$P$747, '인테리어-초기비용'!$O$2:$O$747)</f>
        <v/>
      </c>
      <c r="R529" s="18" t="str">
        <f>IF('초기비용'!$C$2, '인테리어-초기비용'!$P$2:$P$747, '인테리어-초기비용'!$O$2:$O$747)</f>
        <v/>
      </c>
      <c r="S529" s="18">
        <f>IF('총결산'!$C$2, '인테리어-초기비용'!$P$2:$P$747, '인테리어-초기비용'!$O$2:$O$747)</f>
        <v>0</v>
      </c>
      <c r="T529" s="18">
        <f>IF('인테리어-초기비용'!$U$2:$U$747=FALSE, '인테리어-초기비용'!$N$2:$N$747, 0)</f>
        <v>0</v>
      </c>
      <c r="U529" s="20"/>
      <c r="V529" s="15"/>
      <c r="W529" s="15"/>
      <c r="X529" s="15"/>
      <c r="Y529" s="15"/>
      <c r="Z529" s="15"/>
      <c r="AA529" s="15"/>
      <c r="AB529" s="19"/>
    </row>
    <row r="530" ht="15.75" customHeight="1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10" t="b">
        <f>AND(ISNUMBER(MATCH('인테리어-초기비용'!$E$2:$E$747, '관리용품리스트'!$B$3:$B$48, 0)),
  ISNUMBER(MATCH('인테리어-초기비용'!$F$2:$F$747, '관리용품리스트'!$C$3:$C$48, 0))
)
</f>
        <v>0</v>
      </c>
      <c r="N53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30" s="11" t="str">
        <f>IF('인테리어-초기비용'!$C$2:$C$747="지출", -('인테리어-초기비용'!$G$2:$G$747), '인테리어-초기비용'!$G$2:$G$747)</f>
        <v/>
      </c>
      <c r="P530" s="11">
        <f>'인테리어-초기비용'!$O$2:$O$747-'인테리어-초기비용'!$N$2:$N$747</f>
        <v>0</v>
      </c>
      <c r="Q530" s="11" t="str">
        <f>IF('운영결산'!$C$2, '인테리어-초기비용'!$P$2:$P$747, '인테리어-초기비용'!$O$2:$O$747)</f>
        <v/>
      </c>
      <c r="R530" s="11" t="str">
        <f>IF('초기비용'!$C$2, '인테리어-초기비용'!$P$2:$P$747, '인테리어-초기비용'!$O$2:$O$747)</f>
        <v/>
      </c>
      <c r="S530" s="11">
        <f>IF('총결산'!$C$2, '인테리어-초기비용'!$P$2:$P$747, '인테리어-초기비용'!$O$2:$O$747)</f>
        <v>0</v>
      </c>
      <c r="T530" s="11">
        <f>IF('인테리어-초기비용'!$U$2:$U$747=FALSE, '인테리어-초기비용'!$N$2:$N$747, 0)</f>
        <v>0</v>
      </c>
      <c r="U530" s="21"/>
      <c r="V530" s="8"/>
      <c r="W530" s="8"/>
      <c r="X530" s="8"/>
      <c r="Y530" s="8"/>
      <c r="Z530" s="8"/>
      <c r="AA530" s="8"/>
      <c r="AB530" s="12"/>
    </row>
    <row r="531" ht="15.75" customHeight="1">
      <c r="A531" s="13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7" t="b">
        <f>AND(ISNUMBER(MATCH('인테리어-초기비용'!$E$2:$E$747, '관리용품리스트'!$B$3:$B$48, 0)),
  ISNUMBER(MATCH('인테리어-초기비용'!$F$2:$F$747, '관리용품리스트'!$C$3:$C$48, 0))
)
</f>
        <v>0</v>
      </c>
      <c r="N53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31" s="18" t="str">
        <f>IF('인테리어-초기비용'!$C$2:$C$747="지출", -('인테리어-초기비용'!$G$2:$G$747), '인테리어-초기비용'!$G$2:$G$747)</f>
        <v/>
      </c>
      <c r="P531" s="18">
        <f>'인테리어-초기비용'!$O$2:$O$747-'인테리어-초기비용'!$N$2:$N$747</f>
        <v>0</v>
      </c>
      <c r="Q531" s="18" t="str">
        <f>IF('운영결산'!$C$2, '인테리어-초기비용'!$P$2:$P$747, '인테리어-초기비용'!$O$2:$O$747)</f>
        <v/>
      </c>
      <c r="R531" s="18" t="str">
        <f>IF('초기비용'!$C$2, '인테리어-초기비용'!$P$2:$P$747, '인테리어-초기비용'!$O$2:$O$747)</f>
        <v/>
      </c>
      <c r="S531" s="18">
        <f>IF('총결산'!$C$2, '인테리어-초기비용'!$P$2:$P$747, '인테리어-초기비용'!$O$2:$O$747)</f>
        <v>0</v>
      </c>
      <c r="T531" s="18">
        <f>IF('인테리어-초기비용'!$U$2:$U$747=FALSE, '인테리어-초기비용'!$N$2:$N$747, 0)</f>
        <v>0</v>
      </c>
      <c r="U531" s="20"/>
      <c r="V531" s="15"/>
      <c r="W531" s="15"/>
      <c r="X531" s="15"/>
      <c r="Y531" s="15"/>
      <c r="Z531" s="15"/>
      <c r="AA531" s="15"/>
      <c r="AB531" s="19"/>
    </row>
    <row r="532" ht="15.75" customHeight="1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10" t="b">
        <f>AND(ISNUMBER(MATCH('인테리어-초기비용'!$E$2:$E$747, '관리용품리스트'!$B$3:$B$48, 0)),
  ISNUMBER(MATCH('인테리어-초기비용'!$F$2:$F$747, '관리용품리스트'!$C$3:$C$48, 0))
)
</f>
        <v>0</v>
      </c>
      <c r="N53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32" s="11" t="str">
        <f>IF('인테리어-초기비용'!$C$2:$C$747="지출", -('인테리어-초기비용'!$G$2:$G$747), '인테리어-초기비용'!$G$2:$G$747)</f>
        <v/>
      </c>
      <c r="P532" s="11">
        <f>'인테리어-초기비용'!$O$2:$O$747-'인테리어-초기비용'!$N$2:$N$747</f>
        <v>0</v>
      </c>
      <c r="Q532" s="11" t="str">
        <f>IF('운영결산'!$C$2, '인테리어-초기비용'!$P$2:$P$747, '인테리어-초기비용'!$O$2:$O$747)</f>
        <v/>
      </c>
      <c r="R532" s="11" t="str">
        <f>IF('초기비용'!$C$2, '인테리어-초기비용'!$P$2:$P$747, '인테리어-초기비용'!$O$2:$O$747)</f>
        <v/>
      </c>
      <c r="S532" s="11">
        <f>IF('총결산'!$C$2, '인테리어-초기비용'!$P$2:$P$747, '인테리어-초기비용'!$O$2:$O$747)</f>
        <v>0</v>
      </c>
      <c r="T532" s="11">
        <f>IF('인테리어-초기비용'!$U$2:$U$747=FALSE, '인테리어-초기비용'!$N$2:$N$747, 0)</f>
        <v>0</v>
      </c>
      <c r="U532" s="21"/>
      <c r="V532" s="8"/>
      <c r="W532" s="8"/>
      <c r="X532" s="8"/>
      <c r="Y532" s="8"/>
      <c r="Z532" s="8"/>
      <c r="AA532" s="8"/>
      <c r="AB532" s="12"/>
    </row>
    <row r="533" ht="15.75" customHeight="1">
      <c r="A533" s="13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7" t="b">
        <f>AND(ISNUMBER(MATCH('인테리어-초기비용'!$E$2:$E$747, '관리용품리스트'!$B$3:$B$48, 0)),
  ISNUMBER(MATCH('인테리어-초기비용'!$F$2:$F$747, '관리용품리스트'!$C$3:$C$48, 0))
)
</f>
        <v>0</v>
      </c>
      <c r="N53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33" s="18" t="str">
        <f>IF('인테리어-초기비용'!$C$2:$C$747="지출", -('인테리어-초기비용'!$G$2:$G$747), '인테리어-초기비용'!$G$2:$G$747)</f>
        <v/>
      </c>
      <c r="P533" s="18">
        <f>'인테리어-초기비용'!$O$2:$O$747-'인테리어-초기비용'!$N$2:$N$747</f>
        <v>0</v>
      </c>
      <c r="Q533" s="18" t="str">
        <f>IF('운영결산'!$C$2, '인테리어-초기비용'!$P$2:$P$747, '인테리어-초기비용'!$O$2:$O$747)</f>
        <v/>
      </c>
      <c r="R533" s="18" t="str">
        <f>IF('초기비용'!$C$2, '인테리어-초기비용'!$P$2:$P$747, '인테리어-초기비용'!$O$2:$O$747)</f>
        <v/>
      </c>
      <c r="S533" s="18">
        <f>IF('총결산'!$C$2, '인테리어-초기비용'!$P$2:$P$747, '인테리어-초기비용'!$O$2:$O$747)</f>
        <v>0</v>
      </c>
      <c r="T533" s="18">
        <f>IF('인테리어-초기비용'!$U$2:$U$747=FALSE, '인테리어-초기비용'!$N$2:$N$747, 0)</f>
        <v>0</v>
      </c>
      <c r="U533" s="20"/>
      <c r="V533" s="15"/>
      <c r="W533" s="15"/>
      <c r="X533" s="15"/>
      <c r="Y533" s="15"/>
      <c r="Z533" s="15"/>
      <c r="AA533" s="15"/>
      <c r="AB533" s="19"/>
    </row>
    <row r="534" ht="15.75" customHeight="1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10" t="b">
        <f>AND(ISNUMBER(MATCH('인테리어-초기비용'!$E$2:$E$747, '관리용품리스트'!$B$3:$B$48, 0)),
  ISNUMBER(MATCH('인테리어-초기비용'!$F$2:$F$747, '관리용품리스트'!$C$3:$C$48, 0))
)
</f>
        <v>0</v>
      </c>
      <c r="N53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34" s="11" t="str">
        <f>IF('인테리어-초기비용'!$C$2:$C$747="지출", -('인테리어-초기비용'!$G$2:$G$747), '인테리어-초기비용'!$G$2:$G$747)</f>
        <v/>
      </c>
      <c r="P534" s="11">
        <f>'인테리어-초기비용'!$O$2:$O$747-'인테리어-초기비용'!$N$2:$N$747</f>
        <v>0</v>
      </c>
      <c r="Q534" s="11" t="str">
        <f>IF('운영결산'!$C$2, '인테리어-초기비용'!$P$2:$P$747, '인테리어-초기비용'!$O$2:$O$747)</f>
        <v/>
      </c>
      <c r="R534" s="11" t="str">
        <f>IF('초기비용'!$C$2, '인테리어-초기비용'!$P$2:$P$747, '인테리어-초기비용'!$O$2:$O$747)</f>
        <v/>
      </c>
      <c r="S534" s="11">
        <f>IF('총결산'!$C$2, '인테리어-초기비용'!$P$2:$P$747, '인테리어-초기비용'!$O$2:$O$747)</f>
        <v>0</v>
      </c>
      <c r="T534" s="11">
        <f>IF('인테리어-초기비용'!$U$2:$U$747=FALSE, '인테리어-초기비용'!$N$2:$N$747, 0)</f>
        <v>0</v>
      </c>
      <c r="U534" s="21"/>
      <c r="V534" s="8"/>
      <c r="W534" s="8"/>
      <c r="X534" s="8"/>
      <c r="Y534" s="8"/>
      <c r="Z534" s="8"/>
      <c r="AA534" s="8"/>
      <c r="AB534" s="12"/>
    </row>
    <row r="535" ht="15.75" customHeight="1">
      <c r="A535" s="13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7" t="b">
        <f>AND(ISNUMBER(MATCH('인테리어-초기비용'!$E$2:$E$747, '관리용품리스트'!$B$3:$B$48, 0)),
  ISNUMBER(MATCH('인테리어-초기비용'!$F$2:$F$747, '관리용품리스트'!$C$3:$C$48, 0))
)
</f>
        <v>0</v>
      </c>
      <c r="N53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35" s="18" t="str">
        <f>IF('인테리어-초기비용'!$C$2:$C$747="지출", -('인테리어-초기비용'!$G$2:$G$747), '인테리어-초기비용'!$G$2:$G$747)</f>
        <v/>
      </c>
      <c r="P535" s="18">
        <f>'인테리어-초기비용'!$O$2:$O$747-'인테리어-초기비용'!$N$2:$N$747</f>
        <v>0</v>
      </c>
      <c r="Q535" s="18" t="str">
        <f>IF('운영결산'!$C$2, '인테리어-초기비용'!$P$2:$P$747, '인테리어-초기비용'!$O$2:$O$747)</f>
        <v/>
      </c>
      <c r="R535" s="18" t="str">
        <f>IF('초기비용'!$C$2, '인테리어-초기비용'!$P$2:$P$747, '인테리어-초기비용'!$O$2:$O$747)</f>
        <v/>
      </c>
      <c r="S535" s="18">
        <f>IF('총결산'!$C$2, '인테리어-초기비용'!$P$2:$P$747, '인테리어-초기비용'!$O$2:$O$747)</f>
        <v>0</v>
      </c>
      <c r="T535" s="18">
        <f>IF('인테리어-초기비용'!$U$2:$U$747=FALSE, '인테리어-초기비용'!$N$2:$N$747, 0)</f>
        <v>0</v>
      </c>
      <c r="U535" s="20"/>
      <c r="V535" s="15"/>
      <c r="W535" s="15"/>
      <c r="X535" s="15"/>
      <c r="Y535" s="15"/>
      <c r="Z535" s="15"/>
      <c r="AA535" s="15"/>
      <c r="AB535" s="19"/>
    </row>
    <row r="536" ht="15.75" customHeight="1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10" t="b">
        <f>AND(ISNUMBER(MATCH('인테리어-초기비용'!$E$2:$E$747, '관리용품리스트'!$B$3:$B$48, 0)),
  ISNUMBER(MATCH('인테리어-초기비용'!$F$2:$F$747, '관리용품리스트'!$C$3:$C$48, 0))
)
</f>
        <v>0</v>
      </c>
      <c r="N53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36" s="11" t="str">
        <f>IF('인테리어-초기비용'!$C$2:$C$747="지출", -('인테리어-초기비용'!$G$2:$G$747), '인테리어-초기비용'!$G$2:$G$747)</f>
        <v/>
      </c>
      <c r="P536" s="11">
        <f>'인테리어-초기비용'!$O$2:$O$747-'인테리어-초기비용'!$N$2:$N$747</f>
        <v>0</v>
      </c>
      <c r="Q536" s="11" t="str">
        <f>IF('운영결산'!$C$2, '인테리어-초기비용'!$P$2:$P$747, '인테리어-초기비용'!$O$2:$O$747)</f>
        <v/>
      </c>
      <c r="R536" s="11" t="str">
        <f>IF('초기비용'!$C$2, '인테리어-초기비용'!$P$2:$P$747, '인테리어-초기비용'!$O$2:$O$747)</f>
        <v/>
      </c>
      <c r="S536" s="11">
        <f>IF('총결산'!$C$2, '인테리어-초기비용'!$P$2:$P$747, '인테리어-초기비용'!$O$2:$O$747)</f>
        <v>0</v>
      </c>
      <c r="T536" s="11">
        <f>IF('인테리어-초기비용'!$U$2:$U$747=FALSE, '인테리어-초기비용'!$N$2:$N$747, 0)</f>
        <v>0</v>
      </c>
      <c r="U536" s="21"/>
      <c r="V536" s="8"/>
      <c r="W536" s="8"/>
      <c r="X536" s="8"/>
      <c r="Y536" s="8"/>
      <c r="Z536" s="8"/>
      <c r="AA536" s="8"/>
      <c r="AB536" s="12"/>
    </row>
    <row r="537" ht="15.75" customHeight="1">
      <c r="A537" s="13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7" t="b">
        <f>AND(ISNUMBER(MATCH('인테리어-초기비용'!$E$2:$E$747, '관리용품리스트'!$B$3:$B$48, 0)),
  ISNUMBER(MATCH('인테리어-초기비용'!$F$2:$F$747, '관리용품리스트'!$C$3:$C$48, 0))
)
</f>
        <v>0</v>
      </c>
      <c r="N53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37" s="18" t="str">
        <f>IF('인테리어-초기비용'!$C$2:$C$747="지출", -('인테리어-초기비용'!$G$2:$G$747), '인테리어-초기비용'!$G$2:$G$747)</f>
        <v/>
      </c>
      <c r="P537" s="18">
        <f>'인테리어-초기비용'!$O$2:$O$747-'인테리어-초기비용'!$N$2:$N$747</f>
        <v>0</v>
      </c>
      <c r="Q537" s="18" t="str">
        <f>IF('운영결산'!$C$2, '인테리어-초기비용'!$P$2:$P$747, '인테리어-초기비용'!$O$2:$O$747)</f>
        <v/>
      </c>
      <c r="R537" s="18" t="str">
        <f>IF('초기비용'!$C$2, '인테리어-초기비용'!$P$2:$P$747, '인테리어-초기비용'!$O$2:$O$747)</f>
        <v/>
      </c>
      <c r="S537" s="18">
        <f>IF('총결산'!$C$2, '인테리어-초기비용'!$P$2:$P$747, '인테리어-초기비용'!$O$2:$O$747)</f>
        <v>0</v>
      </c>
      <c r="T537" s="18">
        <f>IF('인테리어-초기비용'!$U$2:$U$747=FALSE, '인테리어-초기비용'!$N$2:$N$747, 0)</f>
        <v>0</v>
      </c>
      <c r="U537" s="20"/>
      <c r="V537" s="15"/>
      <c r="W537" s="15"/>
      <c r="X537" s="15"/>
      <c r="Y537" s="15"/>
      <c r="Z537" s="15"/>
      <c r="AA537" s="15"/>
      <c r="AB537" s="19"/>
    </row>
    <row r="538" ht="15.75" customHeight="1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10" t="b">
        <f>AND(ISNUMBER(MATCH('인테리어-초기비용'!$E$2:$E$747, '관리용품리스트'!$B$3:$B$48, 0)),
  ISNUMBER(MATCH('인테리어-초기비용'!$F$2:$F$747, '관리용품리스트'!$C$3:$C$48, 0))
)
</f>
        <v>0</v>
      </c>
      <c r="N53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38" s="11" t="str">
        <f>IF('인테리어-초기비용'!$C$2:$C$747="지출", -('인테리어-초기비용'!$G$2:$G$747), '인테리어-초기비용'!$G$2:$G$747)</f>
        <v/>
      </c>
      <c r="P538" s="11">
        <f>'인테리어-초기비용'!$O$2:$O$747-'인테리어-초기비용'!$N$2:$N$747</f>
        <v>0</v>
      </c>
      <c r="Q538" s="11" t="str">
        <f>IF('운영결산'!$C$2, '인테리어-초기비용'!$P$2:$P$747, '인테리어-초기비용'!$O$2:$O$747)</f>
        <v/>
      </c>
      <c r="R538" s="11" t="str">
        <f>IF('초기비용'!$C$2, '인테리어-초기비용'!$P$2:$P$747, '인테리어-초기비용'!$O$2:$O$747)</f>
        <v/>
      </c>
      <c r="S538" s="11">
        <f>IF('총결산'!$C$2, '인테리어-초기비용'!$P$2:$P$747, '인테리어-초기비용'!$O$2:$O$747)</f>
        <v>0</v>
      </c>
      <c r="T538" s="11">
        <f>IF('인테리어-초기비용'!$U$2:$U$747=FALSE, '인테리어-초기비용'!$N$2:$N$747, 0)</f>
        <v>0</v>
      </c>
      <c r="U538" s="21"/>
      <c r="V538" s="8"/>
      <c r="W538" s="8"/>
      <c r="X538" s="8"/>
      <c r="Y538" s="8"/>
      <c r="Z538" s="8"/>
      <c r="AA538" s="8"/>
      <c r="AB538" s="12"/>
    </row>
    <row r="539" ht="15.75" customHeight="1">
      <c r="A539" s="13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7" t="b">
        <f>AND(ISNUMBER(MATCH('인테리어-초기비용'!$E$2:$E$747, '관리용품리스트'!$B$3:$B$48, 0)),
  ISNUMBER(MATCH('인테리어-초기비용'!$F$2:$F$747, '관리용품리스트'!$C$3:$C$48, 0))
)
</f>
        <v>0</v>
      </c>
      <c r="N53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39" s="18" t="str">
        <f>IF('인테리어-초기비용'!$C$2:$C$747="지출", -('인테리어-초기비용'!$G$2:$G$747), '인테리어-초기비용'!$G$2:$G$747)</f>
        <v/>
      </c>
      <c r="P539" s="18">
        <f>'인테리어-초기비용'!$O$2:$O$747-'인테리어-초기비용'!$N$2:$N$747</f>
        <v>0</v>
      </c>
      <c r="Q539" s="18" t="str">
        <f>IF('운영결산'!$C$2, '인테리어-초기비용'!$P$2:$P$747, '인테리어-초기비용'!$O$2:$O$747)</f>
        <v/>
      </c>
      <c r="R539" s="18" t="str">
        <f>IF('초기비용'!$C$2, '인테리어-초기비용'!$P$2:$P$747, '인테리어-초기비용'!$O$2:$O$747)</f>
        <v/>
      </c>
      <c r="S539" s="18">
        <f>IF('총결산'!$C$2, '인테리어-초기비용'!$P$2:$P$747, '인테리어-초기비용'!$O$2:$O$747)</f>
        <v>0</v>
      </c>
      <c r="T539" s="18">
        <f>IF('인테리어-초기비용'!$U$2:$U$747=FALSE, '인테리어-초기비용'!$N$2:$N$747, 0)</f>
        <v>0</v>
      </c>
      <c r="U539" s="20"/>
      <c r="V539" s="15"/>
      <c r="W539" s="15"/>
      <c r="X539" s="15"/>
      <c r="Y539" s="15"/>
      <c r="Z539" s="15"/>
      <c r="AA539" s="15"/>
      <c r="AB539" s="19"/>
    </row>
    <row r="540" ht="15.75" customHeight="1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10" t="b">
        <f>AND(ISNUMBER(MATCH('인테리어-초기비용'!$E$2:$E$747, '관리용품리스트'!$B$3:$B$48, 0)),
  ISNUMBER(MATCH('인테리어-초기비용'!$F$2:$F$747, '관리용품리스트'!$C$3:$C$48, 0))
)
</f>
        <v>0</v>
      </c>
      <c r="N54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40" s="11" t="str">
        <f>IF('인테리어-초기비용'!$C$2:$C$747="지출", -('인테리어-초기비용'!$G$2:$G$747), '인테리어-초기비용'!$G$2:$G$747)</f>
        <v/>
      </c>
      <c r="P540" s="11">
        <f>'인테리어-초기비용'!$O$2:$O$747-'인테리어-초기비용'!$N$2:$N$747</f>
        <v>0</v>
      </c>
      <c r="Q540" s="11" t="str">
        <f>IF('운영결산'!$C$2, '인테리어-초기비용'!$P$2:$P$747, '인테리어-초기비용'!$O$2:$O$747)</f>
        <v/>
      </c>
      <c r="R540" s="11" t="str">
        <f>IF('초기비용'!$C$2, '인테리어-초기비용'!$P$2:$P$747, '인테리어-초기비용'!$O$2:$O$747)</f>
        <v/>
      </c>
      <c r="S540" s="11">
        <f>IF('총결산'!$C$2, '인테리어-초기비용'!$P$2:$P$747, '인테리어-초기비용'!$O$2:$O$747)</f>
        <v>0</v>
      </c>
      <c r="T540" s="11">
        <f>IF('인테리어-초기비용'!$U$2:$U$747=FALSE, '인테리어-초기비용'!$N$2:$N$747, 0)</f>
        <v>0</v>
      </c>
      <c r="U540" s="21"/>
      <c r="V540" s="8"/>
      <c r="W540" s="8"/>
      <c r="X540" s="8"/>
      <c r="Y540" s="8"/>
      <c r="Z540" s="8"/>
      <c r="AA540" s="8"/>
      <c r="AB540" s="12"/>
    </row>
    <row r="541" ht="15.75" customHeight="1">
      <c r="A541" s="13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7" t="b">
        <f>AND(ISNUMBER(MATCH('인테리어-초기비용'!$E$2:$E$747, '관리용품리스트'!$B$3:$B$48, 0)),
  ISNUMBER(MATCH('인테리어-초기비용'!$F$2:$F$747, '관리용품리스트'!$C$3:$C$48, 0))
)
</f>
        <v>0</v>
      </c>
      <c r="N54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41" s="18" t="str">
        <f>IF('인테리어-초기비용'!$C$2:$C$747="지출", -('인테리어-초기비용'!$G$2:$G$747), '인테리어-초기비용'!$G$2:$G$747)</f>
        <v/>
      </c>
      <c r="P541" s="18">
        <f>'인테리어-초기비용'!$O$2:$O$747-'인테리어-초기비용'!$N$2:$N$747</f>
        <v>0</v>
      </c>
      <c r="Q541" s="18" t="str">
        <f>IF('운영결산'!$C$2, '인테리어-초기비용'!$P$2:$P$747, '인테리어-초기비용'!$O$2:$O$747)</f>
        <v/>
      </c>
      <c r="R541" s="18" t="str">
        <f>IF('초기비용'!$C$2, '인테리어-초기비용'!$P$2:$P$747, '인테리어-초기비용'!$O$2:$O$747)</f>
        <v/>
      </c>
      <c r="S541" s="18">
        <f>IF('총결산'!$C$2, '인테리어-초기비용'!$P$2:$P$747, '인테리어-초기비용'!$O$2:$O$747)</f>
        <v>0</v>
      </c>
      <c r="T541" s="18">
        <f>IF('인테리어-초기비용'!$U$2:$U$747=FALSE, '인테리어-초기비용'!$N$2:$N$747, 0)</f>
        <v>0</v>
      </c>
      <c r="U541" s="20"/>
      <c r="V541" s="15"/>
      <c r="W541" s="15"/>
      <c r="X541" s="15"/>
      <c r="Y541" s="15"/>
      <c r="Z541" s="15"/>
      <c r="AA541" s="15"/>
      <c r="AB541" s="19"/>
    </row>
    <row r="542" ht="15.75" customHeight="1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10" t="b">
        <f>AND(ISNUMBER(MATCH('인테리어-초기비용'!$E$2:$E$747, '관리용품리스트'!$B$3:$B$48, 0)),
  ISNUMBER(MATCH('인테리어-초기비용'!$F$2:$F$747, '관리용품리스트'!$C$3:$C$48, 0))
)
</f>
        <v>0</v>
      </c>
      <c r="N54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42" s="11" t="str">
        <f>IF('인테리어-초기비용'!$C$2:$C$747="지출", -('인테리어-초기비용'!$G$2:$G$747), '인테리어-초기비용'!$G$2:$G$747)</f>
        <v/>
      </c>
      <c r="P542" s="11">
        <f>'인테리어-초기비용'!$O$2:$O$747-'인테리어-초기비용'!$N$2:$N$747</f>
        <v>0</v>
      </c>
      <c r="Q542" s="11" t="str">
        <f>IF('운영결산'!$C$2, '인테리어-초기비용'!$P$2:$P$747, '인테리어-초기비용'!$O$2:$O$747)</f>
        <v/>
      </c>
      <c r="R542" s="11" t="str">
        <f>IF('초기비용'!$C$2, '인테리어-초기비용'!$P$2:$P$747, '인테리어-초기비용'!$O$2:$O$747)</f>
        <v/>
      </c>
      <c r="S542" s="11">
        <f>IF('총결산'!$C$2, '인테리어-초기비용'!$P$2:$P$747, '인테리어-초기비용'!$O$2:$O$747)</f>
        <v>0</v>
      </c>
      <c r="T542" s="11">
        <f>IF('인테리어-초기비용'!$U$2:$U$747=FALSE, '인테리어-초기비용'!$N$2:$N$747, 0)</f>
        <v>0</v>
      </c>
      <c r="U542" s="21"/>
      <c r="V542" s="8"/>
      <c r="W542" s="8"/>
      <c r="X542" s="8"/>
      <c r="Y542" s="8"/>
      <c r="Z542" s="8"/>
      <c r="AA542" s="8"/>
      <c r="AB542" s="12"/>
    </row>
    <row r="543" ht="15.75" customHeight="1">
      <c r="A543" s="13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7" t="b">
        <f>AND(ISNUMBER(MATCH('인테리어-초기비용'!$E$2:$E$747, '관리용품리스트'!$B$3:$B$48, 0)),
  ISNUMBER(MATCH('인테리어-초기비용'!$F$2:$F$747, '관리용품리스트'!$C$3:$C$48, 0))
)
</f>
        <v>0</v>
      </c>
      <c r="N54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43" s="18" t="str">
        <f>IF('인테리어-초기비용'!$C$2:$C$747="지출", -('인테리어-초기비용'!$G$2:$G$747), '인테리어-초기비용'!$G$2:$G$747)</f>
        <v/>
      </c>
      <c r="P543" s="18">
        <f>'인테리어-초기비용'!$O$2:$O$747-'인테리어-초기비용'!$N$2:$N$747</f>
        <v>0</v>
      </c>
      <c r="Q543" s="18" t="str">
        <f>IF('운영결산'!$C$2, '인테리어-초기비용'!$P$2:$P$747, '인테리어-초기비용'!$O$2:$O$747)</f>
        <v/>
      </c>
      <c r="R543" s="18" t="str">
        <f>IF('초기비용'!$C$2, '인테리어-초기비용'!$P$2:$P$747, '인테리어-초기비용'!$O$2:$O$747)</f>
        <v/>
      </c>
      <c r="S543" s="18">
        <f>IF('총결산'!$C$2, '인테리어-초기비용'!$P$2:$P$747, '인테리어-초기비용'!$O$2:$O$747)</f>
        <v>0</v>
      </c>
      <c r="T543" s="18">
        <f>IF('인테리어-초기비용'!$U$2:$U$747=FALSE, '인테리어-초기비용'!$N$2:$N$747, 0)</f>
        <v>0</v>
      </c>
      <c r="U543" s="20"/>
      <c r="V543" s="15"/>
      <c r="W543" s="15"/>
      <c r="X543" s="15"/>
      <c r="Y543" s="15"/>
      <c r="Z543" s="15"/>
      <c r="AA543" s="15"/>
      <c r="AB543" s="19"/>
    </row>
    <row r="544" ht="15.75" customHeight="1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10" t="b">
        <f>AND(ISNUMBER(MATCH('인테리어-초기비용'!$E$2:$E$747, '관리용품리스트'!$B$3:$B$48, 0)),
  ISNUMBER(MATCH('인테리어-초기비용'!$F$2:$F$747, '관리용품리스트'!$C$3:$C$48, 0))
)
</f>
        <v>0</v>
      </c>
      <c r="N54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44" s="11" t="str">
        <f>IF('인테리어-초기비용'!$C$2:$C$747="지출", -('인테리어-초기비용'!$G$2:$G$747), '인테리어-초기비용'!$G$2:$G$747)</f>
        <v/>
      </c>
      <c r="P544" s="11">
        <f>'인테리어-초기비용'!$O$2:$O$747-'인테리어-초기비용'!$N$2:$N$747</f>
        <v>0</v>
      </c>
      <c r="Q544" s="11" t="str">
        <f>IF('운영결산'!$C$2, '인테리어-초기비용'!$P$2:$P$747, '인테리어-초기비용'!$O$2:$O$747)</f>
        <v/>
      </c>
      <c r="R544" s="11" t="str">
        <f>IF('초기비용'!$C$2, '인테리어-초기비용'!$P$2:$P$747, '인테리어-초기비용'!$O$2:$O$747)</f>
        <v/>
      </c>
      <c r="S544" s="11">
        <f>IF('총결산'!$C$2, '인테리어-초기비용'!$P$2:$P$747, '인테리어-초기비용'!$O$2:$O$747)</f>
        <v>0</v>
      </c>
      <c r="T544" s="11">
        <f>IF('인테리어-초기비용'!$U$2:$U$747=FALSE, '인테리어-초기비용'!$N$2:$N$747, 0)</f>
        <v>0</v>
      </c>
      <c r="U544" s="21"/>
      <c r="V544" s="8"/>
      <c r="W544" s="8"/>
      <c r="X544" s="8"/>
      <c r="Y544" s="8"/>
      <c r="Z544" s="8"/>
      <c r="AA544" s="8"/>
      <c r="AB544" s="12"/>
    </row>
    <row r="545" ht="15.75" customHeight="1">
      <c r="A545" s="13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7" t="b">
        <f>AND(ISNUMBER(MATCH('인테리어-초기비용'!$E$2:$E$747, '관리용품리스트'!$B$3:$B$48, 0)),
  ISNUMBER(MATCH('인테리어-초기비용'!$F$2:$F$747, '관리용품리스트'!$C$3:$C$48, 0))
)
</f>
        <v>0</v>
      </c>
      <c r="N54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45" s="18" t="str">
        <f>IF('인테리어-초기비용'!$C$2:$C$747="지출", -('인테리어-초기비용'!$G$2:$G$747), '인테리어-초기비용'!$G$2:$G$747)</f>
        <v/>
      </c>
      <c r="P545" s="18">
        <f>'인테리어-초기비용'!$O$2:$O$747-'인테리어-초기비용'!$N$2:$N$747</f>
        <v>0</v>
      </c>
      <c r="Q545" s="18" t="str">
        <f>IF('운영결산'!$C$2, '인테리어-초기비용'!$P$2:$P$747, '인테리어-초기비용'!$O$2:$O$747)</f>
        <v/>
      </c>
      <c r="R545" s="18" t="str">
        <f>IF('초기비용'!$C$2, '인테리어-초기비용'!$P$2:$P$747, '인테리어-초기비용'!$O$2:$O$747)</f>
        <v/>
      </c>
      <c r="S545" s="18">
        <f>IF('총결산'!$C$2, '인테리어-초기비용'!$P$2:$P$747, '인테리어-초기비용'!$O$2:$O$747)</f>
        <v>0</v>
      </c>
      <c r="T545" s="18">
        <f>IF('인테리어-초기비용'!$U$2:$U$747=FALSE, '인테리어-초기비용'!$N$2:$N$747, 0)</f>
        <v>0</v>
      </c>
      <c r="U545" s="20"/>
      <c r="V545" s="15"/>
      <c r="W545" s="15"/>
      <c r="X545" s="15"/>
      <c r="Y545" s="15"/>
      <c r="Z545" s="15"/>
      <c r="AA545" s="15"/>
      <c r="AB545" s="19"/>
    </row>
    <row r="546" ht="15.75" customHeight="1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10" t="b">
        <f>AND(ISNUMBER(MATCH('인테리어-초기비용'!$E$2:$E$747, '관리용품리스트'!$B$3:$B$48, 0)),
  ISNUMBER(MATCH('인테리어-초기비용'!$F$2:$F$747, '관리용품리스트'!$C$3:$C$48, 0))
)
</f>
        <v>0</v>
      </c>
      <c r="N54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46" s="11" t="str">
        <f>IF('인테리어-초기비용'!$C$2:$C$747="지출", -('인테리어-초기비용'!$G$2:$G$747), '인테리어-초기비용'!$G$2:$G$747)</f>
        <v/>
      </c>
      <c r="P546" s="11">
        <f>'인테리어-초기비용'!$O$2:$O$747-'인테리어-초기비용'!$N$2:$N$747</f>
        <v>0</v>
      </c>
      <c r="Q546" s="11" t="str">
        <f>IF('운영결산'!$C$2, '인테리어-초기비용'!$P$2:$P$747, '인테리어-초기비용'!$O$2:$O$747)</f>
        <v/>
      </c>
      <c r="R546" s="11" t="str">
        <f>IF('초기비용'!$C$2, '인테리어-초기비용'!$P$2:$P$747, '인테리어-초기비용'!$O$2:$O$747)</f>
        <v/>
      </c>
      <c r="S546" s="11">
        <f>IF('총결산'!$C$2, '인테리어-초기비용'!$P$2:$P$747, '인테리어-초기비용'!$O$2:$O$747)</f>
        <v>0</v>
      </c>
      <c r="T546" s="11">
        <f>IF('인테리어-초기비용'!$U$2:$U$747=FALSE, '인테리어-초기비용'!$N$2:$N$747, 0)</f>
        <v>0</v>
      </c>
      <c r="U546" s="21"/>
      <c r="V546" s="8"/>
      <c r="W546" s="8"/>
      <c r="X546" s="8"/>
      <c r="Y546" s="8"/>
      <c r="Z546" s="8"/>
      <c r="AA546" s="8"/>
      <c r="AB546" s="12"/>
    </row>
    <row r="547" ht="15.75" customHeight="1">
      <c r="A547" s="13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7" t="b">
        <f>AND(ISNUMBER(MATCH('인테리어-초기비용'!$E$2:$E$747, '관리용품리스트'!$B$3:$B$48, 0)),
  ISNUMBER(MATCH('인테리어-초기비용'!$F$2:$F$747, '관리용품리스트'!$C$3:$C$48, 0))
)
</f>
        <v>0</v>
      </c>
      <c r="N54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47" s="18" t="str">
        <f>IF('인테리어-초기비용'!$C$2:$C$747="지출", -('인테리어-초기비용'!$G$2:$G$747), '인테리어-초기비용'!$G$2:$G$747)</f>
        <v/>
      </c>
      <c r="P547" s="18">
        <f>'인테리어-초기비용'!$O$2:$O$747-'인테리어-초기비용'!$N$2:$N$747</f>
        <v>0</v>
      </c>
      <c r="Q547" s="18" t="str">
        <f>IF('운영결산'!$C$2, '인테리어-초기비용'!$P$2:$P$747, '인테리어-초기비용'!$O$2:$O$747)</f>
        <v/>
      </c>
      <c r="R547" s="18" t="str">
        <f>IF('초기비용'!$C$2, '인테리어-초기비용'!$P$2:$P$747, '인테리어-초기비용'!$O$2:$O$747)</f>
        <v/>
      </c>
      <c r="S547" s="18">
        <f>IF('총결산'!$C$2, '인테리어-초기비용'!$P$2:$P$747, '인테리어-초기비용'!$O$2:$O$747)</f>
        <v>0</v>
      </c>
      <c r="T547" s="18">
        <f>IF('인테리어-초기비용'!$U$2:$U$747=FALSE, '인테리어-초기비용'!$N$2:$N$747, 0)</f>
        <v>0</v>
      </c>
      <c r="U547" s="20"/>
      <c r="V547" s="15"/>
      <c r="W547" s="15"/>
      <c r="X547" s="15"/>
      <c r="Y547" s="15"/>
      <c r="Z547" s="15"/>
      <c r="AA547" s="15"/>
      <c r="AB547" s="19"/>
    </row>
    <row r="548" ht="15.75" customHeight="1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10" t="b">
        <f>AND(ISNUMBER(MATCH('인테리어-초기비용'!$E$2:$E$747, '관리용품리스트'!$B$3:$B$48, 0)),
  ISNUMBER(MATCH('인테리어-초기비용'!$F$2:$F$747, '관리용품리스트'!$C$3:$C$48, 0))
)
</f>
        <v>0</v>
      </c>
      <c r="N54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48" s="11" t="str">
        <f>IF('인테리어-초기비용'!$C$2:$C$747="지출", -('인테리어-초기비용'!$G$2:$G$747), '인테리어-초기비용'!$G$2:$G$747)</f>
        <v/>
      </c>
      <c r="P548" s="11">
        <f>'인테리어-초기비용'!$O$2:$O$747-'인테리어-초기비용'!$N$2:$N$747</f>
        <v>0</v>
      </c>
      <c r="Q548" s="11" t="str">
        <f>IF('운영결산'!$C$2, '인테리어-초기비용'!$P$2:$P$747, '인테리어-초기비용'!$O$2:$O$747)</f>
        <v/>
      </c>
      <c r="R548" s="11" t="str">
        <f>IF('초기비용'!$C$2, '인테리어-초기비용'!$P$2:$P$747, '인테리어-초기비용'!$O$2:$O$747)</f>
        <v/>
      </c>
      <c r="S548" s="11">
        <f>IF('총결산'!$C$2, '인테리어-초기비용'!$P$2:$P$747, '인테리어-초기비용'!$O$2:$O$747)</f>
        <v>0</v>
      </c>
      <c r="T548" s="11">
        <f>IF('인테리어-초기비용'!$U$2:$U$747=FALSE, '인테리어-초기비용'!$N$2:$N$747, 0)</f>
        <v>0</v>
      </c>
      <c r="U548" s="21"/>
      <c r="V548" s="8"/>
      <c r="W548" s="8"/>
      <c r="X548" s="8"/>
      <c r="Y548" s="8"/>
      <c r="Z548" s="8"/>
      <c r="AA548" s="8"/>
      <c r="AB548" s="12"/>
    </row>
    <row r="549" ht="15.75" customHeight="1">
      <c r="A549" s="13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7" t="b">
        <f>AND(ISNUMBER(MATCH('인테리어-초기비용'!$E$2:$E$747, '관리용품리스트'!$B$3:$B$48, 0)),
  ISNUMBER(MATCH('인테리어-초기비용'!$F$2:$F$747, '관리용품리스트'!$C$3:$C$48, 0))
)
</f>
        <v>0</v>
      </c>
      <c r="N54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49" s="18" t="str">
        <f>IF('인테리어-초기비용'!$C$2:$C$747="지출", -('인테리어-초기비용'!$G$2:$G$747), '인테리어-초기비용'!$G$2:$G$747)</f>
        <v/>
      </c>
      <c r="P549" s="18">
        <f>'인테리어-초기비용'!$O$2:$O$747-'인테리어-초기비용'!$N$2:$N$747</f>
        <v>0</v>
      </c>
      <c r="Q549" s="18" t="str">
        <f>IF('운영결산'!$C$2, '인테리어-초기비용'!$P$2:$P$747, '인테리어-초기비용'!$O$2:$O$747)</f>
        <v/>
      </c>
      <c r="R549" s="18" t="str">
        <f>IF('초기비용'!$C$2, '인테리어-초기비용'!$P$2:$P$747, '인테리어-초기비용'!$O$2:$O$747)</f>
        <v/>
      </c>
      <c r="S549" s="18">
        <f>IF('총결산'!$C$2, '인테리어-초기비용'!$P$2:$P$747, '인테리어-초기비용'!$O$2:$O$747)</f>
        <v>0</v>
      </c>
      <c r="T549" s="18">
        <f>IF('인테리어-초기비용'!$U$2:$U$747=FALSE, '인테리어-초기비용'!$N$2:$N$747, 0)</f>
        <v>0</v>
      </c>
      <c r="U549" s="20"/>
      <c r="V549" s="15"/>
      <c r="W549" s="15"/>
      <c r="X549" s="15"/>
      <c r="Y549" s="15"/>
      <c r="Z549" s="15"/>
      <c r="AA549" s="15"/>
      <c r="AB549" s="19"/>
    </row>
    <row r="550" ht="15.75" customHeight="1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10" t="b">
        <f>AND(ISNUMBER(MATCH('인테리어-초기비용'!$E$2:$E$747, '관리용품리스트'!$B$3:$B$48, 0)),
  ISNUMBER(MATCH('인테리어-초기비용'!$F$2:$F$747, '관리용품리스트'!$C$3:$C$48, 0))
)
</f>
        <v>0</v>
      </c>
      <c r="N55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50" s="11" t="str">
        <f>IF('인테리어-초기비용'!$C$2:$C$747="지출", -('인테리어-초기비용'!$G$2:$G$747), '인테리어-초기비용'!$G$2:$G$747)</f>
        <v/>
      </c>
      <c r="P550" s="11">
        <f>'인테리어-초기비용'!$O$2:$O$747-'인테리어-초기비용'!$N$2:$N$747</f>
        <v>0</v>
      </c>
      <c r="Q550" s="11" t="str">
        <f>IF('운영결산'!$C$2, '인테리어-초기비용'!$P$2:$P$747, '인테리어-초기비용'!$O$2:$O$747)</f>
        <v/>
      </c>
      <c r="R550" s="11" t="str">
        <f>IF('초기비용'!$C$2, '인테리어-초기비용'!$P$2:$P$747, '인테리어-초기비용'!$O$2:$O$747)</f>
        <v/>
      </c>
      <c r="S550" s="11">
        <f>IF('총결산'!$C$2, '인테리어-초기비용'!$P$2:$P$747, '인테리어-초기비용'!$O$2:$O$747)</f>
        <v>0</v>
      </c>
      <c r="T550" s="11">
        <f>IF('인테리어-초기비용'!$U$2:$U$747=FALSE, '인테리어-초기비용'!$N$2:$N$747, 0)</f>
        <v>0</v>
      </c>
      <c r="U550" s="21"/>
      <c r="V550" s="8"/>
      <c r="W550" s="8"/>
      <c r="X550" s="8"/>
      <c r="Y550" s="8"/>
      <c r="Z550" s="8"/>
      <c r="AA550" s="8"/>
      <c r="AB550" s="12"/>
    </row>
    <row r="551" ht="15.75" customHeight="1">
      <c r="A551" s="13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7" t="b">
        <f>AND(ISNUMBER(MATCH('인테리어-초기비용'!$E$2:$E$747, '관리용품리스트'!$B$3:$B$48, 0)),
  ISNUMBER(MATCH('인테리어-초기비용'!$F$2:$F$747, '관리용품리스트'!$C$3:$C$48, 0))
)
</f>
        <v>0</v>
      </c>
      <c r="N55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51" s="18" t="str">
        <f>IF('인테리어-초기비용'!$C$2:$C$747="지출", -('인테리어-초기비용'!$G$2:$G$747), '인테리어-초기비용'!$G$2:$G$747)</f>
        <v/>
      </c>
      <c r="P551" s="18">
        <f>'인테리어-초기비용'!$O$2:$O$747-'인테리어-초기비용'!$N$2:$N$747</f>
        <v>0</v>
      </c>
      <c r="Q551" s="18" t="str">
        <f>IF('운영결산'!$C$2, '인테리어-초기비용'!$P$2:$P$747, '인테리어-초기비용'!$O$2:$O$747)</f>
        <v/>
      </c>
      <c r="R551" s="18" t="str">
        <f>IF('초기비용'!$C$2, '인테리어-초기비용'!$P$2:$P$747, '인테리어-초기비용'!$O$2:$O$747)</f>
        <v/>
      </c>
      <c r="S551" s="18">
        <f>IF('총결산'!$C$2, '인테리어-초기비용'!$P$2:$P$747, '인테리어-초기비용'!$O$2:$O$747)</f>
        <v>0</v>
      </c>
      <c r="T551" s="18">
        <f>IF('인테리어-초기비용'!$U$2:$U$747=FALSE, '인테리어-초기비용'!$N$2:$N$747, 0)</f>
        <v>0</v>
      </c>
      <c r="U551" s="20"/>
      <c r="V551" s="15"/>
      <c r="W551" s="15"/>
      <c r="X551" s="15"/>
      <c r="Y551" s="15"/>
      <c r="Z551" s="15"/>
      <c r="AA551" s="15"/>
      <c r="AB551" s="19"/>
    </row>
    <row r="552" ht="15.75" customHeight="1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10" t="b">
        <f>AND(ISNUMBER(MATCH('인테리어-초기비용'!$E$2:$E$747, '관리용품리스트'!$B$3:$B$48, 0)),
  ISNUMBER(MATCH('인테리어-초기비용'!$F$2:$F$747, '관리용품리스트'!$C$3:$C$48, 0))
)
</f>
        <v>0</v>
      </c>
      <c r="N55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52" s="11" t="str">
        <f>IF('인테리어-초기비용'!$C$2:$C$747="지출", -('인테리어-초기비용'!$G$2:$G$747), '인테리어-초기비용'!$G$2:$G$747)</f>
        <v/>
      </c>
      <c r="P552" s="11">
        <f>'인테리어-초기비용'!$O$2:$O$747-'인테리어-초기비용'!$N$2:$N$747</f>
        <v>0</v>
      </c>
      <c r="Q552" s="11" t="str">
        <f>IF('운영결산'!$C$2, '인테리어-초기비용'!$P$2:$P$747, '인테리어-초기비용'!$O$2:$O$747)</f>
        <v/>
      </c>
      <c r="R552" s="11" t="str">
        <f>IF('초기비용'!$C$2, '인테리어-초기비용'!$P$2:$P$747, '인테리어-초기비용'!$O$2:$O$747)</f>
        <v/>
      </c>
      <c r="S552" s="11">
        <f>IF('총결산'!$C$2, '인테리어-초기비용'!$P$2:$P$747, '인테리어-초기비용'!$O$2:$O$747)</f>
        <v>0</v>
      </c>
      <c r="T552" s="11">
        <f>IF('인테리어-초기비용'!$U$2:$U$747=FALSE, '인테리어-초기비용'!$N$2:$N$747, 0)</f>
        <v>0</v>
      </c>
      <c r="U552" s="21"/>
      <c r="V552" s="8"/>
      <c r="W552" s="8"/>
      <c r="X552" s="8"/>
      <c r="Y552" s="8"/>
      <c r="Z552" s="8"/>
      <c r="AA552" s="8"/>
      <c r="AB552" s="12"/>
    </row>
    <row r="553" ht="15.75" customHeight="1">
      <c r="A553" s="13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7" t="b">
        <f>AND(ISNUMBER(MATCH('인테리어-초기비용'!$E$2:$E$747, '관리용품리스트'!$B$3:$B$48, 0)),
  ISNUMBER(MATCH('인테리어-초기비용'!$F$2:$F$747, '관리용품리스트'!$C$3:$C$48, 0))
)
</f>
        <v>0</v>
      </c>
      <c r="N55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53" s="18" t="str">
        <f>IF('인테리어-초기비용'!$C$2:$C$747="지출", -('인테리어-초기비용'!$G$2:$G$747), '인테리어-초기비용'!$G$2:$G$747)</f>
        <v/>
      </c>
      <c r="P553" s="18">
        <f>'인테리어-초기비용'!$O$2:$O$747-'인테리어-초기비용'!$N$2:$N$747</f>
        <v>0</v>
      </c>
      <c r="Q553" s="18" t="str">
        <f>IF('운영결산'!$C$2, '인테리어-초기비용'!$P$2:$P$747, '인테리어-초기비용'!$O$2:$O$747)</f>
        <v/>
      </c>
      <c r="R553" s="18" t="str">
        <f>IF('초기비용'!$C$2, '인테리어-초기비용'!$P$2:$P$747, '인테리어-초기비용'!$O$2:$O$747)</f>
        <v/>
      </c>
      <c r="S553" s="18">
        <f>IF('총결산'!$C$2, '인테리어-초기비용'!$P$2:$P$747, '인테리어-초기비용'!$O$2:$O$747)</f>
        <v>0</v>
      </c>
      <c r="T553" s="18">
        <f>IF('인테리어-초기비용'!$U$2:$U$747=FALSE, '인테리어-초기비용'!$N$2:$N$747, 0)</f>
        <v>0</v>
      </c>
      <c r="U553" s="20"/>
      <c r="V553" s="15"/>
      <c r="W553" s="15"/>
      <c r="X553" s="15"/>
      <c r="Y553" s="15"/>
      <c r="Z553" s="15"/>
      <c r="AA553" s="15"/>
      <c r="AB553" s="19"/>
    </row>
    <row r="554" ht="15.75" customHeight="1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10" t="b">
        <f>AND(ISNUMBER(MATCH('인테리어-초기비용'!$E$2:$E$747, '관리용품리스트'!$B$3:$B$48, 0)),
  ISNUMBER(MATCH('인테리어-초기비용'!$F$2:$F$747, '관리용품리스트'!$C$3:$C$48, 0))
)
</f>
        <v>0</v>
      </c>
      <c r="N55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54" s="11" t="str">
        <f>IF('인테리어-초기비용'!$C$2:$C$747="지출", -('인테리어-초기비용'!$G$2:$G$747), '인테리어-초기비용'!$G$2:$G$747)</f>
        <v/>
      </c>
      <c r="P554" s="11">
        <f>'인테리어-초기비용'!$O$2:$O$747-'인테리어-초기비용'!$N$2:$N$747</f>
        <v>0</v>
      </c>
      <c r="Q554" s="11" t="str">
        <f>IF('운영결산'!$C$2, '인테리어-초기비용'!$P$2:$P$747, '인테리어-초기비용'!$O$2:$O$747)</f>
        <v/>
      </c>
      <c r="R554" s="11" t="str">
        <f>IF('초기비용'!$C$2, '인테리어-초기비용'!$P$2:$P$747, '인테리어-초기비용'!$O$2:$O$747)</f>
        <v/>
      </c>
      <c r="S554" s="11">
        <f>IF('총결산'!$C$2, '인테리어-초기비용'!$P$2:$P$747, '인테리어-초기비용'!$O$2:$O$747)</f>
        <v>0</v>
      </c>
      <c r="T554" s="11">
        <f>IF('인테리어-초기비용'!$U$2:$U$747=FALSE, '인테리어-초기비용'!$N$2:$N$747, 0)</f>
        <v>0</v>
      </c>
      <c r="U554" s="21"/>
      <c r="V554" s="8"/>
      <c r="W554" s="8"/>
      <c r="X554" s="8"/>
      <c r="Y554" s="8"/>
      <c r="Z554" s="8"/>
      <c r="AA554" s="8"/>
      <c r="AB554" s="12"/>
    </row>
    <row r="555" ht="15.75" customHeight="1">
      <c r="A555" s="13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7" t="b">
        <f>AND(ISNUMBER(MATCH('인테리어-초기비용'!$E$2:$E$747, '관리용품리스트'!$B$3:$B$48, 0)),
  ISNUMBER(MATCH('인테리어-초기비용'!$F$2:$F$747, '관리용품리스트'!$C$3:$C$48, 0))
)
</f>
        <v>0</v>
      </c>
      <c r="N55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55" s="18" t="str">
        <f>IF('인테리어-초기비용'!$C$2:$C$747="지출", -('인테리어-초기비용'!$G$2:$G$747), '인테리어-초기비용'!$G$2:$G$747)</f>
        <v/>
      </c>
      <c r="P555" s="18">
        <f>'인테리어-초기비용'!$O$2:$O$747-'인테리어-초기비용'!$N$2:$N$747</f>
        <v>0</v>
      </c>
      <c r="Q555" s="18" t="str">
        <f>IF('운영결산'!$C$2, '인테리어-초기비용'!$P$2:$P$747, '인테리어-초기비용'!$O$2:$O$747)</f>
        <v/>
      </c>
      <c r="R555" s="18" t="str">
        <f>IF('초기비용'!$C$2, '인테리어-초기비용'!$P$2:$P$747, '인테리어-초기비용'!$O$2:$O$747)</f>
        <v/>
      </c>
      <c r="S555" s="18">
        <f>IF('총결산'!$C$2, '인테리어-초기비용'!$P$2:$P$747, '인테리어-초기비용'!$O$2:$O$747)</f>
        <v>0</v>
      </c>
      <c r="T555" s="18">
        <f>IF('인테리어-초기비용'!$U$2:$U$747=FALSE, '인테리어-초기비용'!$N$2:$N$747, 0)</f>
        <v>0</v>
      </c>
      <c r="U555" s="20"/>
      <c r="V555" s="15"/>
      <c r="W555" s="15"/>
      <c r="X555" s="15"/>
      <c r="Y555" s="15"/>
      <c r="Z555" s="15"/>
      <c r="AA555" s="15"/>
      <c r="AB555" s="19"/>
    </row>
    <row r="556" ht="15.75" customHeight="1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10" t="b">
        <f>AND(ISNUMBER(MATCH('인테리어-초기비용'!$E$2:$E$747, '관리용품리스트'!$B$3:$B$48, 0)),
  ISNUMBER(MATCH('인테리어-초기비용'!$F$2:$F$747, '관리용품리스트'!$C$3:$C$48, 0))
)
</f>
        <v>0</v>
      </c>
      <c r="N55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56" s="11" t="str">
        <f>IF('인테리어-초기비용'!$C$2:$C$747="지출", -('인테리어-초기비용'!$G$2:$G$747), '인테리어-초기비용'!$G$2:$G$747)</f>
        <v/>
      </c>
      <c r="P556" s="11">
        <f>'인테리어-초기비용'!$O$2:$O$747-'인테리어-초기비용'!$N$2:$N$747</f>
        <v>0</v>
      </c>
      <c r="Q556" s="11" t="str">
        <f>IF('운영결산'!$C$2, '인테리어-초기비용'!$P$2:$P$747, '인테리어-초기비용'!$O$2:$O$747)</f>
        <v/>
      </c>
      <c r="R556" s="11" t="str">
        <f>IF('초기비용'!$C$2, '인테리어-초기비용'!$P$2:$P$747, '인테리어-초기비용'!$O$2:$O$747)</f>
        <v/>
      </c>
      <c r="S556" s="11">
        <f>IF('총결산'!$C$2, '인테리어-초기비용'!$P$2:$P$747, '인테리어-초기비용'!$O$2:$O$747)</f>
        <v>0</v>
      </c>
      <c r="T556" s="11">
        <f>IF('인테리어-초기비용'!$U$2:$U$747=FALSE, '인테리어-초기비용'!$N$2:$N$747, 0)</f>
        <v>0</v>
      </c>
      <c r="U556" s="21"/>
      <c r="V556" s="8"/>
      <c r="W556" s="8"/>
      <c r="X556" s="8"/>
      <c r="Y556" s="8"/>
      <c r="Z556" s="8"/>
      <c r="AA556" s="8"/>
      <c r="AB556" s="12"/>
    </row>
    <row r="557" ht="15.75" customHeight="1">
      <c r="A557" s="13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7" t="b">
        <f>AND(ISNUMBER(MATCH('인테리어-초기비용'!$E$2:$E$747, '관리용품리스트'!$B$3:$B$48, 0)),
  ISNUMBER(MATCH('인테리어-초기비용'!$F$2:$F$747, '관리용품리스트'!$C$3:$C$48, 0))
)
</f>
        <v>0</v>
      </c>
      <c r="N55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57" s="18" t="str">
        <f>IF('인테리어-초기비용'!$C$2:$C$747="지출", -('인테리어-초기비용'!$G$2:$G$747), '인테리어-초기비용'!$G$2:$G$747)</f>
        <v/>
      </c>
      <c r="P557" s="18">
        <f>'인테리어-초기비용'!$O$2:$O$747-'인테리어-초기비용'!$N$2:$N$747</f>
        <v>0</v>
      </c>
      <c r="Q557" s="18" t="str">
        <f>IF('운영결산'!$C$2, '인테리어-초기비용'!$P$2:$P$747, '인테리어-초기비용'!$O$2:$O$747)</f>
        <v/>
      </c>
      <c r="R557" s="18" t="str">
        <f>IF('초기비용'!$C$2, '인테리어-초기비용'!$P$2:$P$747, '인테리어-초기비용'!$O$2:$O$747)</f>
        <v/>
      </c>
      <c r="S557" s="18">
        <f>IF('총결산'!$C$2, '인테리어-초기비용'!$P$2:$P$747, '인테리어-초기비용'!$O$2:$O$747)</f>
        <v>0</v>
      </c>
      <c r="T557" s="18">
        <f>IF('인테리어-초기비용'!$U$2:$U$747=FALSE, '인테리어-초기비용'!$N$2:$N$747, 0)</f>
        <v>0</v>
      </c>
      <c r="U557" s="20"/>
      <c r="V557" s="15"/>
      <c r="W557" s="15"/>
      <c r="X557" s="15"/>
      <c r="Y557" s="15"/>
      <c r="Z557" s="15"/>
      <c r="AA557" s="15"/>
      <c r="AB557" s="19"/>
    </row>
    <row r="558" ht="15.75" customHeight="1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10" t="b">
        <f>AND(ISNUMBER(MATCH('인테리어-초기비용'!$E$2:$E$747, '관리용품리스트'!$B$3:$B$48, 0)),
  ISNUMBER(MATCH('인테리어-초기비용'!$F$2:$F$747, '관리용품리스트'!$C$3:$C$48, 0))
)
</f>
        <v>0</v>
      </c>
      <c r="N55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58" s="11" t="str">
        <f>IF('인테리어-초기비용'!$C$2:$C$747="지출", -('인테리어-초기비용'!$G$2:$G$747), '인테리어-초기비용'!$G$2:$G$747)</f>
        <v/>
      </c>
      <c r="P558" s="11">
        <f>'인테리어-초기비용'!$O$2:$O$747-'인테리어-초기비용'!$N$2:$N$747</f>
        <v>0</v>
      </c>
      <c r="Q558" s="11" t="str">
        <f>IF('운영결산'!$C$2, '인테리어-초기비용'!$P$2:$P$747, '인테리어-초기비용'!$O$2:$O$747)</f>
        <v/>
      </c>
      <c r="R558" s="11" t="str">
        <f>IF('초기비용'!$C$2, '인테리어-초기비용'!$P$2:$P$747, '인테리어-초기비용'!$O$2:$O$747)</f>
        <v/>
      </c>
      <c r="S558" s="11">
        <f>IF('총결산'!$C$2, '인테리어-초기비용'!$P$2:$P$747, '인테리어-초기비용'!$O$2:$O$747)</f>
        <v>0</v>
      </c>
      <c r="T558" s="11">
        <f>IF('인테리어-초기비용'!$U$2:$U$747=FALSE, '인테리어-초기비용'!$N$2:$N$747, 0)</f>
        <v>0</v>
      </c>
      <c r="U558" s="21"/>
      <c r="V558" s="8"/>
      <c r="W558" s="8"/>
      <c r="X558" s="8"/>
      <c r="Y558" s="8"/>
      <c r="Z558" s="8"/>
      <c r="AA558" s="8"/>
      <c r="AB558" s="12"/>
    </row>
    <row r="559" ht="15.75" customHeight="1">
      <c r="A559" s="13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7" t="b">
        <f>AND(ISNUMBER(MATCH('인테리어-초기비용'!$E$2:$E$747, '관리용품리스트'!$B$3:$B$48, 0)),
  ISNUMBER(MATCH('인테리어-초기비용'!$F$2:$F$747, '관리용품리스트'!$C$3:$C$48, 0))
)
</f>
        <v>0</v>
      </c>
      <c r="N55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59" s="18" t="str">
        <f>IF('인테리어-초기비용'!$C$2:$C$747="지출", -('인테리어-초기비용'!$G$2:$G$747), '인테리어-초기비용'!$G$2:$G$747)</f>
        <v/>
      </c>
      <c r="P559" s="18">
        <f>'인테리어-초기비용'!$O$2:$O$747-'인테리어-초기비용'!$N$2:$N$747</f>
        <v>0</v>
      </c>
      <c r="Q559" s="18" t="str">
        <f>IF('운영결산'!$C$2, '인테리어-초기비용'!$P$2:$P$747, '인테리어-초기비용'!$O$2:$O$747)</f>
        <v/>
      </c>
      <c r="R559" s="18" t="str">
        <f>IF('초기비용'!$C$2, '인테리어-초기비용'!$P$2:$P$747, '인테리어-초기비용'!$O$2:$O$747)</f>
        <v/>
      </c>
      <c r="S559" s="18">
        <f>IF('총결산'!$C$2, '인테리어-초기비용'!$P$2:$P$747, '인테리어-초기비용'!$O$2:$O$747)</f>
        <v>0</v>
      </c>
      <c r="T559" s="18">
        <f>IF('인테리어-초기비용'!$U$2:$U$747=FALSE, '인테리어-초기비용'!$N$2:$N$747, 0)</f>
        <v>0</v>
      </c>
      <c r="U559" s="20"/>
      <c r="V559" s="15"/>
      <c r="W559" s="15"/>
      <c r="X559" s="15"/>
      <c r="Y559" s="15"/>
      <c r="Z559" s="15"/>
      <c r="AA559" s="15"/>
      <c r="AB559" s="19"/>
    </row>
    <row r="560" ht="15.75" customHeight="1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10" t="b">
        <f>AND(ISNUMBER(MATCH('인테리어-초기비용'!$E$2:$E$747, '관리용품리스트'!$B$3:$B$48, 0)),
  ISNUMBER(MATCH('인테리어-초기비용'!$F$2:$F$747, '관리용품리스트'!$C$3:$C$48, 0))
)
</f>
        <v>0</v>
      </c>
      <c r="N56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60" s="11" t="str">
        <f>IF('인테리어-초기비용'!$C$2:$C$747="지출", -('인테리어-초기비용'!$G$2:$G$747), '인테리어-초기비용'!$G$2:$G$747)</f>
        <v/>
      </c>
      <c r="P560" s="11">
        <f>'인테리어-초기비용'!$O$2:$O$747-'인테리어-초기비용'!$N$2:$N$747</f>
        <v>0</v>
      </c>
      <c r="Q560" s="11" t="str">
        <f>IF('운영결산'!$C$2, '인테리어-초기비용'!$P$2:$P$747, '인테리어-초기비용'!$O$2:$O$747)</f>
        <v/>
      </c>
      <c r="R560" s="11" t="str">
        <f>IF('초기비용'!$C$2, '인테리어-초기비용'!$P$2:$P$747, '인테리어-초기비용'!$O$2:$O$747)</f>
        <v/>
      </c>
      <c r="S560" s="11">
        <f>IF('총결산'!$C$2, '인테리어-초기비용'!$P$2:$P$747, '인테리어-초기비용'!$O$2:$O$747)</f>
        <v>0</v>
      </c>
      <c r="T560" s="11">
        <f>IF('인테리어-초기비용'!$U$2:$U$747=FALSE, '인테리어-초기비용'!$N$2:$N$747, 0)</f>
        <v>0</v>
      </c>
      <c r="U560" s="21"/>
      <c r="V560" s="8"/>
      <c r="W560" s="8"/>
      <c r="X560" s="8"/>
      <c r="Y560" s="8"/>
      <c r="Z560" s="8"/>
      <c r="AA560" s="8"/>
      <c r="AB560" s="12"/>
    </row>
    <row r="561" ht="15.75" customHeight="1">
      <c r="A561" s="13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7" t="b">
        <f>AND(ISNUMBER(MATCH('인테리어-초기비용'!$E$2:$E$747, '관리용품리스트'!$B$3:$B$48, 0)),
  ISNUMBER(MATCH('인테리어-초기비용'!$F$2:$F$747, '관리용품리스트'!$C$3:$C$48, 0))
)
</f>
        <v>0</v>
      </c>
      <c r="N56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61" s="18" t="str">
        <f>IF('인테리어-초기비용'!$C$2:$C$747="지출", -('인테리어-초기비용'!$G$2:$G$747), '인테리어-초기비용'!$G$2:$G$747)</f>
        <v/>
      </c>
      <c r="P561" s="18">
        <f>'인테리어-초기비용'!$O$2:$O$747-'인테리어-초기비용'!$N$2:$N$747</f>
        <v>0</v>
      </c>
      <c r="Q561" s="18" t="str">
        <f>IF('운영결산'!$C$2, '인테리어-초기비용'!$P$2:$P$747, '인테리어-초기비용'!$O$2:$O$747)</f>
        <v/>
      </c>
      <c r="R561" s="18" t="str">
        <f>IF('초기비용'!$C$2, '인테리어-초기비용'!$P$2:$P$747, '인테리어-초기비용'!$O$2:$O$747)</f>
        <v/>
      </c>
      <c r="S561" s="18">
        <f>IF('총결산'!$C$2, '인테리어-초기비용'!$P$2:$P$747, '인테리어-초기비용'!$O$2:$O$747)</f>
        <v>0</v>
      </c>
      <c r="T561" s="18">
        <f>IF('인테리어-초기비용'!$U$2:$U$747=FALSE, '인테리어-초기비용'!$N$2:$N$747, 0)</f>
        <v>0</v>
      </c>
      <c r="U561" s="20"/>
      <c r="V561" s="15"/>
      <c r="W561" s="15"/>
      <c r="X561" s="15"/>
      <c r="Y561" s="15"/>
      <c r="Z561" s="15"/>
      <c r="AA561" s="15"/>
      <c r="AB561" s="19"/>
    </row>
    <row r="562" ht="15.75" customHeight="1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10" t="b">
        <f>AND(ISNUMBER(MATCH('인테리어-초기비용'!$E$2:$E$747, '관리용품리스트'!$B$3:$B$48, 0)),
  ISNUMBER(MATCH('인테리어-초기비용'!$F$2:$F$747, '관리용품리스트'!$C$3:$C$48, 0))
)
</f>
        <v>0</v>
      </c>
      <c r="N56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62" s="11" t="str">
        <f>IF('인테리어-초기비용'!$C$2:$C$747="지출", -('인테리어-초기비용'!$G$2:$G$747), '인테리어-초기비용'!$G$2:$G$747)</f>
        <v/>
      </c>
      <c r="P562" s="11">
        <f>'인테리어-초기비용'!$O$2:$O$747-'인테리어-초기비용'!$N$2:$N$747</f>
        <v>0</v>
      </c>
      <c r="Q562" s="11" t="str">
        <f>IF('운영결산'!$C$2, '인테리어-초기비용'!$P$2:$P$747, '인테리어-초기비용'!$O$2:$O$747)</f>
        <v/>
      </c>
      <c r="R562" s="11" t="str">
        <f>IF('초기비용'!$C$2, '인테리어-초기비용'!$P$2:$P$747, '인테리어-초기비용'!$O$2:$O$747)</f>
        <v/>
      </c>
      <c r="S562" s="11">
        <f>IF('총결산'!$C$2, '인테리어-초기비용'!$P$2:$P$747, '인테리어-초기비용'!$O$2:$O$747)</f>
        <v>0</v>
      </c>
      <c r="T562" s="11">
        <f>IF('인테리어-초기비용'!$U$2:$U$747=FALSE, '인테리어-초기비용'!$N$2:$N$747, 0)</f>
        <v>0</v>
      </c>
      <c r="U562" s="21"/>
      <c r="V562" s="8"/>
      <c r="W562" s="8"/>
      <c r="X562" s="8"/>
      <c r="Y562" s="8"/>
      <c r="Z562" s="8"/>
      <c r="AA562" s="8"/>
      <c r="AB562" s="12"/>
    </row>
    <row r="563" ht="15.75" customHeight="1">
      <c r="A563" s="13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7" t="b">
        <f>AND(ISNUMBER(MATCH('인테리어-초기비용'!$E$2:$E$747, '관리용품리스트'!$B$3:$B$48, 0)),
  ISNUMBER(MATCH('인테리어-초기비용'!$F$2:$F$747, '관리용품리스트'!$C$3:$C$48, 0))
)
</f>
        <v>0</v>
      </c>
      <c r="N56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63" s="18" t="str">
        <f>IF('인테리어-초기비용'!$C$2:$C$747="지출", -('인테리어-초기비용'!$G$2:$G$747), '인테리어-초기비용'!$G$2:$G$747)</f>
        <v/>
      </c>
      <c r="P563" s="18">
        <f>'인테리어-초기비용'!$O$2:$O$747-'인테리어-초기비용'!$N$2:$N$747</f>
        <v>0</v>
      </c>
      <c r="Q563" s="18" t="str">
        <f>IF('운영결산'!$C$2, '인테리어-초기비용'!$P$2:$P$747, '인테리어-초기비용'!$O$2:$O$747)</f>
        <v/>
      </c>
      <c r="R563" s="18" t="str">
        <f>IF('초기비용'!$C$2, '인테리어-초기비용'!$P$2:$P$747, '인테리어-초기비용'!$O$2:$O$747)</f>
        <v/>
      </c>
      <c r="S563" s="18">
        <f>IF('총결산'!$C$2, '인테리어-초기비용'!$P$2:$P$747, '인테리어-초기비용'!$O$2:$O$747)</f>
        <v>0</v>
      </c>
      <c r="T563" s="18">
        <f>IF('인테리어-초기비용'!$U$2:$U$747=FALSE, '인테리어-초기비용'!$N$2:$N$747, 0)</f>
        <v>0</v>
      </c>
      <c r="U563" s="20"/>
      <c r="V563" s="15"/>
      <c r="W563" s="15"/>
      <c r="X563" s="15"/>
      <c r="Y563" s="15"/>
      <c r="Z563" s="15"/>
      <c r="AA563" s="15"/>
      <c r="AB563" s="19"/>
    </row>
    <row r="564" ht="15.75" customHeight="1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10" t="b">
        <f>AND(ISNUMBER(MATCH('인테리어-초기비용'!$E$2:$E$747, '관리용품리스트'!$B$3:$B$48, 0)),
  ISNUMBER(MATCH('인테리어-초기비용'!$F$2:$F$747, '관리용품리스트'!$C$3:$C$48, 0))
)
</f>
        <v>0</v>
      </c>
      <c r="N56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64" s="11" t="str">
        <f>IF('인테리어-초기비용'!$C$2:$C$747="지출", -('인테리어-초기비용'!$G$2:$G$747), '인테리어-초기비용'!$G$2:$G$747)</f>
        <v/>
      </c>
      <c r="P564" s="11">
        <f>'인테리어-초기비용'!$O$2:$O$747-'인테리어-초기비용'!$N$2:$N$747</f>
        <v>0</v>
      </c>
      <c r="Q564" s="11" t="str">
        <f>IF('운영결산'!$C$2, '인테리어-초기비용'!$P$2:$P$747, '인테리어-초기비용'!$O$2:$O$747)</f>
        <v/>
      </c>
      <c r="R564" s="11" t="str">
        <f>IF('초기비용'!$C$2, '인테리어-초기비용'!$P$2:$P$747, '인테리어-초기비용'!$O$2:$O$747)</f>
        <v/>
      </c>
      <c r="S564" s="11">
        <f>IF('총결산'!$C$2, '인테리어-초기비용'!$P$2:$P$747, '인테리어-초기비용'!$O$2:$O$747)</f>
        <v>0</v>
      </c>
      <c r="T564" s="11">
        <f>IF('인테리어-초기비용'!$U$2:$U$747=FALSE, '인테리어-초기비용'!$N$2:$N$747, 0)</f>
        <v>0</v>
      </c>
      <c r="U564" s="21"/>
      <c r="V564" s="8"/>
      <c r="W564" s="8"/>
      <c r="X564" s="8"/>
      <c r="Y564" s="8"/>
      <c r="Z564" s="8"/>
      <c r="AA564" s="8"/>
      <c r="AB564" s="12"/>
    </row>
    <row r="565" ht="15.75" customHeight="1">
      <c r="A565" s="13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7" t="b">
        <f>AND(ISNUMBER(MATCH('인테리어-초기비용'!$E$2:$E$747, '관리용품리스트'!$B$3:$B$48, 0)),
  ISNUMBER(MATCH('인테리어-초기비용'!$F$2:$F$747, '관리용품리스트'!$C$3:$C$48, 0))
)
</f>
        <v>0</v>
      </c>
      <c r="N56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65" s="18" t="str">
        <f>IF('인테리어-초기비용'!$C$2:$C$747="지출", -('인테리어-초기비용'!$G$2:$G$747), '인테리어-초기비용'!$G$2:$G$747)</f>
        <v/>
      </c>
      <c r="P565" s="18">
        <f>'인테리어-초기비용'!$O$2:$O$747-'인테리어-초기비용'!$N$2:$N$747</f>
        <v>0</v>
      </c>
      <c r="Q565" s="18" t="str">
        <f>IF('운영결산'!$C$2, '인테리어-초기비용'!$P$2:$P$747, '인테리어-초기비용'!$O$2:$O$747)</f>
        <v/>
      </c>
      <c r="R565" s="18" t="str">
        <f>IF('초기비용'!$C$2, '인테리어-초기비용'!$P$2:$P$747, '인테리어-초기비용'!$O$2:$O$747)</f>
        <v/>
      </c>
      <c r="S565" s="18">
        <f>IF('총결산'!$C$2, '인테리어-초기비용'!$P$2:$P$747, '인테리어-초기비용'!$O$2:$O$747)</f>
        <v>0</v>
      </c>
      <c r="T565" s="18">
        <f>IF('인테리어-초기비용'!$U$2:$U$747=FALSE, '인테리어-초기비용'!$N$2:$N$747, 0)</f>
        <v>0</v>
      </c>
      <c r="U565" s="20"/>
      <c r="V565" s="15"/>
      <c r="W565" s="15"/>
      <c r="X565" s="15"/>
      <c r="Y565" s="15"/>
      <c r="Z565" s="15"/>
      <c r="AA565" s="15"/>
      <c r="AB565" s="19"/>
    </row>
    <row r="566" ht="15.75" customHeight="1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10" t="b">
        <f>AND(ISNUMBER(MATCH('인테리어-초기비용'!$E$2:$E$747, '관리용품리스트'!$B$3:$B$48, 0)),
  ISNUMBER(MATCH('인테리어-초기비용'!$F$2:$F$747, '관리용품리스트'!$C$3:$C$48, 0))
)
</f>
        <v>0</v>
      </c>
      <c r="N56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66" s="11" t="str">
        <f>IF('인테리어-초기비용'!$C$2:$C$747="지출", -('인테리어-초기비용'!$G$2:$G$747), '인테리어-초기비용'!$G$2:$G$747)</f>
        <v/>
      </c>
      <c r="P566" s="11">
        <f>'인테리어-초기비용'!$O$2:$O$747-'인테리어-초기비용'!$N$2:$N$747</f>
        <v>0</v>
      </c>
      <c r="Q566" s="11" t="str">
        <f>IF('운영결산'!$C$2, '인테리어-초기비용'!$P$2:$P$747, '인테리어-초기비용'!$O$2:$O$747)</f>
        <v/>
      </c>
      <c r="R566" s="11" t="str">
        <f>IF('초기비용'!$C$2, '인테리어-초기비용'!$P$2:$P$747, '인테리어-초기비용'!$O$2:$O$747)</f>
        <v/>
      </c>
      <c r="S566" s="11">
        <f>IF('총결산'!$C$2, '인테리어-초기비용'!$P$2:$P$747, '인테리어-초기비용'!$O$2:$O$747)</f>
        <v>0</v>
      </c>
      <c r="T566" s="11">
        <f>IF('인테리어-초기비용'!$U$2:$U$747=FALSE, '인테리어-초기비용'!$N$2:$N$747, 0)</f>
        <v>0</v>
      </c>
      <c r="U566" s="21"/>
      <c r="V566" s="8"/>
      <c r="W566" s="8"/>
      <c r="X566" s="8"/>
      <c r="Y566" s="8"/>
      <c r="Z566" s="8"/>
      <c r="AA566" s="8"/>
      <c r="AB566" s="12"/>
    </row>
    <row r="567" ht="15.75" customHeight="1">
      <c r="A567" s="13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7" t="b">
        <f>AND(ISNUMBER(MATCH('인테리어-초기비용'!$E$2:$E$747, '관리용품리스트'!$B$3:$B$48, 0)),
  ISNUMBER(MATCH('인테리어-초기비용'!$F$2:$F$747, '관리용품리스트'!$C$3:$C$48, 0))
)
</f>
        <v>0</v>
      </c>
      <c r="N56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67" s="18" t="str">
        <f>IF('인테리어-초기비용'!$C$2:$C$747="지출", -('인테리어-초기비용'!$G$2:$G$747), '인테리어-초기비용'!$G$2:$G$747)</f>
        <v/>
      </c>
      <c r="P567" s="18">
        <f>'인테리어-초기비용'!$O$2:$O$747-'인테리어-초기비용'!$N$2:$N$747</f>
        <v>0</v>
      </c>
      <c r="Q567" s="18" t="str">
        <f>IF('운영결산'!$C$2, '인테리어-초기비용'!$P$2:$P$747, '인테리어-초기비용'!$O$2:$O$747)</f>
        <v/>
      </c>
      <c r="R567" s="18" t="str">
        <f>IF('초기비용'!$C$2, '인테리어-초기비용'!$P$2:$P$747, '인테리어-초기비용'!$O$2:$O$747)</f>
        <v/>
      </c>
      <c r="S567" s="18">
        <f>IF('총결산'!$C$2, '인테리어-초기비용'!$P$2:$P$747, '인테리어-초기비용'!$O$2:$O$747)</f>
        <v>0</v>
      </c>
      <c r="T567" s="18">
        <f>IF('인테리어-초기비용'!$U$2:$U$747=FALSE, '인테리어-초기비용'!$N$2:$N$747, 0)</f>
        <v>0</v>
      </c>
      <c r="U567" s="20"/>
      <c r="V567" s="15"/>
      <c r="W567" s="15"/>
      <c r="X567" s="15"/>
      <c r="Y567" s="15"/>
      <c r="Z567" s="15"/>
      <c r="AA567" s="15"/>
      <c r="AB567" s="19"/>
    </row>
    <row r="568" ht="15.75" customHeight="1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10" t="b">
        <f>AND(ISNUMBER(MATCH('인테리어-초기비용'!$E$2:$E$747, '관리용품리스트'!$B$3:$B$48, 0)),
  ISNUMBER(MATCH('인테리어-초기비용'!$F$2:$F$747, '관리용품리스트'!$C$3:$C$48, 0))
)
</f>
        <v>0</v>
      </c>
      <c r="N56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68" s="11" t="str">
        <f>IF('인테리어-초기비용'!$C$2:$C$747="지출", -('인테리어-초기비용'!$G$2:$G$747), '인테리어-초기비용'!$G$2:$G$747)</f>
        <v/>
      </c>
      <c r="P568" s="11">
        <f>'인테리어-초기비용'!$O$2:$O$747-'인테리어-초기비용'!$N$2:$N$747</f>
        <v>0</v>
      </c>
      <c r="Q568" s="11" t="str">
        <f>IF('운영결산'!$C$2, '인테리어-초기비용'!$P$2:$P$747, '인테리어-초기비용'!$O$2:$O$747)</f>
        <v/>
      </c>
      <c r="R568" s="11" t="str">
        <f>IF('초기비용'!$C$2, '인테리어-초기비용'!$P$2:$P$747, '인테리어-초기비용'!$O$2:$O$747)</f>
        <v/>
      </c>
      <c r="S568" s="11">
        <f>IF('총결산'!$C$2, '인테리어-초기비용'!$P$2:$P$747, '인테리어-초기비용'!$O$2:$O$747)</f>
        <v>0</v>
      </c>
      <c r="T568" s="11">
        <f>IF('인테리어-초기비용'!$U$2:$U$747=FALSE, '인테리어-초기비용'!$N$2:$N$747, 0)</f>
        <v>0</v>
      </c>
      <c r="U568" s="21"/>
      <c r="V568" s="8"/>
      <c r="W568" s="8"/>
      <c r="X568" s="8"/>
      <c r="Y568" s="8"/>
      <c r="Z568" s="8"/>
      <c r="AA568" s="8"/>
      <c r="AB568" s="12"/>
    </row>
    <row r="569" ht="15.75" customHeight="1">
      <c r="A569" s="13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7" t="b">
        <f>AND(ISNUMBER(MATCH('인테리어-초기비용'!$E$2:$E$747, '관리용품리스트'!$B$3:$B$48, 0)),
  ISNUMBER(MATCH('인테리어-초기비용'!$F$2:$F$747, '관리용품리스트'!$C$3:$C$48, 0))
)
</f>
        <v>0</v>
      </c>
      <c r="N56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69" s="18" t="str">
        <f>IF('인테리어-초기비용'!$C$2:$C$747="지출", -('인테리어-초기비용'!$G$2:$G$747), '인테리어-초기비용'!$G$2:$G$747)</f>
        <v/>
      </c>
      <c r="P569" s="18">
        <f>'인테리어-초기비용'!$O$2:$O$747-'인테리어-초기비용'!$N$2:$N$747</f>
        <v>0</v>
      </c>
      <c r="Q569" s="18" t="str">
        <f>IF('운영결산'!$C$2, '인테리어-초기비용'!$P$2:$P$747, '인테리어-초기비용'!$O$2:$O$747)</f>
        <v/>
      </c>
      <c r="R569" s="18" t="str">
        <f>IF('초기비용'!$C$2, '인테리어-초기비용'!$P$2:$P$747, '인테리어-초기비용'!$O$2:$O$747)</f>
        <v/>
      </c>
      <c r="S569" s="18">
        <f>IF('총결산'!$C$2, '인테리어-초기비용'!$P$2:$P$747, '인테리어-초기비용'!$O$2:$O$747)</f>
        <v>0</v>
      </c>
      <c r="T569" s="18">
        <f>IF('인테리어-초기비용'!$U$2:$U$747=FALSE, '인테리어-초기비용'!$N$2:$N$747, 0)</f>
        <v>0</v>
      </c>
      <c r="U569" s="20"/>
      <c r="V569" s="15"/>
      <c r="W569" s="15"/>
      <c r="X569" s="15"/>
      <c r="Y569" s="15"/>
      <c r="Z569" s="15"/>
      <c r="AA569" s="15"/>
      <c r="AB569" s="19"/>
    </row>
    <row r="570" ht="15.75" customHeight="1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10" t="b">
        <f>AND(ISNUMBER(MATCH('인테리어-초기비용'!$E$2:$E$747, '관리용품리스트'!$B$3:$B$48, 0)),
  ISNUMBER(MATCH('인테리어-초기비용'!$F$2:$F$747, '관리용품리스트'!$C$3:$C$48, 0))
)
</f>
        <v>0</v>
      </c>
      <c r="N57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70" s="11" t="str">
        <f>IF('인테리어-초기비용'!$C$2:$C$747="지출", -('인테리어-초기비용'!$G$2:$G$747), '인테리어-초기비용'!$G$2:$G$747)</f>
        <v/>
      </c>
      <c r="P570" s="11">
        <f>'인테리어-초기비용'!$O$2:$O$747-'인테리어-초기비용'!$N$2:$N$747</f>
        <v>0</v>
      </c>
      <c r="Q570" s="11" t="str">
        <f>IF('운영결산'!$C$2, '인테리어-초기비용'!$P$2:$P$747, '인테리어-초기비용'!$O$2:$O$747)</f>
        <v/>
      </c>
      <c r="R570" s="11" t="str">
        <f>IF('초기비용'!$C$2, '인테리어-초기비용'!$P$2:$P$747, '인테리어-초기비용'!$O$2:$O$747)</f>
        <v/>
      </c>
      <c r="S570" s="11">
        <f>IF('총결산'!$C$2, '인테리어-초기비용'!$P$2:$P$747, '인테리어-초기비용'!$O$2:$O$747)</f>
        <v>0</v>
      </c>
      <c r="T570" s="11">
        <f>IF('인테리어-초기비용'!$U$2:$U$747=FALSE, '인테리어-초기비용'!$N$2:$N$747, 0)</f>
        <v>0</v>
      </c>
      <c r="U570" s="21"/>
      <c r="V570" s="8"/>
      <c r="W570" s="8"/>
      <c r="X570" s="8"/>
      <c r="Y570" s="8"/>
      <c r="Z570" s="8"/>
      <c r="AA570" s="8"/>
      <c r="AB570" s="12"/>
    </row>
    <row r="571" ht="15.75" customHeight="1">
      <c r="A571" s="13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7" t="b">
        <f>AND(ISNUMBER(MATCH('인테리어-초기비용'!$E$2:$E$747, '관리용품리스트'!$B$3:$B$48, 0)),
  ISNUMBER(MATCH('인테리어-초기비용'!$F$2:$F$747, '관리용품리스트'!$C$3:$C$48, 0))
)
</f>
        <v>0</v>
      </c>
      <c r="N57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71" s="18" t="str">
        <f>IF('인테리어-초기비용'!$C$2:$C$747="지출", -('인테리어-초기비용'!$G$2:$G$747), '인테리어-초기비용'!$G$2:$G$747)</f>
        <v/>
      </c>
      <c r="P571" s="18">
        <f>'인테리어-초기비용'!$O$2:$O$747-'인테리어-초기비용'!$N$2:$N$747</f>
        <v>0</v>
      </c>
      <c r="Q571" s="18" t="str">
        <f>IF('운영결산'!$C$2, '인테리어-초기비용'!$P$2:$P$747, '인테리어-초기비용'!$O$2:$O$747)</f>
        <v/>
      </c>
      <c r="R571" s="18" t="str">
        <f>IF('초기비용'!$C$2, '인테리어-초기비용'!$P$2:$P$747, '인테리어-초기비용'!$O$2:$O$747)</f>
        <v/>
      </c>
      <c r="S571" s="18">
        <f>IF('총결산'!$C$2, '인테리어-초기비용'!$P$2:$P$747, '인테리어-초기비용'!$O$2:$O$747)</f>
        <v>0</v>
      </c>
      <c r="T571" s="18">
        <f>IF('인테리어-초기비용'!$U$2:$U$747=FALSE, '인테리어-초기비용'!$N$2:$N$747, 0)</f>
        <v>0</v>
      </c>
      <c r="U571" s="20"/>
      <c r="V571" s="15"/>
      <c r="W571" s="15"/>
      <c r="X571" s="15"/>
      <c r="Y571" s="15"/>
      <c r="Z571" s="15"/>
      <c r="AA571" s="15"/>
      <c r="AB571" s="19"/>
    </row>
    <row r="572" ht="15.75" customHeight="1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10" t="b">
        <f>AND(ISNUMBER(MATCH('인테리어-초기비용'!$E$2:$E$747, '관리용품리스트'!$B$3:$B$48, 0)),
  ISNUMBER(MATCH('인테리어-초기비용'!$F$2:$F$747, '관리용품리스트'!$C$3:$C$48, 0))
)
</f>
        <v>0</v>
      </c>
      <c r="N57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72" s="11" t="str">
        <f>IF('인테리어-초기비용'!$C$2:$C$747="지출", -('인테리어-초기비용'!$G$2:$G$747), '인테리어-초기비용'!$G$2:$G$747)</f>
        <v/>
      </c>
      <c r="P572" s="11">
        <f>'인테리어-초기비용'!$O$2:$O$747-'인테리어-초기비용'!$N$2:$N$747</f>
        <v>0</v>
      </c>
      <c r="Q572" s="11" t="str">
        <f>IF('운영결산'!$C$2, '인테리어-초기비용'!$P$2:$P$747, '인테리어-초기비용'!$O$2:$O$747)</f>
        <v/>
      </c>
      <c r="R572" s="11" t="str">
        <f>IF('초기비용'!$C$2, '인테리어-초기비용'!$P$2:$P$747, '인테리어-초기비용'!$O$2:$O$747)</f>
        <v/>
      </c>
      <c r="S572" s="11">
        <f>IF('총결산'!$C$2, '인테리어-초기비용'!$P$2:$P$747, '인테리어-초기비용'!$O$2:$O$747)</f>
        <v>0</v>
      </c>
      <c r="T572" s="11">
        <f>IF('인테리어-초기비용'!$U$2:$U$747=FALSE, '인테리어-초기비용'!$N$2:$N$747, 0)</f>
        <v>0</v>
      </c>
      <c r="U572" s="21"/>
      <c r="V572" s="8"/>
      <c r="W572" s="8"/>
      <c r="X572" s="8"/>
      <c r="Y572" s="8"/>
      <c r="Z572" s="8"/>
      <c r="AA572" s="8"/>
      <c r="AB572" s="12"/>
    </row>
    <row r="573" ht="15.75" customHeight="1">
      <c r="A573" s="13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7" t="b">
        <f>AND(ISNUMBER(MATCH('인테리어-초기비용'!$E$2:$E$747, '관리용품리스트'!$B$3:$B$48, 0)),
  ISNUMBER(MATCH('인테리어-초기비용'!$F$2:$F$747, '관리용품리스트'!$C$3:$C$48, 0))
)
</f>
        <v>0</v>
      </c>
      <c r="N57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73" s="18" t="str">
        <f>IF('인테리어-초기비용'!$C$2:$C$747="지출", -('인테리어-초기비용'!$G$2:$G$747), '인테리어-초기비용'!$G$2:$G$747)</f>
        <v/>
      </c>
      <c r="P573" s="18">
        <f>'인테리어-초기비용'!$O$2:$O$747-'인테리어-초기비용'!$N$2:$N$747</f>
        <v>0</v>
      </c>
      <c r="Q573" s="18" t="str">
        <f>IF('운영결산'!$C$2, '인테리어-초기비용'!$P$2:$P$747, '인테리어-초기비용'!$O$2:$O$747)</f>
        <v/>
      </c>
      <c r="R573" s="18" t="str">
        <f>IF('초기비용'!$C$2, '인테리어-초기비용'!$P$2:$P$747, '인테리어-초기비용'!$O$2:$O$747)</f>
        <v/>
      </c>
      <c r="S573" s="18">
        <f>IF('총결산'!$C$2, '인테리어-초기비용'!$P$2:$P$747, '인테리어-초기비용'!$O$2:$O$747)</f>
        <v>0</v>
      </c>
      <c r="T573" s="18">
        <f>IF('인테리어-초기비용'!$U$2:$U$747=FALSE, '인테리어-초기비용'!$N$2:$N$747, 0)</f>
        <v>0</v>
      </c>
      <c r="U573" s="20"/>
      <c r="V573" s="15"/>
      <c r="W573" s="15"/>
      <c r="X573" s="15"/>
      <c r="Y573" s="15"/>
      <c r="Z573" s="15"/>
      <c r="AA573" s="15"/>
      <c r="AB573" s="19"/>
    </row>
    <row r="574" ht="15.75" customHeight="1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10" t="b">
        <f>AND(ISNUMBER(MATCH('인테리어-초기비용'!$E$2:$E$747, '관리용품리스트'!$B$3:$B$48, 0)),
  ISNUMBER(MATCH('인테리어-초기비용'!$F$2:$F$747, '관리용품리스트'!$C$3:$C$48, 0))
)
</f>
        <v>0</v>
      </c>
      <c r="N57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74" s="11" t="str">
        <f>IF('인테리어-초기비용'!$C$2:$C$747="지출", -('인테리어-초기비용'!$G$2:$G$747), '인테리어-초기비용'!$G$2:$G$747)</f>
        <v/>
      </c>
      <c r="P574" s="11">
        <f>'인테리어-초기비용'!$O$2:$O$747-'인테리어-초기비용'!$N$2:$N$747</f>
        <v>0</v>
      </c>
      <c r="Q574" s="11" t="str">
        <f>IF('운영결산'!$C$2, '인테리어-초기비용'!$P$2:$P$747, '인테리어-초기비용'!$O$2:$O$747)</f>
        <v/>
      </c>
      <c r="R574" s="11" t="str">
        <f>IF('초기비용'!$C$2, '인테리어-초기비용'!$P$2:$P$747, '인테리어-초기비용'!$O$2:$O$747)</f>
        <v/>
      </c>
      <c r="S574" s="11">
        <f>IF('총결산'!$C$2, '인테리어-초기비용'!$P$2:$P$747, '인테리어-초기비용'!$O$2:$O$747)</f>
        <v>0</v>
      </c>
      <c r="T574" s="11">
        <f>IF('인테리어-초기비용'!$U$2:$U$747=FALSE, '인테리어-초기비용'!$N$2:$N$747, 0)</f>
        <v>0</v>
      </c>
      <c r="U574" s="21"/>
      <c r="V574" s="8"/>
      <c r="W574" s="8"/>
      <c r="X574" s="8"/>
      <c r="Y574" s="8"/>
      <c r="Z574" s="8"/>
      <c r="AA574" s="8"/>
      <c r="AB574" s="12"/>
    </row>
    <row r="575" ht="15.75" customHeight="1">
      <c r="A575" s="13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7" t="b">
        <f>AND(ISNUMBER(MATCH('인테리어-초기비용'!$E$2:$E$747, '관리용품리스트'!$B$3:$B$48, 0)),
  ISNUMBER(MATCH('인테리어-초기비용'!$F$2:$F$747, '관리용품리스트'!$C$3:$C$48, 0))
)
</f>
        <v>0</v>
      </c>
      <c r="N57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75" s="18" t="str">
        <f>IF('인테리어-초기비용'!$C$2:$C$747="지출", -('인테리어-초기비용'!$G$2:$G$747), '인테리어-초기비용'!$G$2:$G$747)</f>
        <v/>
      </c>
      <c r="P575" s="18">
        <f>'인테리어-초기비용'!$O$2:$O$747-'인테리어-초기비용'!$N$2:$N$747</f>
        <v>0</v>
      </c>
      <c r="Q575" s="18" t="str">
        <f>IF('운영결산'!$C$2, '인테리어-초기비용'!$P$2:$P$747, '인테리어-초기비용'!$O$2:$O$747)</f>
        <v/>
      </c>
      <c r="R575" s="18" t="str">
        <f>IF('초기비용'!$C$2, '인테리어-초기비용'!$P$2:$P$747, '인테리어-초기비용'!$O$2:$O$747)</f>
        <v/>
      </c>
      <c r="S575" s="18">
        <f>IF('총결산'!$C$2, '인테리어-초기비용'!$P$2:$P$747, '인테리어-초기비용'!$O$2:$O$747)</f>
        <v>0</v>
      </c>
      <c r="T575" s="18">
        <f>IF('인테리어-초기비용'!$U$2:$U$747=FALSE, '인테리어-초기비용'!$N$2:$N$747, 0)</f>
        <v>0</v>
      </c>
      <c r="U575" s="20"/>
      <c r="V575" s="15"/>
      <c r="W575" s="15"/>
      <c r="X575" s="15"/>
      <c r="Y575" s="15"/>
      <c r="Z575" s="15"/>
      <c r="AA575" s="15"/>
      <c r="AB575" s="19"/>
    </row>
    <row r="576" ht="15.75" customHeight="1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10" t="b">
        <f>AND(ISNUMBER(MATCH('인테리어-초기비용'!$E$2:$E$747, '관리용품리스트'!$B$3:$B$48, 0)),
  ISNUMBER(MATCH('인테리어-초기비용'!$F$2:$F$747, '관리용품리스트'!$C$3:$C$48, 0))
)
</f>
        <v>0</v>
      </c>
      <c r="N57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76" s="11" t="str">
        <f>IF('인테리어-초기비용'!$C$2:$C$747="지출", -('인테리어-초기비용'!$G$2:$G$747), '인테리어-초기비용'!$G$2:$G$747)</f>
        <v/>
      </c>
      <c r="P576" s="11">
        <f>'인테리어-초기비용'!$O$2:$O$747-'인테리어-초기비용'!$N$2:$N$747</f>
        <v>0</v>
      </c>
      <c r="Q576" s="11" t="str">
        <f>IF('운영결산'!$C$2, '인테리어-초기비용'!$P$2:$P$747, '인테리어-초기비용'!$O$2:$O$747)</f>
        <v/>
      </c>
      <c r="R576" s="11" t="str">
        <f>IF('초기비용'!$C$2, '인테리어-초기비용'!$P$2:$P$747, '인테리어-초기비용'!$O$2:$O$747)</f>
        <v/>
      </c>
      <c r="S576" s="11">
        <f>IF('총결산'!$C$2, '인테리어-초기비용'!$P$2:$P$747, '인테리어-초기비용'!$O$2:$O$747)</f>
        <v>0</v>
      </c>
      <c r="T576" s="11">
        <f>IF('인테리어-초기비용'!$U$2:$U$747=FALSE, '인테리어-초기비용'!$N$2:$N$747, 0)</f>
        <v>0</v>
      </c>
      <c r="U576" s="21"/>
      <c r="V576" s="8"/>
      <c r="W576" s="8"/>
      <c r="X576" s="8"/>
      <c r="Y576" s="8"/>
      <c r="Z576" s="8"/>
      <c r="AA576" s="8"/>
      <c r="AB576" s="12"/>
    </row>
    <row r="577" ht="15.75" customHeight="1">
      <c r="A577" s="13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7" t="b">
        <f>AND(ISNUMBER(MATCH('인테리어-초기비용'!$E$2:$E$747, '관리용품리스트'!$B$3:$B$48, 0)),
  ISNUMBER(MATCH('인테리어-초기비용'!$F$2:$F$747, '관리용품리스트'!$C$3:$C$48, 0))
)
</f>
        <v>0</v>
      </c>
      <c r="N57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77" s="18" t="str">
        <f>IF('인테리어-초기비용'!$C$2:$C$747="지출", -('인테리어-초기비용'!$G$2:$G$747), '인테리어-초기비용'!$G$2:$G$747)</f>
        <v/>
      </c>
      <c r="P577" s="18">
        <f>'인테리어-초기비용'!$O$2:$O$747-'인테리어-초기비용'!$N$2:$N$747</f>
        <v>0</v>
      </c>
      <c r="Q577" s="18" t="str">
        <f>IF('운영결산'!$C$2, '인테리어-초기비용'!$P$2:$P$747, '인테리어-초기비용'!$O$2:$O$747)</f>
        <v/>
      </c>
      <c r="R577" s="18" t="str">
        <f>IF('초기비용'!$C$2, '인테리어-초기비용'!$P$2:$P$747, '인테리어-초기비용'!$O$2:$O$747)</f>
        <v/>
      </c>
      <c r="S577" s="18">
        <f>IF('총결산'!$C$2, '인테리어-초기비용'!$P$2:$P$747, '인테리어-초기비용'!$O$2:$O$747)</f>
        <v>0</v>
      </c>
      <c r="T577" s="18">
        <f>IF('인테리어-초기비용'!$U$2:$U$747=FALSE, '인테리어-초기비용'!$N$2:$N$747, 0)</f>
        <v>0</v>
      </c>
      <c r="U577" s="20"/>
      <c r="V577" s="15"/>
      <c r="W577" s="15"/>
      <c r="X577" s="15"/>
      <c r="Y577" s="15"/>
      <c r="Z577" s="15"/>
      <c r="AA577" s="15"/>
      <c r="AB577" s="19"/>
    </row>
    <row r="578" ht="15.75" customHeight="1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10" t="b">
        <f>AND(ISNUMBER(MATCH('인테리어-초기비용'!$E$2:$E$747, '관리용품리스트'!$B$3:$B$48, 0)),
  ISNUMBER(MATCH('인테리어-초기비용'!$F$2:$F$747, '관리용품리스트'!$C$3:$C$48, 0))
)
</f>
        <v>0</v>
      </c>
      <c r="N57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78" s="11" t="str">
        <f>IF('인테리어-초기비용'!$C$2:$C$747="지출", -('인테리어-초기비용'!$G$2:$G$747), '인테리어-초기비용'!$G$2:$G$747)</f>
        <v/>
      </c>
      <c r="P578" s="11">
        <f>'인테리어-초기비용'!$O$2:$O$747-'인테리어-초기비용'!$N$2:$N$747</f>
        <v>0</v>
      </c>
      <c r="Q578" s="11" t="str">
        <f>IF('운영결산'!$C$2, '인테리어-초기비용'!$P$2:$P$747, '인테리어-초기비용'!$O$2:$O$747)</f>
        <v/>
      </c>
      <c r="R578" s="11" t="str">
        <f>IF('초기비용'!$C$2, '인테리어-초기비용'!$P$2:$P$747, '인테리어-초기비용'!$O$2:$O$747)</f>
        <v/>
      </c>
      <c r="S578" s="11">
        <f>IF('총결산'!$C$2, '인테리어-초기비용'!$P$2:$P$747, '인테리어-초기비용'!$O$2:$O$747)</f>
        <v>0</v>
      </c>
      <c r="T578" s="11">
        <f>IF('인테리어-초기비용'!$U$2:$U$747=FALSE, '인테리어-초기비용'!$N$2:$N$747, 0)</f>
        <v>0</v>
      </c>
      <c r="U578" s="21"/>
      <c r="V578" s="8"/>
      <c r="W578" s="8"/>
      <c r="X578" s="8"/>
      <c r="Y578" s="8"/>
      <c r="Z578" s="8"/>
      <c r="AA578" s="8"/>
      <c r="AB578" s="12"/>
    </row>
    <row r="579" ht="15.75" customHeight="1">
      <c r="A579" s="13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7" t="b">
        <f>AND(ISNUMBER(MATCH('인테리어-초기비용'!$E$2:$E$747, '관리용품리스트'!$B$3:$B$48, 0)),
  ISNUMBER(MATCH('인테리어-초기비용'!$F$2:$F$747, '관리용품리스트'!$C$3:$C$48, 0))
)
</f>
        <v>0</v>
      </c>
      <c r="N57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79" s="18" t="str">
        <f>IF('인테리어-초기비용'!$C$2:$C$747="지출", -('인테리어-초기비용'!$G$2:$G$747), '인테리어-초기비용'!$G$2:$G$747)</f>
        <v/>
      </c>
      <c r="P579" s="18">
        <f>'인테리어-초기비용'!$O$2:$O$747-'인테리어-초기비용'!$N$2:$N$747</f>
        <v>0</v>
      </c>
      <c r="Q579" s="18" t="str">
        <f>IF('운영결산'!$C$2, '인테리어-초기비용'!$P$2:$P$747, '인테리어-초기비용'!$O$2:$O$747)</f>
        <v/>
      </c>
      <c r="R579" s="18" t="str">
        <f>IF('초기비용'!$C$2, '인테리어-초기비용'!$P$2:$P$747, '인테리어-초기비용'!$O$2:$O$747)</f>
        <v/>
      </c>
      <c r="S579" s="18">
        <f>IF('총결산'!$C$2, '인테리어-초기비용'!$P$2:$P$747, '인테리어-초기비용'!$O$2:$O$747)</f>
        <v>0</v>
      </c>
      <c r="T579" s="18">
        <f>IF('인테리어-초기비용'!$U$2:$U$747=FALSE, '인테리어-초기비용'!$N$2:$N$747, 0)</f>
        <v>0</v>
      </c>
      <c r="U579" s="20"/>
      <c r="V579" s="15"/>
      <c r="W579" s="15"/>
      <c r="X579" s="15"/>
      <c r="Y579" s="15"/>
      <c r="Z579" s="15"/>
      <c r="AA579" s="15"/>
      <c r="AB579" s="19"/>
    </row>
    <row r="580" ht="15.75" customHeight="1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10" t="b">
        <f>AND(ISNUMBER(MATCH('인테리어-초기비용'!$E$2:$E$747, '관리용품리스트'!$B$3:$B$48, 0)),
  ISNUMBER(MATCH('인테리어-초기비용'!$F$2:$F$747, '관리용품리스트'!$C$3:$C$48, 0))
)
</f>
        <v>0</v>
      </c>
      <c r="N58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80" s="11" t="str">
        <f>IF('인테리어-초기비용'!$C$2:$C$747="지출", -('인테리어-초기비용'!$G$2:$G$747), '인테리어-초기비용'!$G$2:$G$747)</f>
        <v/>
      </c>
      <c r="P580" s="11">
        <f>'인테리어-초기비용'!$O$2:$O$747-'인테리어-초기비용'!$N$2:$N$747</f>
        <v>0</v>
      </c>
      <c r="Q580" s="11" t="str">
        <f>IF('운영결산'!$C$2, '인테리어-초기비용'!$P$2:$P$747, '인테리어-초기비용'!$O$2:$O$747)</f>
        <v/>
      </c>
      <c r="R580" s="11" t="str">
        <f>IF('초기비용'!$C$2, '인테리어-초기비용'!$P$2:$P$747, '인테리어-초기비용'!$O$2:$O$747)</f>
        <v/>
      </c>
      <c r="S580" s="11">
        <f>IF('총결산'!$C$2, '인테리어-초기비용'!$P$2:$P$747, '인테리어-초기비용'!$O$2:$O$747)</f>
        <v>0</v>
      </c>
      <c r="T580" s="11">
        <f>IF('인테리어-초기비용'!$U$2:$U$747=FALSE, '인테리어-초기비용'!$N$2:$N$747, 0)</f>
        <v>0</v>
      </c>
      <c r="U580" s="21"/>
      <c r="V580" s="8"/>
      <c r="W580" s="8"/>
      <c r="X580" s="8"/>
      <c r="Y580" s="8"/>
      <c r="Z580" s="8"/>
      <c r="AA580" s="8"/>
      <c r="AB580" s="12"/>
    </row>
    <row r="581" ht="15.75" customHeight="1">
      <c r="A581" s="13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7" t="b">
        <f>AND(ISNUMBER(MATCH('인테리어-초기비용'!$E$2:$E$747, '관리용품리스트'!$B$3:$B$48, 0)),
  ISNUMBER(MATCH('인테리어-초기비용'!$F$2:$F$747, '관리용품리스트'!$C$3:$C$48, 0))
)
</f>
        <v>0</v>
      </c>
      <c r="N58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81" s="18" t="str">
        <f>IF('인테리어-초기비용'!$C$2:$C$747="지출", -('인테리어-초기비용'!$G$2:$G$747), '인테리어-초기비용'!$G$2:$G$747)</f>
        <v/>
      </c>
      <c r="P581" s="18">
        <f>'인테리어-초기비용'!$O$2:$O$747-'인테리어-초기비용'!$N$2:$N$747</f>
        <v>0</v>
      </c>
      <c r="Q581" s="18" t="str">
        <f>IF('운영결산'!$C$2, '인테리어-초기비용'!$P$2:$P$747, '인테리어-초기비용'!$O$2:$O$747)</f>
        <v/>
      </c>
      <c r="R581" s="18" t="str">
        <f>IF('초기비용'!$C$2, '인테리어-초기비용'!$P$2:$P$747, '인테리어-초기비용'!$O$2:$O$747)</f>
        <v/>
      </c>
      <c r="S581" s="18">
        <f>IF('총결산'!$C$2, '인테리어-초기비용'!$P$2:$P$747, '인테리어-초기비용'!$O$2:$O$747)</f>
        <v>0</v>
      </c>
      <c r="T581" s="18">
        <f>IF('인테리어-초기비용'!$U$2:$U$747=FALSE, '인테리어-초기비용'!$N$2:$N$747, 0)</f>
        <v>0</v>
      </c>
      <c r="U581" s="20"/>
      <c r="V581" s="15"/>
      <c r="W581" s="15"/>
      <c r="X581" s="15"/>
      <c r="Y581" s="15"/>
      <c r="Z581" s="15"/>
      <c r="AA581" s="15"/>
      <c r="AB581" s="19"/>
    </row>
    <row r="582" ht="15.75" customHeight="1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10" t="b">
        <f>AND(ISNUMBER(MATCH('인테리어-초기비용'!$E$2:$E$747, '관리용품리스트'!$B$3:$B$48, 0)),
  ISNUMBER(MATCH('인테리어-초기비용'!$F$2:$F$747, '관리용품리스트'!$C$3:$C$48, 0))
)
</f>
        <v>0</v>
      </c>
      <c r="N58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82" s="11" t="str">
        <f>IF('인테리어-초기비용'!$C$2:$C$747="지출", -('인테리어-초기비용'!$G$2:$G$747), '인테리어-초기비용'!$G$2:$G$747)</f>
        <v/>
      </c>
      <c r="P582" s="11">
        <f>'인테리어-초기비용'!$O$2:$O$747-'인테리어-초기비용'!$N$2:$N$747</f>
        <v>0</v>
      </c>
      <c r="Q582" s="11" t="str">
        <f>IF('운영결산'!$C$2, '인테리어-초기비용'!$P$2:$P$747, '인테리어-초기비용'!$O$2:$O$747)</f>
        <v/>
      </c>
      <c r="R582" s="11" t="str">
        <f>IF('초기비용'!$C$2, '인테리어-초기비용'!$P$2:$P$747, '인테리어-초기비용'!$O$2:$O$747)</f>
        <v/>
      </c>
      <c r="S582" s="11">
        <f>IF('총결산'!$C$2, '인테리어-초기비용'!$P$2:$P$747, '인테리어-초기비용'!$O$2:$O$747)</f>
        <v>0</v>
      </c>
      <c r="T582" s="11">
        <f>IF('인테리어-초기비용'!$U$2:$U$747=FALSE, '인테리어-초기비용'!$N$2:$N$747, 0)</f>
        <v>0</v>
      </c>
      <c r="U582" s="21"/>
      <c r="V582" s="8"/>
      <c r="W582" s="8"/>
      <c r="X582" s="8"/>
      <c r="Y582" s="8"/>
      <c r="Z582" s="8"/>
      <c r="AA582" s="8"/>
      <c r="AB582" s="12"/>
    </row>
    <row r="583" ht="15.75" customHeight="1">
      <c r="A583" s="13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7" t="b">
        <f>AND(ISNUMBER(MATCH('인테리어-초기비용'!$E$2:$E$747, '관리용품리스트'!$B$3:$B$48, 0)),
  ISNUMBER(MATCH('인테리어-초기비용'!$F$2:$F$747, '관리용품리스트'!$C$3:$C$48, 0))
)
</f>
        <v>0</v>
      </c>
      <c r="N58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83" s="18" t="str">
        <f>IF('인테리어-초기비용'!$C$2:$C$747="지출", -('인테리어-초기비용'!$G$2:$G$747), '인테리어-초기비용'!$G$2:$G$747)</f>
        <v/>
      </c>
      <c r="P583" s="18">
        <f>'인테리어-초기비용'!$O$2:$O$747-'인테리어-초기비용'!$N$2:$N$747</f>
        <v>0</v>
      </c>
      <c r="Q583" s="18" t="str">
        <f>IF('운영결산'!$C$2, '인테리어-초기비용'!$P$2:$P$747, '인테리어-초기비용'!$O$2:$O$747)</f>
        <v/>
      </c>
      <c r="R583" s="18" t="str">
        <f>IF('초기비용'!$C$2, '인테리어-초기비용'!$P$2:$P$747, '인테리어-초기비용'!$O$2:$O$747)</f>
        <v/>
      </c>
      <c r="S583" s="18">
        <f>IF('총결산'!$C$2, '인테리어-초기비용'!$P$2:$P$747, '인테리어-초기비용'!$O$2:$O$747)</f>
        <v>0</v>
      </c>
      <c r="T583" s="18">
        <f>IF('인테리어-초기비용'!$U$2:$U$747=FALSE, '인테리어-초기비용'!$N$2:$N$747, 0)</f>
        <v>0</v>
      </c>
      <c r="U583" s="20"/>
      <c r="V583" s="15"/>
      <c r="W583" s="15"/>
      <c r="X583" s="15"/>
      <c r="Y583" s="15"/>
      <c r="Z583" s="15"/>
      <c r="AA583" s="15"/>
      <c r="AB583" s="19"/>
    </row>
    <row r="584" ht="15.75" customHeight="1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10" t="b">
        <f>AND(ISNUMBER(MATCH('인테리어-초기비용'!$E$2:$E$747, '관리용품리스트'!$B$3:$B$48, 0)),
  ISNUMBER(MATCH('인테리어-초기비용'!$F$2:$F$747, '관리용품리스트'!$C$3:$C$48, 0))
)
</f>
        <v>0</v>
      </c>
      <c r="N58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84" s="11" t="str">
        <f>IF('인테리어-초기비용'!$C$2:$C$747="지출", -('인테리어-초기비용'!$G$2:$G$747), '인테리어-초기비용'!$G$2:$G$747)</f>
        <v/>
      </c>
      <c r="P584" s="11">
        <f>'인테리어-초기비용'!$O$2:$O$747-'인테리어-초기비용'!$N$2:$N$747</f>
        <v>0</v>
      </c>
      <c r="Q584" s="11" t="str">
        <f>IF('운영결산'!$C$2, '인테리어-초기비용'!$P$2:$P$747, '인테리어-초기비용'!$O$2:$O$747)</f>
        <v/>
      </c>
      <c r="R584" s="11" t="str">
        <f>IF('초기비용'!$C$2, '인테리어-초기비용'!$P$2:$P$747, '인테리어-초기비용'!$O$2:$O$747)</f>
        <v/>
      </c>
      <c r="S584" s="11">
        <f>IF('총결산'!$C$2, '인테리어-초기비용'!$P$2:$P$747, '인테리어-초기비용'!$O$2:$O$747)</f>
        <v>0</v>
      </c>
      <c r="T584" s="11">
        <f>IF('인테리어-초기비용'!$U$2:$U$747=FALSE, '인테리어-초기비용'!$N$2:$N$747, 0)</f>
        <v>0</v>
      </c>
      <c r="U584" s="21"/>
      <c r="V584" s="8"/>
      <c r="W584" s="8"/>
      <c r="X584" s="8"/>
      <c r="Y584" s="8"/>
      <c r="Z584" s="8"/>
      <c r="AA584" s="8"/>
      <c r="AB584" s="12"/>
    </row>
    <row r="585" ht="15.75" customHeight="1">
      <c r="A585" s="13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7" t="b">
        <f>AND(ISNUMBER(MATCH('인테리어-초기비용'!$E$2:$E$747, '관리용품리스트'!$B$3:$B$48, 0)),
  ISNUMBER(MATCH('인테리어-초기비용'!$F$2:$F$747, '관리용품리스트'!$C$3:$C$48, 0))
)
</f>
        <v>0</v>
      </c>
      <c r="N58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85" s="18" t="str">
        <f>IF('인테리어-초기비용'!$C$2:$C$747="지출", -('인테리어-초기비용'!$G$2:$G$747), '인테리어-초기비용'!$G$2:$G$747)</f>
        <v/>
      </c>
      <c r="P585" s="18">
        <f>'인테리어-초기비용'!$O$2:$O$747-'인테리어-초기비용'!$N$2:$N$747</f>
        <v>0</v>
      </c>
      <c r="Q585" s="18" t="str">
        <f>IF('운영결산'!$C$2, '인테리어-초기비용'!$P$2:$P$747, '인테리어-초기비용'!$O$2:$O$747)</f>
        <v/>
      </c>
      <c r="R585" s="18" t="str">
        <f>IF('초기비용'!$C$2, '인테리어-초기비용'!$P$2:$P$747, '인테리어-초기비용'!$O$2:$O$747)</f>
        <v/>
      </c>
      <c r="S585" s="18">
        <f>IF('총결산'!$C$2, '인테리어-초기비용'!$P$2:$P$747, '인테리어-초기비용'!$O$2:$O$747)</f>
        <v>0</v>
      </c>
      <c r="T585" s="18">
        <f>IF('인테리어-초기비용'!$U$2:$U$747=FALSE, '인테리어-초기비용'!$N$2:$N$747, 0)</f>
        <v>0</v>
      </c>
      <c r="U585" s="20"/>
      <c r="V585" s="15"/>
      <c r="W585" s="15"/>
      <c r="X585" s="15"/>
      <c r="Y585" s="15"/>
      <c r="Z585" s="15"/>
      <c r="AA585" s="15"/>
      <c r="AB585" s="19"/>
    </row>
    <row r="586" ht="15.75" customHeight="1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10" t="b">
        <f>AND(ISNUMBER(MATCH('인테리어-초기비용'!$E$2:$E$747, '관리용품리스트'!$B$3:$B$48, 0)),
  ISNUMBER(MATCH('인테리어-초기비용'!$F$2:$F$747, '관리용품리스트'!$C$3:$C$48, 0))
)
</f>
        <v>0</v>
      </c>
      <c r="N58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86" s="11" t="str">
        <f>IF('인테리어-초기비용'!$C$2:$C$747="지출", -('인테리어-초기비용'!$G$2:$G$747), '인테리어-초기비용'!$G$2:$G$747)</f>
        <v/>
      </c>
      <c r="P586" s="11">
        <f>'인테리어-초기비용'!$O$2:$O$747-'인테리어-초기비용'!$N$2:$N$747</f>
        <v>0</v>
      </c>
      <c r="Q586" s="11" t="str">
        <f>IF('운영결산'!$C$2, '인테리어-초기비용'!$P$2:$P$747, '인테리어-초기비용'!$O$2:$O$747)</f>
        <v/>
      </c>
      <c r="R586" s="11" t="str">
        <f>IF('초기비용'!$C$2, '인테리어-초기비용'!$P$2:$P$747, '인테리어-초기비용'!$O$2:$O$747)</f>
        <v/>
      </c>
      <c r="S586" s="11">
        <f>IF('총결산'!$C$2, '인테리어-초기비용'!$P$2:$P$747, '인테리어-초기비용'!$O$2:$O$747)</f>
        <v>0</v>
      </c>
      <c r="T586" s="11">
        <f>IF('인테리어-초기비용'!$U$2:$U$747=FALSE, '인테리어-초기비용'!$N$2:$N$747, 0)</f>
        <v>0</v>
      </c>
      <c r="U586" s="21"/>
      <c r="V586" s="8"/>
      <c r="W586" s="8"/>
      <c r="X586" s="8"/>
      <c r="Y586" s="8"/>
      <c r="Z586" s="8"/>
      <c r="AA586" s="8"/>
      <c r="AB586" s="12"/>
    </row>
    <row r="587" ht="15.75" customHeight="1">
      <c r="A587" s="13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7" t="b">
        <f>AND(ISNUMBER(MATCH('인테리어-초기비용'!$E$2:$E$747, '관리용품리스트'!$B$3:$B$48, 0)),
  ISNUMBER(MATCH('인테리어-초기비용'!$F$2:$F$747, '관리용품리스트'!$C$3:$C$48, 0))
)
</f>
        <v>0</v>
      </c>
      <c r="N58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87" s="18" t="str">
        <f>IF('인테리어-초기비용'!$C$2:$C$747="지출", -('인테리어-초기비용'!$G$2:$G$747), '인테리어-초기비용'!$G$2:$G$747)</f>
        <v/>
      </c>
      <c r="P587" s="18">
        <f>'인테리어-초기비용'!$O$2:$O$747-'인테리어-초기비용'!$N$2:$N$747</f>
        <v>0</v>
      </c>
      <c r="Q587" s="18" t="str">
        <f>IF('운영결산'!$C$2, '인테리어-초기비용'!$P$2:$P$747, '인테리어-초기비용'!$O$2:$O$747)</f>
        <v/>
      </c>
      <c r="R587" s="18" t="str">
        <f>IF('초기비용'!$C$2, '인테리어-초기비용'!$P$2:$P$747, '인테리어-초기비용'!$O$2:$O$747)</f>
        <v/>
      </c>
      <c r="S587" s="18">
        <f>IF('총결산'!$C$2, '인테리어-초기비용'!$P$2:$P$747, '인테리어-초기비용'!$O$2:$O$747)</f>
        <v>0</v>
      </c>
      <c r="T587" s="18">
        <f>IF('인테리어-초기비용'!$U$2:$U$747=FALSE, '인테리어-초기비용'!$N$2:$N$747, 0)</f>
        <v>0</v>
      </c>
      <c r="U587" s="20"/>
      <c r="V587" s="15"/>
      <c r="W587" s="15"/>
      <c r="X587" s="15"/>
      <c r="Y587" s="15"/>
      <c r="Z587" s="15"/>
      <c r="AA587" s="15"/>
      <c r="AB587" s="19"/>
    </row>
    <row r="588" ht="15.75" customHeight="1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10" t="b">
        <f>AND(ISNUMBER(MATCH('인테리어-초기비용'!$E$2:$E$747, '관리용품리스트'!$B$3:$B$48, 0)),
  ISNUMBER(MATCH('인테리어-초기비용'!$F$2:$F$747, '관리용품리스트'!$C$3:$C$48, 0))
)
</f>
        <v>0</v>
      </c>
      <c r="N58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88" s="11" t="str">
        <f>IF('인테리어-초기비용'!$C$2:$C$747="지출", -('인테리어-초기비용'!$G$2:$G$747), '인테리어-초기비용'!$G$2:$G$747)</f>
        <v/>
      </c>
      <c r="P588" s="11">
        <f>'인테리어-초기비용'!$O$2:$O$747-'인테리어-초기비용'!$N$2:$N$747</f>
        <v>0</v>
      </c>
      <c r="Q588" s="11" t="str">
        <f>IF('운영결산'!$C$2, '인테리어-초기비용'!$P$2:$P$747, '인테리어-초기비용'!$O$2:$O$747)</f>
        <v/>
      </c>
      <c r="R588" s="11" t="str">
        <f>IF('초기비용'!$C$2, '인테리어-초기비용'!$P$2:$P$747, '인테리어-초기비용'!$O$2:$O$747)</f>
        <v/>
      </c>
      <c r="S588" s="11">
        <f>IF('총결산'!$C$2, '인테리어-초기비용'!$P$2:$P$747, '인테리어-초기비용'!$O$2:$O$747)</f>
        <v>0</v>
      </c>
      <c r="T588" s="11">
        <f>IF('인테리어-초기비용'!$U$2:$U$747=FALSE, '인테리어-초기비용'!$N$2:$N$747, 0)</f>
        <v>0</v>
      </c>
      <c r="U588" s="21"/>
      <c r="V588" s="8"/>
      <c r="W588" s="8"/>
      <c r="X588" s="8"/>
      <c r="Y588" s="8"/>
      <c r="Z588" s="8"/>
      <c r="AA588" s="8"/>
      <c r="AB588" s="12"/>
    </row>
    <row r="589" ht="15.75" customHeight="1">
      <c r="A589" s="13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7" t="b">
        <f>AND(ISNUMBER(MATCH('인테리어-초기비용'!$E$2:$E$747, '관리용품리스트'!$B$3:$B$48, 0)),
  ISNUMBER(MATCH('인테리어-초기비용'!$F$2:$F$747, '관리용품리스트'!$C$3:$C$48, 0))
)
</f>
        <v>0</v>
      </c>
      <c r="N58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89" s="18" t="str">
        <f>IF('인테리어-초기비용'!$C$2:$C$747="지출", -('인테리어-초기비용'!$G$2:$G$747), '인테리어-초기비용'!$G$2:$G$747)</f>
        <v/>
      </c>
      <c r="P589" s="18">
        <f>'인테리어-초기비용'!$O$2:$O$747-'인테리어-초기비용'!$N$2:$N$747</f>
        <v>0</v>
      </c>
      <c r="Q589" s="18" t="str">
        <f>IF('운영결산'!$C$2, '인테리어-초기비용'!$P$2:$P$747, '인테리어-초기비용'!$O$2:$O$747)</f>
        <v/>
      </c>
      <c r="R589" s="18" t="str">
        <f>IF('초기비용'!$C$2, '인테리어-초기비용'!$P$2:$P$747, '인테리어-초기비용'!$O$2:$O$747)</f>
        <v/>
      </c>
      <c r="S589" s="18">
        <f>IF('총결산'!$C$2, '인테리어-초기비용'!$P$2:$P$747, '인테리어-초기비용'!$O$2:$O$747)</f>
        <v>0</v>
      </c>
      <c r="T589" s="18">
        <f>IF('인테리어-초기비용'!$U$2:$U$747=FALSE, '인테리어-초기비용'!$N$2:$N$747, 0)</f>
        <v>0</v>
      </c>
      <c r="U589" s="20"/>
      <c r="V589" s="15"/>
      <c r="W589" s="15"/>
      <c r="X589" s="15"/>
      <c r="Y589" s="15"/>
      <c r="Z589" s="15"/>
      <c r="AA589" s="15"/>
      <c r="AB589" s="19"/>
    </row>
    <row r="590" ht="15.75" customHeight="1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10" t="b">
        <f>AND(ISNUMBER(MATCH('인테리어-초기비용'!$E$2:$E$747, '관리용품리스트'!$B$3:$B$48, 0)),
  ISNUMBER(MATCH('인테리어-초기비용'!$F$2:$F$747, '관리용품리스트'!$C$3:$C$48, 0))
)
</f>
        <v>0</v>
      </c>
      <c r="N59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90" s="11" t="str">
        <f>IF('인테리어-초기비용'!$C$2:$C$747="지출", -('인테리어-초기비용'!$G$2:$G$747), '인테리어-초기비용'!$G$2:$G$747)</f>
        <v/>
      </c>
      <c r="P590" s="11">
        <f>'인테리어-초기비용'!$O$2:$O$747-'인테리어-초기비용'!$N$2:$N$747</f>
        <v>0</v>
      </c>
      <c r="Q590" s="11" t="str">
        <f>IF('운영결산'!$C$2, '인테리어-초기비용'!$P$2:$P$747, '인테리어-초기비용'!$O$2:$O$747)</f>
        <v/>
      </c>
      <c r="R590" s="11" t="str">
        <f>IF('초기비용'!$C$2, '인테리어-초기비용'!$P$2:$P$747, '인테리어-초기비용'!$O$2:$O$747)</f>
        <v/>
      </c>
      <c r="S590" s="11">
        <f>IF('총결산'!$C$2, '인테리어-초기비용'!$P$2:$P$747, '인테리어-초기비용'!$O$2:$O$747)</f>
        <v>0</v>
      </c>
      <c r="T590" s="11">
        <f>IF('인테리어-초기비용'!$U$2:$U$747=FALSE, '인테리어-초기비용'!$N$2:$N$747, 0)</f>
        <v>0</v>
      </c>
      <c r="U590" s="21"/>
      <c r="V590" s="8"/>
      <c r="W590" s="8"/>
      <c r="X590" s="8"/>
      <c r="Y590" s="8"/>
      <c r="Z590" s="8"/>
      <c r="AA590" s="8"/>
      <c r="AB590" s="12"/>
    </row>
    <row r="591" ht="15.75" customHeight="1">
      <c r="A591" s="13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7" t="b">
        <f>AND(ISNUMBER(MATCH('인테리어-초기비용'!$E$2:$E$747, '관리용품리스트'!$B$3:$B$48, 0)),
  ISNUMBER(MATCH('인테리어-초기비용'!$F$2:$F$747, '관리용품리스트'!$C$3:$C$48, 0))
)
</f>
        <v>0</v>
      </c>
      <c r="N59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91" s="18" t="str">
        <f>IF('인테리어-초기비용'!$C$2:$C$747="지출", -('인테리어-초기비용'!$G$2:$G$747), '인테리어-초기비용'!$G$2:$G$747)</f>
        <v/>
      </c>
      <c r="P591" s="18">
        <f>'인테리어-초기비용'!$O$2:$O$747-'인테리어-초기비용'!$N$2:$N$747</f>
        <v>0</v>
      </c>
      <c r="Q591" s="18" t="str">
        <f>IF('운영결산'!$C$2, '인테리어-초기비용'!$P$2:$P$747, '인테리어-초기비용'!$O$2:$O$747)</f>
        <v/>
      </c>
      <c r="R591" s="18" t="str">
        <f>IF('초기비용'!$C$2, '인테리어-초기비용'!$P$2:$P$747, '인테리어-초기비용'!$O$2:$O$747)</f>
        <v/>
      </c>
      <c r="S591" s="18">
        <f>IF('총결산'!$C$2, '인테리어-초기비용'!$P$2:$P$747, '인테리어-초기비용'!$O$2:$O$747)</f>
        <v>0</v>
      </c>
      <c r="T591" s="18">
        <f>IF('인테리어-초기비용'!$U$2:$U$747=FALSE, '인테리어-초기비용'!$N$2:$N$747, 0)</f>
        <v>0</v>
      </c>
      <c r="U591" s="20"/>
      <c r="V591" s="15"/>
      <c r="W591" s="15"/>
      <c r="X591" s="15"/>
      <c r="Y591" s="15"/>
      <c r="Z591" s="15"/>
      <c r="AA591" s="15"/>
      <c r="AB591" s="19"/>
    </row>
    <row r="592" ht="15.75" customHeight="1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10" t="b">
        <f>AND(ISNUMBER(MATCH('인테리어-초기비용'!$E$2:$E$747, '관리용품리스트'!$B$3:$B$48, 0)),
  ISNUMBER(MATCH('인테리어-초기비용'!$F$2:$F$747, '관리용품리스트'!$C$3:$C$48, 0))
)
</f>
        <v>0</v>
      </c>
      <c r="N59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92" s="11" t="str">
        <f>IF('인테리어-초기비용'!$C$2:$C$747="지출", -('인테리어-초기비용'!$G$2:$G$747), '인테리어-초기비용'!$G$2:$G$747)</f>
        <v/>
      </c>
      <c r="P592" s="11">
        <f>'인테리어-초기비용'!$O$2:$O$747-'인테리어-초기비용'!$N$2:$N$747</f>
        <v>0</v>
      </c>
      <c r="Q592" s="11" t="str">
        <f>IF('운영결산'!$C$2, '인테리어-초기비용'!$P$2:$P$747, '인테리어-초기비용'!$O$2:$O$747)</f>
        <v/>
      </c>
      <c r="R592" s="11" t="str">
        <f>IF('초기비용'!$C$2, '인테리어-초기비용'!$P$2:$P$747, '인테리어-초기비용'!$O$2:$O$747)</f>
        <v/>
      </c>
      <c r="S592" s="11">
        <f>IF('총결산'!$C$2, '인테리어-초기비용'!$P$2:$P$747, '인테리어-초기비용'!$O$2:$O$747)</f>
        <v>0</v>
      </c>
      <c r="T592" s="11">
        <f>IF('인테리어-초기비용'!$U$2:$U$747=FALSE, '인테리어-초기비용'!$N$2:$N$747, 0)</f>
        <v>0</v>
      </c>
      <c r="U592" s="21"/>
      <c r="V592" s="8"/>
      <c r="W592" s="8"/>
      <c r="X592" s="8"/>
      <c r="Y592" s="8"/>
      <c r="Z592" s="8"/>
      <c r="AA592" s="8"/>
      <c r="AB592" s="12"/>
    </row>
    <row r="593" ht="15.75" customHeight="1">
      <c r="A593" s="13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7" t="b">
        <f>AND(ISNUMBER(MATCH('인테리어-초기비용'!$E$2:$E$747, '관리용품리스트'!$B$3:$B$48, 0)),
  ISNUMBER(MATCH('인테리어-초기비용'!$F$2:$F$747, '관리용품리스트'!$C$3:$C$48, 0))
)
</f>
        <v>0</v>
      </c>
      <c r="N59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93" s="18" t="str">
        <f>IF('인테리어-초기비용'!$C$2:$C$747="지출", -('인테리어-초기비용'!$G$2:$G$747), '인테리어-초기비용'!$G$2:$G$747)</f>
        <v/>
      </c>
      <c r="P593" s="18">
        <f>'인테리어-초기비용'!$O$2:$O$747-'인테리어-초기비용'!$N$2:$N$747</f>
        <v>0</v>
      </c>
      <c r="Q593" s="18" t="str">
        <f>IF('운영결산'!$C$2, '인테리어-초기비용'!$P$2:$P$747, '인테리어-초기비용'!$O$2:$O$747)</f>
        <v/>
      </c>
      <c r="R593" s="18" t="str">
        <f>IF('초기비용'!$C$2, '인테리어-초기비용'!$P$2:$P$747, '인테리어-초기비용'!$O$2:$O$747)</f>
        <v/>
      </c>
      <c r="S593" s="18">
        <f>IF('총결산'!$C$2, '인테리어-초기비용'!$P$2:$P$747, '인테리어-초기비용'!$O$2:$O$747)</f>
        <v>0</v>
      </c>
      <c r="T593" s="18">
        <f>IF('인테리어-초기비용'!$U$2:$U$747=FALSE, '인테리어-초기비용'!$N$2:$N$747, 0)</f>
        <v>0</v>
      </c>
      <c r="U593" s="20"/>
      <c r="V593" s="15"/>
      <c r="W593" s="15"/>
      <c r="X593" s="15"/>
      <c r="Y593" s="15"/>
      <c r="Z593" s="15"/>
      <c r="AA593" s="15"/>
      <c r="AB593" s="19"/>
    </row>
    <row r="594" ht="15.75" customHeight="1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10" t="b">
        <f>AND(ISNUMBER(MATCH('인테리어-초기비용'!$E$2:$E$747, '관리용품리스트'!$B$3:$B$48, 0)),
  ISNUMBER(MATCH('인테리어-초기비용'!$F$2:$F$747, '관리용품리스트'!$C$3:$C$48, 0))
)
</f>
        <v>0</v>
      </c>
      <c r="N59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94" s="11" t="str">
        <f>IF('인테리어-초기비용'!$C$2:$C$747="지출", -('인테리어-초기비용'!$G$2:$G$747), '인테리어-초기비용'!$G$2:$G$747)</f>
        <v/>
      </c>
      <c r="P594" s="11">
        <f>'인테리어-초기비용'!$O$2:$O$747-'인테리어-초기비용'!$N$2:$N$747</f>
        <v>0</v>
      </c>
      <c r="Q594" s="11" t="str">
        <f>IF('운영결산'!$C$2, '인테리어-초기비용'!$P$2:$P$747, '인테리어-초기비용'!$O$2:$O$747)</f>
        <v/>
      </c>
      <c r="R594" s="11" t="str">
        <f>IF('초기비용'!$C$2, '인테리어-초기비용'!$P$2:$P$747, '인테리어-초기비용'!$O$2:$O$747)</f>
        <v/>
      </c>
      <c r="S594" s="11">
        <f>IF('총결산'!$C$2, '인테리어-초기비용'!$P$2:$P$747, '인테리어-초기비용'!$O$2:$O$747)</f>
        <v>0</v>
      </c>
      <c r="T594" s="11">
        <f>IF('인테리어-초기비용'!$U$2:$U$747=FALSE, '인테리어-초기비용'!$N$2:$N$747, 0)</f>
        <v>0</v>
      </c>
      <c r="U594" s="21"/>
      <c r="V594" s="8"/>
      <c r="W594" s="8"/>
      <c r="X594" s="8"/>
      <c r="Y594" s="8"/>
      <c r="Z594" s="8"/>
      <c r="AA594" s="8"/>
      <c r="AB594" s="12"/>
    </row>
    <row r="595" ht="15.75" customHeight="1">
      <c r="A595" s="13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7" t="b">
        <f>AND(ISNUMBER(MATCH('인테리어-초기비용'!$E$2:$E$747, '관리용품리스트'!$B$3:$B$48, 0)),
  ISNUMBER(MATCH('인테리어-초기비용'!$F$2:$F$747, '관리용품리스트'!$C$3:$C$48, 0))
)
</f>
        <v>0</v>
      </c>
      <c r="N59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95" s="18" t="str">
        <f>IF('인테리어-초기비용'!$C$2:$C$747="지출", -('인테리어-초기비용'!$G$2:$G$747), '인테리어-초기비용'!$G$2:$G$747)</f>
        <v/>
      </c>
      <c r="P595" s="18">
        <f>'인테리어-초기비용'!$O$2:$O$747-'인테리어-초기비용'!$N$2:$N$747</f>
        <v>0</v>
      </c>
      <c r="Q595" s="18" t="str">
        <f>IF('운영결산'!$C$2, '인테리어-초기비용'!$P$2:$P$747, '인테리어-초기비용'!$O$2:$O$747)</f>
        <v/>
      </c>
      <c r="R595" s="18" t="str">
        <f>IF('초기비용'!$C$2, '인테리어-초기비용'!$P$2:$P$747, '인테리어-초기비용'!$O$2:$O$747)</f>
        <v/>
      </c>
      <c r="S595" s="18">
        <f>IF('총결산'!$C$2, '인테리어-초기비용'!$P$2:$P$747, '인테리어-초기비용'!$O$2:$O$747)</f>
        <v>0</v>
      </c>
      <c r="T595" s="18">
        <f>IF('인테리어-초기비용'!$U$2:$U$747=FALSE, '인테리어-초기비용'!$N$2:$N$747, 0)</f>
        <v>0</v>
      </c>
      <c r="U595" s="20"/>
      <c r="V595" s="15"/>
      <c r="W595" s="15"/>
      <c r="X595" s="15"/>
      <c r="Y595" s="15"/>
      <c r="Z595" s="15"/>
      <c r="AA595" s="15"/>
      <c r="AB595" s="19"/>
    </row>
    <row r="596" ht="15.75" customHeight="1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10" t="b">
        <f>AND(ISNUMBER(MATCH('인테리어-초기비용'!$E$2:$E$747, '관리용품리스트'!$B$3:$B$48, 0)),
  ISNUMBER(MATCH('인테리어-초기비용'!$F$2:$F$747, '관리용품리스트'!$C$3:$C$48, 0))
)
</f>
        <v>0</v>
      </c>
      <c r="N59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96" s="11" t="str">
        <f>IF('인테리어-초기비용'!$C$2:$C$747="지출", -('인테리어-초기비용'!$G$2:$G$747), '인테리어-초기비용'!$G$2:$G$747)</f>
        <v/>
      </c>
      <c r="P596" s="11">
        <f>'인테리어-초기비용'!$O$2:$O$747-'인테리어-초기비용'!$N$2:$N$747</f>
        <v>0</v>
      </c>
      <c r="Q596" s="11" t="str">
        <f>IF('운영결산'!$C$2, '인테리어-초기비용'!$P$2:$P$747, '인테리어-초기비용'!$O$2:$O$747)</f>
        <v/>
      </c>
      <c r="R596" s="11" t="str">
        <f>IF('초기비용'!$C$2, '인테리어-초기비용'!$P$2:$P$747, '인테리어-초기비용'!$O$2:$O$747)</f>
        <v/>
      </c>
      <c r="S596" s="11">
        <f>IF('총결산'!$C$2, '인테리어-초기비용'!$P$2:$P$747, '인테리어-초기비용'!$O$2:$O$747)</f>
        <v>0</v>
      </c>
      <c r="T596" s="11">
        <f>IF('인테리어-초기비용'!$U$2:$U$747=FALSE, '인테리어-초기비용'!$N$2:$N$747, 0)</f>
        <v>0</v>
      </c>
      <c r="U596" s="21"/>
      <c r="V596" s="8"/>
      <c r="W596" s="8"/>
      <c r="X596" s="8"/>
      <c r="Y596" s="8"/>
      <c r="Z596" s="8"/>
      <c r="AA596" s="8"/>
      <c r="AB596" s="12"/>
    </row>
    <row r="597" ht="15.75" customHeight="1">
      <c r="A597" s="13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7" t="b">
        <f>AND(ISNUMBER(MATCH('인테리어-초기비용'!$E$2:$E$747, '관리용품리스트'!$B$3:$B$48, 0)),
  ISNUMBER(MATCH('인테리어-초기비용'!$F$2:$F$747, '관리용품리스트'!$C$3:$C$48, 0))
)
</f>
        <v>0</v>
      </c>
      <c r="N59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97" s="18" t="str">
        <f>IF('인테리어-초기비용'!$C$2:$C$747="지출", -('인테리어-초기비용'!$G$2:$G$747), '인테리어-초기비용'!$G$2:$G$747)</f>
        <v/>
      </c>
      <c r="P597" s="18">
        <f>'인테리어-초기비용'!$O$2:$O$747-'인테리어-초기비용'!$N$2:$N$747</f>
        <v>0</v>
      </c>
      <c r="Q597" s="18" t="str">
        <f>IF('운영결산'!$C$2, '인테리어-초기비용'!$P$2:$P$747, '인테리어-초기비용'!$O$2:$O$747)</f>
        <v/>
      </c>
      <c r="R597" s="18" t="str">
        <f>IF('초기비용'!$C$2, '인테리어-초기비용'!$P$2:$P$747, '인테리어-초기비용'!$O$2:$O$747)</f>
        <v/>
      </c>
      <c r="S597" s="18">
        <f>IF('총결산'!$C$2, '인테리어-초기비용'!$P$2:$P$747, '인테리어-초기비용'!$O$2:$O$747)</f>
        <v>0</v>
      </c>
      <c r="T597" s="18">
        <f>IF('인테리어-초기비용'!$U$2:$U$747=FALSE, '인테리어-초기비용'!$N$2:$N$747, 0)</f>
        <v>0</v>
      </c>
      <c r="U597" s="20"/>
      <c r="V597" s="15"/>
      <c r="W597" s="15"/>
      <c r="X597" s="15"/>
      <c r="Y597" s="15"/>
      <c r="Z597" s="15"/>
      <c r="AA597" s="15"/>
      <c r="AB597" s="19"/>
    </row>
    <row r="598" ht="15.75" customHeight="1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10" t="b">
        <f>AND(ISNUMBER(MATCH('인테리어-초기비용'!$E$2:$E$747, '관리용품리스트'!$B$3:$B$48, 0)),
  ISNUMBER(MATCH('인테리어-초기비용'!$F$2:$F$747, '관리용품리스트'!$C$3:$C$48, 0))
)
</f>
        <v>0</v>
      </c>
      <c r="N59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598" s="11" t="str">
        <f>IF('인테리어-초기비용'!$C$2:$C$747="지출", -('인테리어-초기비용'!$G$2:$G$747), '인테리어-초기비용'!$G$2:$G$747)</f>
        <v/>
      </c>
      <c r="P598" s="11">
        <f>'인테리어-초기비용'!$O$2:$O$747-'인테리어-초기비용'!$N$2:$N$747</f>
        <v>0</v>
      </c>
      <c r="Q598" s="11" t="str">
        <f>IF('운영결산'!$C$2, '인테리어-초기비용'!$P$2:$P$747, '인테리어-초기비용'!$O$2:$O$747)</f>
        <v/>
      </c>
      <c r="R598" s="11" t="str">
        <f>IF('초기비용'!$C$2, '인테리어-초기비용'!$P$2:$P$747, '인테리어-초기비용'!$O$2:$O$747)</f>
        <v/>
      </c>
      <c r="S598" s="11">
        <f>IF('총결산'!$C$2, '인테리어-초기비용'!$P$2:$P$747, '인테리어-초기비용'!$O$2:$O$747)</f>
        <v>0</v>
      </c>
      <c r="T598" s="11">
        <f>IF('인테리어-초기비용'!$U$2:$U$747=FALSE, '인테리어-초기비용'!$N$2:$N$747, 0)</f>
        <v>0</v>
      </c>
      <c r="U598" s="21"/>
      <c r="V598" s="8"/>
      <c r="W598" s="8"/>
      <c r="X598" s="8"/>
      <c r="Y598" s="8"/>
      <c r="Z598" s="8"/>
      <c r="AA598" s="8"/>
      <c r="AB598" s="12"/>
    </row>
    <row r="599" ht="15.75" customHeight="1">
      <c r="A599" s="13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7" t="b">
        <f>AND(ISNUMBER(MATCH('인테리어-초기비용'!$E$2:$E$747, '관리용품리스트'!$B$3:$B$48, 0)),
  ISNUMBER(MATCH('인테리어-초기비용'!$F$2:$F$747, '관리용품리스트'!$C$3:$C$48, 0))
)
</f>
        <v>0</v>
      </c>
      <c r="N59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599" s="18" t="str">
        <f>IF('인테리어-초기비용'!$C$2:$C$747="지출", -('인테리어-초기비용'!$G$2:$G$747), '인테리어-초기비용'!$G$2:$G$747)</f>
        <v/>
      </c>
      <c r="P599" s="18">
        <f>'인테리어-초기비용'!$O$2:$O$747-'인테리어-초기비용'!$N$2:$N$747</f>
        <v>0</v>
      </c>
      <c r="Q599" s="18" t="str">
        <f>IF('운영결산'!$C$2, '인테리어-초기비용'!$P$2:$P$747, '인테리어-초기비용'!$O$2:$O$747)</f>
        <v/>
      </c>
      <c r="R599" s="18" t="str">
        <f>IF('초기비용'!$C$2, '인테리어-초기비용'!$P$2:$P$747, '인테리어-초기비용'!$O$2:$O$747)</f>
        <v/>
      </c>
      <c r="S599" s="18">
        <f>IF('총결산'!$C$2, '인테리어-초기비용'!$P$2:$P$747, '인테리어-초기비용'!$O$2:$O$747)</f>
        <v>0</v>
      </c>
      <c r="T599" s="18">
        <f>IF('인테리어-초기비용'!$U$2:$U$747=FALSE, '인테리어-초기비용'!$N$2:$N$747, 0)</f>
        <v>0</v>
      </c>
      <c r="U599" s="20"/>
      <c r="V599" s="15"/>
      <c r="W599" s="15"/>
      <c r="X599" s="15"/>
      <c r="Y599" s="15"/>
      <c r="Z599" s="15"/>
      <c r="AA599" s="15"/>
      <c r="AB599" s="19"/>
    </row>
    <row r="600" ht="15.75" customHeight="1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10" t="b">
        <f>AND(ISNUMBER(MATCH('인테리어-초기비용'!$E$2:$E$747, '관리용품리스트'!$B$3:$B$48, 0)),
  ISNUMBER(MATCH('인테리어-초기비용'!$F$2:$F$747, '관리용품리스트'!$C$3:$C$48, 0))
)
</f>
        <v>0</v>
      </c>
      <c r="N60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00" s="11" t="str">
        <f>IF('인테리어-초기비용'!$C$2:$C$747="지출", -('인테리어-초기비용'!$G$2:$G$747), '인테리어-초기비용'!$G$2:$G$747)</f>
        <v/>
      </c>
      <c r="P600" s="11">
        <f>'인테리어-초기비용'!$O$2:$O$747-'인테리어-초기비용'!$N$2:$N$747</f>
        <v>0</v>
      </c>
      <c r="Q600" s="11" t="str">
        <f>IF('운영결산'!$C$2, '인테리어-초기비용'!$P$2:$P$747, '인테리어-초기비용'!$O$2:$O$747)</f>
        <v/>
      </c>
      <c r="R600" s="11" t="str">
        <f>IF('초기비용'!$C$2, '인테리어-초기비용'!$P$2:$P$747, '인테리어-초기비용'!$O$2:$O$747)</f>
        <v/>
      </c>
      <c r="S600" s="11">
        <f>IF('총결산'!$C$2, '인테리어-초기비용'!$P$2:$P$747, '인테리어-초기비용'!$O$2:$O$747)</f>
        <v>0</v>
      </c>
      <c r="T600" s="11">
        <f>IF('인테리어-초기비용'!$U$2:$U$747=FALSE, '인테리어-초기비용'!$N$2:$N$747, 0)</f>
        <v>0</v>
      </c>
      <c r="U600" s="21"/>
      <c r="V600" s="8"/>
      <c r="W600" s="8"/>
      <c r="X600" s="8"/>
      <c r="Y600" s="8"/>
      <c r="Z600" s="8"/>
      <c r="AA600" s="8"/>
      <c r="AB600" s="12"/>
    </row>
    <row r="601" ht="15.75" customHeight="1">
      <c r="A601" s="13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7" t="b">
        <f>AND(ISNUMBER(MATCH('인테리어-초기비용'!$E$2:$E$747, '관리용품리스트'!$B$3:$B$48, 0)),
  ISNUMBER(MATCH('인테리어-초기비용'!$F$2:$F$747, '관리용품리스트'!$C$3:$C$48, 0))
)
</f>
        <v>0</v>
      </c>
      <c r="N60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01" s="18" t="str">
        <f>IF('인테리어-초기비용'!$C$2:$C$747="지출", -('인테리어-초기비용'!$G$2:$G$747), '인테리어-초기비용'!$G$2:$G$747)</f>
        <v/>
      </c>
      <c r="P601" s="18">
        <f>'인테리어-초기비용'!$O$2:$O$747-'인테리어-초기비용'!$N$2:$N$747</f>
        <v>0</v>
      </c>
      <c r="Q601" s="18" t="str">
        <f>IF('운영결산'!$C$2, '인테리어-초기비용'!$P$2:$P$747, '인테리어-초기비용'!$O$2:$O$747)</f>
        <v/>
      </c>
      <c r="R601" s="18" t="str">
        <f>IF('초기비용'!$C$2, '인테리어-초기비용'!$P$2:$P$747, '인테리어-초기비용'!$O$2:$O$747)</f>
        <v/>
      </c>
      <c r="S601" s="18">
        <f>IF('총결산'!$C$2, '인테리어-초기비용'!$P$2:$P$747, '인테리어-초기비용'!$O$2:$O$747)</f>
        <v>0</v>
      </c>
      <c r="T601" s="18">
        <f>IF('인테리어-초기비용'!$U$2:$U$747=FALSE, '인테리어-초기비용'!$N$2:$N$747, 0)</f>
        <v>0</v>
      </c>
      <c r="U601" s="20"/>
      <c r="V601" s="15"/>
      <c r="W601" s="15"/>
      <c r="X601" s="15"/>
      <c r="Y601" s="15"/>
      <c r="Z601" s="15"/>
      <c r="AA601" s="15"/>
      <c r="AB601" s="19"/>
    </row>
    <row r="602" ht="15.75" customHeight="1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10" t="b">
        <f>AND(ISNUMBER(MATCH('인테리어-초기비용'!$E$2:$E$747, '관리용품리스트'!$B$3:$B$48, 0)),
  ISNUMBER(MATCH('인테리어-초기비용'!$F$2:$F$747, '관리용품리스트'!$C$3:$C$48, 0))
)
</f>
        <v>0</v>
      </c>
      <c r="N60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02" s="11" t="str">
        <f>IF('인테리어-초기비용'!$C$2:$C$747="지출", -('인테리어-초기비용'!$G$2:$G$747), '인테리어-초기비용'!$G$2:$G$747)</f>
        <v/>
      </c>
      <c r="P602" s="11">
        <f>'인테리어-초기비용'!$O$2:$O$747-'인테리어-초기비용'!$N$2:$N$747</f>
        <v>0</v>
      </c>
      <c r="Q602" s="11" t="str">
        <f>IF('운영결산'!$C$2, '인테리어-초기비용'!$P$2:$P$747, '인테리어-초기비용'!$O$2:$O$747)</f>
        <v/>
      </c>
      <c r="R602" s="11" t="str">
        <f>IF('초기비용'!$C$2, '인테리어-초기비용'!$P$2:$P$747, '인테리어-초기비용'!$O$2:$O$747)</f>
        <v/>
      </c>
      <c r="S602" s="11">
        <f>IF('총결산'!$C$2, '인테리어-초기비용'!$P$2:$P$747, '인테리어-초기비용'!$O$2:$O$747)</f>
        <v>0</v>
      </c>
      <c r="T602" s="11">
        <f>IF('인테리어-초기비용'!$U$2:$U$747=FALSE, '인테리어-초기비용'!$N$2:$N$747, 0)</f>
        <v>0</v>
      </c>
      <c r="U602" s="21"/>
      <c r="V602" s="8"/>
      <c r="W602" s="8"/>
      <c r="X602" s="8"/>
      <c r="Y602" s="8"/>
      <c r="Z602" s="8"/>
      <c r="AA602" s="8"/>
      <c r="AB602" s="12"/>
    </row>
    <row r="603" ht="15.75" customHeight="1">
      <c r="A603" s="13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7" t="b">
        <f>AND(ISNUMBER(MATCH('인테리어-초기비용'!$E$2:$E$747, '관리용품리스트'!$B$3:$B$48, 0)),
  ISNUMBER(MATCH('인테리어-초기비용'!$F$2:$F$747, '관리용품리스트'!$C$3:$C$48, 0))
)
</f>
        <v>0</v>
      </c>
      <c r="N60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03" s="18" t="str">
        <f>IF('인테리어-초기비용'!$C$2:$C$747="지출", -('인테리어-초기비용'!$G$2:$G$747), '인테리어-초기비용'!$G$2:$G$747)</f>
        <v/>
      </c>
      <c r="P603" s="18">
        <f>'인테리어-초기비용'!$O$2:$O$747-'인테리어-초기비용'!$N$2:$N$747</f>
        <v>0</v>
      </c>
      <c r="Q603" s="18" t="str">
        <f>IF('운영결산'!$C$2, '인테리어-초기비용'!$P$2:$P$747, '인테리어-초기비용'!$O$2:$O$747)</f>
        <v/>
      </c>
      <c r="R603" s="18" t="str">
        <f>IF('초기비용'!$C$2, '인테리어-초기비용'!$P$2:$P$747, '인테리어-초기비용'!$O$2:$O$747)</f>
        <v/>
      </c>
      <c r="S603" s="18">
        <f>IF('총결산'!$C$2, '인테리어-초기비용'!$P$2:$P$747, '인테리어-초기비용'!$O$2:$O$747)</f>
        <v>0</v>
      </c>
      <c r="T603" s="18">
        <f>IF('인테리어-초기비용'!$U$2:$U$747=FALSE, '인테리어-초기비용'!$N$2:$N$747, 0)</f>
        <v>0</v>
      </c>
      <c r="U603" s="20"/>
      <c r="V603" s="15"/>
      <c r="W603" s="15"/>
      <c r="X603" s="15"/>
      <c r="Y603" s="15"/>
      <c r="Z603" s="15"/>
      <c r="AA603" s="15"/>
      <c r="AB603" s="19"/>
    </row>
    <row r="604" ht="15.75" customHeight="1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10" t="b">
        <f>AND(ISNUMBER(MATCH('인테리어-초기비용'!$E$2:$E$747, '관리용품리스트'!$B$3:$B$48, 0)),
  ISNUMBER(MATCH('인테리어-초기비용'!$F$2:$F$747, '관리용품리스트'!$C$3:$C$48, 0))
)
</f>
        <v>0</v>
      </c>
      <c r="N60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04" s="11" t="str">
        <f>IF('인테리어-초기비용'!$C$2:$C$747="지출", -('인테리어-초기비용'!$G$2:$G$747), '인테리어-초기비용'!$G$2:$G$747)</f>
        <v/>
      </c>
      <c r="P604" s="11">
        <f>'인테리어-초기비용'!$O$2:$O$747-'인테리어-초기비용'!$N$2:$N$747</f>
        <v>0</v>
      </c>
      <c r="Q604" s="11" t="str">
        <f>IF('운영결산'!$C$2, '인테리어-초기비용'!$P$2:$P$747, '인테리어-초기비용'!$O$2:$O$747)</f>
        <v/>
      </c>
      <c r="R604" s="11" t="str">
        <f>IF('초기비용'!$C$2, '인테리어-초기비용'!$P$2:$P$747, '인테리어-초기비용'!$O$2:$O$747)</f>
        <v/>
      </c>
      <c r="S604" s="11">
        <f>IF('총결산'!$C$2, '인테리어-초기비용'!$P$2:$P$747, '인테리어-초기비용'!$O$2:$O$747)</f>
        <v>0</v>
      </c>
      <c r="T604" s="11">
        <f>IF('인테리어-초기비용'!$U$2:$U$747=FALSE, '인테리어-초기비용'!$N$2:$N$747, 0)</f>
        <v>0</v>
      </c>
      <c r="U604" s="21"/>
      <c r="V604" s="8"/>
      <c r="W604" s="8"/>
      <c r="X604" s="8"/>
      <c r="Y604" s="8"/>
      <c r="Z604" s="8"/>
      <c r="AA604" s="8"/>
      <c r="AB604" s="12"/>
    </row>
    <row r="605" ht="15.75" customHeight="1">
      <c r="A605" s="13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7" t="b">
        <f>AND(ISNUMBER(MATCH('인테리어-초기비용'!$E$2:$E$747, '관리용품리스트'!$B$3:$B$48, 0)),
  ISNUMBER(MATCH('인테리어-초기비용'!$F$2:$F$747, '관리용품리스트'!$C$3:$C$48, 0))
)
</f>
        <v>0</v>
      </c>
      <c r="N60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05" s="18" t="str">
        <f>IF('인테리어-초기비용'!$C$2:$C$747="지출", -('인테리어-초기비용'!$G$2:$G$747), '인테리어-초기비용'!$G$2:$G$747)</f>
        <v/>
      </c>
      <c r="P605" s="18">
        <f>'인테리어-초기비용'!$O$2:$O$747-'인테리어-초기비용'!$N$2:$N$747</f>
        <v>0</v>
      </c>
      <c r="Q605" s="18" t="str">
        <f>IF('운영결산'!$C$2, '인테리어-초기비용'!$P$2:$P$747, '인테리어-초기비용'!$O$2:$O$747)</f>
        <v/>
      </c>
      <c r="R605" s="18" t="str">
        <f>IF('초기비용'!$C$2, '인테리어-초기비용'!$P$2:$P$747, '인테리어-초기비용'!$O$2:$O$747)</f>
        <v/>
      </c>
      <c r="S605" s="18">
        <f>IF('총결산'!$C$2, '인테리어-초기비용'!$P$2:$P$747, '인테리어-초기비용'!$O$2:$O$747)</f>
        <v>0</v>
      </c>
      <c r="T605" s="18">
        <f>IF('인테리어-초기비용'!$U$2:$U$747=FALSE, '인테리어-초기비용'!$N$2:$N$747, 0)</f>
        <v>0</v>
      </c>
      <c r="U605" s="20"/>
      <c r="V605" s="15"/>
      <c r="W605" s="15"/>
      <c r="X605" s="15"/>
      <c r="Y605" s="15"/>
      <c r="Z605" s="15"/>
      <c r="AA605" s="15"/>
      <c r="AB605" s="19"/>
    </row>
    <row r="606" ht="15.75" customHeight="1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10" t="b">
        <f>AND(ISNUMBER(MATCH('인테리어-초기비용'!$E$2:$E$747, '관리용품리스트'!$B$3:$B$48, 0)),
  ISNUMBER(MATCH('인테리어-초기비용'!$F$2:$F$747, '관리용품리스트'!$C$3:$C$48, 0))
)
</f>
        <v>0</v>
      </c>
      <c r="N60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06" s="11" t="str">
        <f>IF('인테리어-초기비용'!$C$2:$C$747="지출", -('인테리어-초기비용'!$G$2:$G$747), '인테리어-초기비용'!$G$2:$G$747)</f>
        <v/>
      </c>
      <c r="P606" s="11">
        <f>'인테리어-초기비용'!$O$2:$O$747-'인테리어-초기비용'!$N$2:$N$747</f>
        <v>0</v>
      </c>
      <c r="Q606" s="11" t="str">
        <f>IF('운영결산'!$C$2, '인테리어-초기비용'!$P$2:$P$747, '인테리어-초기비용'!$O$2:$O$747)</f>
        <v/>
      </c>
      <c r="R606" s="11" t="str">
        <f>IF('초기비용'!$C$2, '인테리어-초기비용'!$P$2:$P$747, '인테리어-초기비용'!$O$2:$O$747)</f>
        <v/>
      </c>
      <c r="S606" s="11">
        <f>IF('총결산'!$C$2, '인테리어-초기비용'!$P$2:$P$747, '인테리어-초기비용'!$O$2:$O$747)</f>
        <v>0</v>
      </c>
      <c r="T606" s="11">
        <f>IF('인테리어-초기비용'!$U$2:$U$747=FALSE, '인테리어-초기비용'!$N$2:$N$747, 0)</f>
        <v>0</v>
      </c>
      <c r="U606" s="21"/>
      <c r="V606" s="8"/>
      <c r="W606" s="8"/>
      <c r="X606" s="8"/>
      <c r="Y606" s="8"/>
      <c r="Z606" s="8"/>
      <c r="AA606" s="8"/>
      <c r="AB606" s="12"/>
    </row>
    <row r="607" ht="15.75" customHeight="1">
      <c r="A607" s="13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7" t="b">
        <f>AND(ISNUMBER(MATCH('인테리어-초기비용'!$E$2:$E$747, '관리용품리스트'!$B$3:$B$48, 0)),
  ISNUMBER(MATCH('인테리어-초기비용'!$F$2:$F$747, '관리용품리스트'!$C$3:$C$48, 0))
)
</f>
        <v>0</v>
      </c>
      <c r="N60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07" s="18" t="str">
        <f>IF('인테리어-초기비용'!$C$2:$C$747="지출", -('인테리어-초기비용'!$G$2:$G$747), '인테리어-초기비용'!$G$2:$G$747)</f>
        <v/>
      </c>
      <c r="P607" s="18">
        <f>'인테리어-초기비용'!$O$2:$O$747-'인테리어-초기비용'!$N$2:$N$747</f>
        <v>0</v>
      </c>
      <c r="Q607" s="18" t="str">
        <f>IF('운영결산'!$C$2, '인테리어-초기비용'!$P$2:$P$747, '인테리어-초기비용'!$O$2:$O$747)</f>
        <v/>
      </c>
      <c r="R607" s="18" t="str">
        <f>IF('초기비용'!$C$2, '인테리어-초기비용'!$P$2:$P$747, '인테리어-초기비용'!$O$2:$O$747)</f>
        <v/>
      </c>
      <c r="S607" s="18">
        <f>IF('총결산'!$C$2, '인테리어-초기비용'!$P$2:$P$747, '인테리어-초기비용'!$O$2:$O$747)</f>
        <v>0</v>
      </c>
      <c r="T607" s="18">
        <f>IF('인테리어-초기비용'!$U$2:$U$747=FALSE, '인테리어-초기비용'!$N$2:$N$747, 0)</f>
        <v>0</v>
      </c>
      <c r="U607" s="20"/>
      <c r="V607" s="15"/>
      <c r="W607" s="15"/>
      <c r="X607" s="15"/>
      <c r="Y607" s="15"/>
      <c r="Z607" s="15"/>
      <c r="AA607" s="15"/>
      <c r="AB607" s="19"/>
    </row>
    <row r="608" ht="15.75" customHeight="1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10" t="b">
        <f>AND(ISNUMBER(MATCH('인테리어-초기비용'!$E$2:$E$747, '관리용품리스트'!$B$3:$B$48, 0)),
  ISNUMBER(MATCH('인테리어-초기비용'!$F$2:$F$747, '관리용품리스트'!$C$3:$C$48, 0))
)
</f>
        <v>0</v>
      </c>
      <c r="N60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08" s="11" t="str">
        <f>IF('인테리어-초기비용'!$C$2:$C$747="지출", -('인테리어-초기비용'!$G$2:$G$747), '인테리어-초기비용'!$G$2:$G$747)</f>
        <v/>
      </c>
      <c r="P608" s="11">
        <f>'인테리어-초기비용'!$O$2:$O$747-'인테리어-초기비용'!$N$2:$N$747</f>
        <v>0</v>
      </c>
      <c r="Q608" s="11" t="str">
        <f>IF('운영결산'!$C$2, '인테리어-초기비용'!$P$2:$P$747, '인테리어-초기비용'!$O$2:$O$747)</f>
        <v/>
      </c>
      <c r="R608" s="11" t="str">
        <f>IF('초기비용'!$C$2, '인테리어-초기비용'!$P$2:$P$747, '인테리어-초기비용'!$O$2:$O$747)</f>
        <v/>
      </c>
      <c r="S608" s="11">
        <f>IF('총결산'!$C$2, '인테리어-초기비용'!$P$2:$P$747, '인테리어-초기비용'!$O$2:$O$747)</f>
        <v>0</v>
      </c>
      <c r="T608" s="11">
        <f>IF('인테리어-초기비용'!$U$2:$U$747=FALSE, '인테리어-초기비용'!$N$2:$N$747, 0)</f>
        <v>0</v>
      </c>
      <c r="U608" s="21"/>
      <c r="V608" s="8"/>
      <c r="W608" s="8"/>
      <c r="X608" s="8"/>
      <c r="Y608" s="8"/>
      <c r="Z608" s="8"/>
      <c r="AA608" s="8"/>
      <c r="AB608" s="12"/>
    </row>
    <row r="609" ht="15.75" customHeight="1">
      <c r="A609" s="13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7" t="b">
        <f>AND(ISNUMBER(MATCH('인테리어-초기비용'!$E$2:$E$747, '관리용품리스트'!$B$3:$B$48, 0)),
  ISNUMBER(MATCH('인테리어-초기비용'!$F$2:$F$747, '관리용품리스트'!$C$3:$C$48, 0))
)
</f>
        <v>0</v>
      </c>
      <c r="N60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09" s="18" t="str">
        <f>IF('인테리어-초기비용'!$C$2:$C$747="지출", -('인테리어-초기비용'!$G$2:$G$747), '인테리어-초기비용'!$G$2:$G$747)</f>
        <v/>
      </c>
      <c r="P609" s="18">
        <f>'인테리어-초기비용'!$O$2:$O$747-'인테리어-초기비용'!$N$2:$N$747</f>
        <v>0</v>
      </c>
      <c r="Q609" s="18" t="str">
        <f>IF('운영결산'!$C$2, '인테리어-초기비용'!$P$2:$P$747, '인테리어-초기비용'!$O$2:$O$747)</f>
        <v/>
      </c>
      <c r="R609" s="18" t="str">
        <f>IF('초기비용'!$C$2, '인테리어-초기비용'!$P$2:$P$747, '인테리어-초기비용'!$O$2:$O$747)</f>
        <v/>
      </c>
      <c r="S609" s="18">
        <f>IF('총결산'!$C$2, '인테리어-초기비용'!$P$2:$P$747, '인테리어-초기비용'!$O$2:$O$747)</f>
        <v>0</v>
      </c>
      <c r="T609" s="18">
        <f>IF('인테리어-초기비용'!$U$2:$U$747=FALSE, '인테리어-초기비용'!$N$2:$N$747, 0)</f>
        <v>0</v>
      </c>
      <c r="U609" s="20"/>
      <c r="V609" s="15"/>
      <c r="W609" s="15"/>
      <c r="X609" s="15"/>
      <c r="Y609" s="15"/>
      <c r="Z609" s="15"/>
      <c r="AA609" s="15"/>
      <c r="AB609" s="19"/>
    </row>
    <row r="610" ht="15.75" customHeight="1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10" t="b">
        <f>AND(ISNUMBER(MATCH('인테리어-초기비용'!$E$2:$E$747, '관리용품리스트'!$B$3:$B$48, 0)),
  ISNUMBER(MATCH('인테리어-초기비용'!$F$2:$F$747, '관리용품리스트'!$C$3:$C$48, 0))
)
</f>
        <v>0</v>
      </c>
      <c r="N61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10" s="11" t="str">
        <f>IF('인테리어-초기비용'!$C$2:$C$747="지출", -('인테리어-초기비용'!$G$2:$G$747), '인테리어-초기비용'!$G$2:$G$747)</f>
        <v/>
      </c>
      <c r="P610" s="11">
        <f>'인테리어-초기비용'!$O$2:$O$747-'인테리어-초기비용'!$N$2:$N$747</f>
        <v>0</v>
      </c>
      <c r="Q610" s="11" t="str">
        <f>IF('운영결산'!$C$2, '인테리어-초기비용'!$P$2:$P$747, '인테리어-초기비용'!$O$2:$O$747)</f>
        <v/>
      </c>
      <c r="R610" s="11" t="str">
        <f>IF('초기비용'!$C$2, '인테리어-초기비용'!$P$2:$P$747, '인테리어-초기비용'!$O$2:$O$747)</f>
        <v/>
      </c>
      <c r="S610" s="11">
        <f>IF('총결산'!$C$2, '인테리어-초기비용'!$P$2:$P$747, '인테리어-초기비용'!$O$2:$O$747)</f>
        <v>0</v>
      </c>
      <c r="T610" s="11">
        <f>IF('인테리어-초기비용'!$U$2:$U$747=FALSE, '인테리어-초기비용'!$N$2:$N$747, 0)</f>
        <v>0</v>
      </c>
      <c r="U610" s="21"/>
      <c r="V610" s="8"/>
      <c r="W610" s="8"/>
      <c r="X610" s="8"/>
      <c r="Y610" s="8"/>
      <c r="Z610" s="8"/>
      <c r="AA610" s="8"/>
      <c r="AB610" s="12"/>
    </row>
    <row r="611" ht="15.75" customHeight="1">
      <c r="A611" s="13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7" t="b">
        <f>AND(ISNUMBER(MATCH('인테리어-초기비용'!$E$2:$E$747, '관리용품리스트'!$B$3:$B$48, 0)),
  ISNUMBER(MATCH('인테리어-초기비용'!$F$2:$F$747, '관리용품리스트'!$C$3:$C$48, 0))
)
</f>
        <v>0</v>
      </c>
      <c r="N61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11" s="18" t="str">
        <f>IF('인테리어-초기비용'!$C$2:$C$747="지출", -('인테리어-초기비용'!$G$2:$G$747), '인테리어-초기비용'!$G$2:$G$747)</f>
        <v/>
      </c>
      <c r="P611" s="18">
        <f>'인테리어-초기비용'!$O$2:$O$747-'인테리어-초기비용'!$N$2:$N$747</f>
        <v>0</v>
      </c>
      <c r="Q611" s="18" t="str">
        <f>IF('운영결산'!$C$2, '인테리어-초기비용'!$P$2:$P$747, '인테리어-초기비용'!$O$2:$O$747)</f>
        <v/>
      </c>
      <c r="R611" s="18" t="str">
        <f>IF('초기비용'!$C$2, '인테리어-초기비용'!$P$2:$P$747, '인테리어-초기비용'!$O$2:$O$747)</f>
        <v/>
      </c>
      <c r="S611" s="18">
        <f>IF('총결산'!$C$2, '인테리어-초기비용'!$P$2:$P$747, '인테리어-초기비용'!$O$2:$O$747)</f>
        <v>0</v>
      </c>
      <c r="T611" s="18">
        <f>IF('인테리어-초기비용'!$U$2:$U$747=FALSE, '인테리어-초기비용'!$N$2:$N$747, 0)</f>
        <v>0</v>
      </c>
      <c r="U611" s="20"/>
      <c r="V611" s="15"/>
      <c r="W611" s="15"/>
      <c r="X611" s="15"/>
      <c r="Y611" s="15"/>
      <c r="Z611" s="15"/>
      <c r="AA611" s="15"/>
      <c r="AB611" s="19"/>
    </row>
    <row r="612" ht="15.75" customHeight="1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10" t="b">
        <f>AND(ISNUMBER(MATCH('인테리어-초기비용'!$E$2:$E$747, '관리용품리스트'!$B$3:$B$48, 0)),
  ISNUMBER(MATCH('인테리어-초기비용'!$F$2:$F$747, '관리용품리스트'!$C$3:$C$48, 0))
)
</f>
        <v>0</v>
      </c>
      <c r="N61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12" s="11" t="str">
        <f>IF('인테리어-초기비용'!$C$2:$C$747="지출", -('인테리어-초기비용'!$G$2:$G$747), '인테리어-초기비용'!$G$2:$G$747)</f>
        <v/>
      </c>
      <c r="P612" s="11">
        <f>'인테리어-초기비용'!$O$2:$O$747-'인테리어-초기비용'!$N$2:$N$747</f>
        <v>0</v>
      </c>
      <c r="Q612" s="11" t="str">
        <f>IF('운영결산'!$C$2, '인테리어-초기비용'!$P$2:$P$747, '인테리어-초기비용'!$O$2:$O$747)</f>
        <v/>
      </c>
      <c r="R612" s="11" t="str">
        <f>IF('초기비용'!$C$2, '인테리어-초기비용'!$P$2:$P$747, '인테리어-초기비용'!$O$2:$O$747)</f>
        <v/>
      </c>
      <c r="S612" s="11">
        <f>IF('총결산'!$C$2, '인테리어-초기비용'!$P$2:$P$747, '인테리어-초기비용'!$O$2:$O$747)</f>
        <v>0</v>
      </c>
      <c r="T612" s="11">
        <f>IF('인테리어-초기비용'!$U$2:$U$747=FALSE, '인테리어-초기비용'!$N$2:$N$747, 0)</f>
        <v>0</v>
      </c>
      <c r="U612" s="21"/>
      <c r="V612" s="8"/>
      <c r="W612" s="8"/>
      <c r="X612" s="8"/>
      <c r="Y612" s="8"/>
      <c r="Z612" s="8"/>
      <c r="AA612" s="8"/>
      <c r="AB612" s="12"/>
    </row>
    <row r="613" ht="15.75" customHeight="1">
      <c r="A613" s="13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7" t="b">
        <f>AND(ISNUMBER(MATCH('인테리어-초기비용'!$E$2:$E$747, '관리용품리스트'!$B$3:$B$48, 0)),
  ISNUMBER(MATCH('인테리어-초기비용'!$F$2:$F$747, '관리용품리스트'!$C$3:$C$48, 0))
)
</f>
        <v>0</v>
      </c>
      <c r="N61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13" s="18" t="str">
        <f>IF('인테리어-초기비용'!$C$2:$C$747="지출", -('인테리어-초기비용'!$G$2:$G$747), '인테리어-초기비용'!$G$2:$G$747)</f>
        <v/>
      </c>
      <c r="P613" s="18">
        <f>'인테리어-초기비용'!$O$2:$O$747-'인테리어-초기비용'!$N$2:$N$747</f>
        <v>0</v>
      </c>
      <c r="Q613" s="18" t="str">
        <f>IF('운영결산'!$C$2, '인테리어-초기비용'!$P$2:$P$747, '인테리어-초기비용'!$O$2:$O$747)</f>
        <v/>
      </c>
      <c r="R613" s="18" t="str">
        <f>IF('초기비용'!$C$2, '인테리어-초기비용'!$P$2:$P$747, '인테리어-초기비용'!$O$2:$O$747)</f>
        <v/>
      </c>
      <c r="S613" s="18">
        <f>IF('총결산'!$C$2, '인테리어-초기비용'!$P$2:$P$747, '인테리어-초기비용'!$O$2:$O$747)</f>
        <v>0</v>
      </c>
      <c r="T613" s="18">
        <f>IF('인테리어-초기비용'!$U$2:$U$747=FALSE, '인테리어-초기비용'!$N$2:$N$747, 0)</f>
        <v>0</v>
      </c>
      <c r="U613" s="20"/>
      <c r="V613" s="15"/>
      <c r="W613" s="15"/>
      <c r="X613" s="15"/>
      <c r="Y613" s="15"/>
      <c r="Z613" s="15"/>
      <c r="AA613" s="15"/>
      <c r="AB613" s="19"/>
    </row>
    <row r="614" ht="15.75" customHeight="1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10" t="b">
        <f>AND(ISNUMBER(MATCH('인테리어-초기비용'!$E$2:$E$747, '관리용품리스트'!$B$3:$B$48, 0)),
  ISNUMBER(MATCH('인테리어-초기비용'!$F$2:$F$747, '관리용품리스트'!$C$3:$C$48, 0))
)
</f>
        <v>0</v>
      </c>
      <c r="N61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14" s="11" t="str">
        <f>IF('인테리어-초기비용'!$C$2:$C$747="지출", -('인테리어-초기비용'!$G$2:$G$747), '인테리어-초기비용'!$G$2:$G$747)</f>
        <v/>
      </c>
      <c r="P614" s="11">
        <f>'인테리어-초기비용'!$O$2:$O$747-'인테리어-초기비용'!$N$2:$N$747</f>
        <v>0</v>
      </c>
      <c r="Q614" s="11" t="str">
        <f>IF('운영결산'!$C$2, '인테리어-초기비용'!$P$2:$P$747, '인테리어-초기비용'!$O$2:$O$747)</f>
        <v/>
      </c>
      <c r="R614" s="11" t="str">
        <f>IF('초기비용'!$C$2, '인테리어-초기비용'!$P$2:$P$747, '인테리어-초기비용'!$O$2:$O$747)</f>
        <v/>
      </c>
      <c r="S614" s="11">
        <f>IF('총결산'!$C$2, '인테리어-초기비용'!$P$2:$P$747, '인테리어-초기비용'!$O$2:$O$747)</f>
        <v>0</v>
      </c>
      <c r="T614" s="11">
        <f>IF('인테리어-초기비용'!$U$2:$U$747=FALSE, '인테리어-초기비용'!$N$2:$N$747, 0)</f>
        <v>0</v>
      </c>
      <c r="U614" s="21"/>
      <c r="V614" s="8"/>
      <c r="W614" s="8"/>
      <c r="X614" s="8"/>
      <c r="Y614" s="8"/>
      <c r="Z614" s="8"/>
      <c r="AA614" s="8"/>
      <c r="AB614" s="12"/>
    </row>
    <row r="615" ht="15.75" customHeight="1">
      <c r="A615" s="13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7" t="b">
        <f>AND(ISNUMBER(MATCH('인테리어-초기비용'!$E$2:$E$747, '관리용품리스트'!$B$3:$B$48, 0)),
  ISNUMBER(MATCH('인테리어-초기비용'!$F$2:$F$747, '관리용품리스트'!$C$3:$C$48, 0))
)
</f>
        <v>0</v>
      </c>
      <c r="N61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15" s="18" t="str">
        <f>IF('인테리어-초기비용'!$C$2:$C$747="지출", -('인테리어-초기비용'!$G$2:$G$747), '인테리어-초기비용'!$G$2:$G$747)</f>
        <v/>
      </c>
      <c r="P615" s="18">
        <f>'인테리어-초기비용'!$O$2:$O$747-'인테리어-초기비용'!$N$2:$N$747</f>
        <v>0</v>
      </c>
      <c r="Q615" s="18" t="str">
        <f>IF('운영결산'!$C$2, '인테리어-초기비용'!$P$2:$P$747, '인테리어-초기비용'!$O$2:$O$747)</f>
        <v/>
      </c>
      <c r="R615" s="18" t="str">
        <f>IF('초기비용'!$C$2, '인테리어-초기비용'!$P$2:$P$747, '인테리어-초기비용'!$O$2:$O$747)</f>
        <v/>
      </c>
      <c r="S615" s="18">
        <f>IF('총결산'!$C$2, '인테리어-초기비용'!$P$2:$P$747, '인테리어-초기비용'!$O$2:$O$747)</f>
        <v>0</v>
      </c>
      <c r="T615" s="18">
        <f>IF('인테리어-초기비용'!$U$2:$U$747=FALSE, '인테리어-초기비용'!$N$2:$N$747, 0)</f>
        <v>0</v>
      </c>
      <c r="U615" s="20"/>
      <c r="V615" s="15"/>
      <c r="W615" s="15"/>
      <c r="X615" s="15"/>
      <c r="Y615" s="15"/>
      <c r="Z615" s="15"/>
      <c r="AA615" s="15"/>
      <c r="AB615" s="19"/>
    </row>
    <row r="616" ht="15.75" customHeight="1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10" t="b">
        <f>AND(ISNUMBER(MATCH('인테리어-초기비용'!$E$2:$E$747, '관리용품리스트'!$B$3:$B$48, 0)),
  ISNUMBER(MATCH('인테리어-초기비용'!$F$2:$F$747, '관리용품리스트'!$C$3:$C$48, 0))
)
</f>
        <v>0</v>
      </c>
      <c r="N61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16" s="11" t="str">
        <f>IF('인테리어-초기비용'!$C$2:$C$747="지출", -('인테리어-초기비용'!$G$2:$G$747), '인테리어-초기비용'!$G$2:$G$747)</f>
        <v/>
      </c>
      <c r="P616" s="11">
        <f>'인테리어-초기비용'!$O$2:$O$747-'인테리어-초기비용'!$N$2:$N$747</f>
        <v>0</v>
      </c>
      <c r="Q616" s="11" t="str">
        <f>IF('운영결산'!$C$2, '인테리어-초기비용'!$P$2:$P$747, '인테리어-초기비용'!$O$2:$O$747)</f>
        <v/>
      </c>
      <c r="R616" s="11" t="str">
        <f>IF('초기비용'!$C$2, '인테리어-초기비용'!$P$2:$P$747, '인테리어-초기비용'!$O$2:$O$747)</f>
        <v/>
      </c>
      <c r="S616" s="11">
        <f>IF('총결산'!$C$2, '인테리어-초기비용'!$P$2:$P$747, '인테리어-초기비용'!$O$2:$O$747)</f>
        <v>0</v>
      </c>
      <c r="T616" s="11">
        <f>IF('인테리어-초기비용'!$U$2:$U$747=FALSE, '인테리어-초기비용'!$N$2:$N$747, 0)</f>
        <v>0</v>
      </c>
      <c r="U616" s="21"/>
      <c r="V616" s="8"/>
      <c r="W616" s="8"/>
      <c r="X616" s="8"/>
      <c r="Y616" s="8"/>
      <c r="Z616" s="8"/>
      <c r="AA616" s="8"/>
      <c r="AB616" s="12"/>
    </row>
    <row r="617" ht="15.75" customHeight="1">
      <c r="A617" s="13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7" t="b">
        <f>AND(ISNUMBER(MATCH('인테리어-초기비용'!$E$2:$E$747, '관리용품리스트'!$B$3:$B$48, 0)),
  ISNUMBER(MATCH('인테리어-초기비용'!$F$2:$F$747, '관리용품리스트'!$C$3:$C$48, 0))
)
</f>
        <v>0</v>
      </c>
      <c r="N61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17" s="18" t="str">
        <f>IF('인테리어-초기비용'!$C$2:$C$747="지출", -('인테리어-초기비용'!$G$2:$G$747), '인테리어-초기비용'!$G$2:$G$747)</f>
        <v/>
      </c>
      <c r="P617" s="18">
        <f>'인테리어-초기비용'!$O$2:$O$747-'인테리어-초기비용'!$N$2:$N$747</f>
        <v>0</v>
      </c>
      <c r="Q617" s="18" t="str">
        <f>IF('운영결산'!$C$2, '인테리어-초기비용'!$P$2:$P$747, '인테리어-초기비용'!$O$2:$O$747)</f>
        <v/>
      </c>
      <c r="R617" s="18" t="str">
        <f>IF('초기비용'!$C$2, '인테리어-초기비용'!$P$2:$P$747, '인테리어-초기비용'!$O$2:$O$747)</f>
        <v/>
      </c>
      <c r="S617" s="18">
        <f>IF('총결산'!$C$2, '인테리어-초기비용'!$P$2:$P$747, '인테리어-초기비용'!$O$2:$O$747)</f>
        <v>0</v>
      </c>
      <c r="T617" s="18">
        <f>IF('인테리어-초기비용'!$U$2:$U$747=FALSE, '인테리어-초기비용'!$N$2:$N$747, 0)</f>
        <v>0</v>
      </c>
      <c r="U617" s="20"/>
      <c r="V617" s="15"/>
      <c r="W617" s="15"/>
      <c r="X617" s="15"/>
      <c r="Y617" s="15"/>
      <c r="Z617" s="15"/>
      <c r="AA617" s="15"/>
      <c r="AB617" s="19"/>
    </row>
    <row r="618" ht="15.75" customHeight="1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10" t="b">
        <f>AND(ISNUMBER(MATCH('인테리어-초기비용'!$E$2:$E$747, '관리용품리스트'!$B$3:$B$48, 0)),
  ISNUMBER(MATCH('인테리어-초기비용'!$F$2:$F$747, '관리용품리스트'!$C$3:$C$48, 0))
)
</f>
        <v>0</v>
      </c>
      <c r="N61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18" s="11" t="str">
        <f>IF('인테리어-초기비용'!$C$2:$C$747="지출", -('인테리어-초기비용'!$G$2:$G$747), '인테리어-초기비용'!$G$2:$G$747)</f>
        <v/>
      </c>
      <c r="P618" s="11">
        <f>'인테리어-초기비용'!$O$2:$O$747-'인테리어-초기비용'!$N$2:$N$747</f>
        <v>0</v>
      </c>
      <c r="Q618" s="11" t="str">
        <f>IF('운영결산'!$C$2, '인테리어-초기비용'!$P$2:$P$747, '인테리어-초기비용'!$O$2:$O$747)</f>
        <v/>
      </c>
      <c r="R618" s="11" t="str">
        <f>IF('초기비용'!$C$2, '인테리어-초기비용'!$P$2:$P$747, '인테리어-초기비용'!$O$2:$O$747)</f>
        <v/>
      </c>
      <c r="S618" s="11">
        <f>IF('총결산'!$C$2, '인테리어-초기비용'!$P$2:$P$747, '인테리어-초기비용'!$O$2:$O$747)</f>
        <v>0</v>
      </c>
      <c r="T618" s="11">
        <f>IF('인테리어-초기비용'!$U$2:$U$747=FALSE, '인테리어-초기비용'!$N$2:$N$747, 0)</f>
        <v>0</v>
      </c>
      <c r="U618" s="21"/>
      <c r="V618" s="8"/>
      <c r="W618" s="8"/>
      <c r="X618" s="8"/>
      <c r="Y618" s="8"/>
      <c r="Z618" s="8"/>
      <c r="AA618" s="8"/>
      <c r="AB618" s="12"/>
    </row>
    <row r="619" ht="15.75" customHeight="1">
      <c r="A619" s="13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7" t="b">
        <f>AND(ISNUMBER(MATCH('인테리어-초기비용'!$E$2:$E$747, '관리용품리스트'!$B$3:$B$48, 0)),
  ISNUMBER(MATCH('인테리어-초기비용'!$F$2:$F$747, '관리용품리스트'!$C$3:$C$48, 0))
)
</f>
        <v>0</v>
      </c>
      <c r="N61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19" s="18" t="str">
        <f>IF('인테리어-초기비용'!$C$2:$C$747="지출", -('인테리어-초기비용'!$G$2:$G$747), '인테리어-초기비용'!$G$2:$G$747)</f>
        <v/>
      </c>
      <c r="P619" s="18">
        <f>'인테리어-초기비용'!$O$2:$O$747-'인테리어-초기비용'!$N$2:$N$747</f>
        <v>0</v>
      </c>
      <c r="Q619" s="18" t="str">
        <f>IF('운영결산'!$C$2, '인테리어-초기비용'!$P$2:$P$747, '인테리어-초기비용'!$O$2:$O$747)</f>
        <v/>
      </c>
      <c r="R619" s="18" t="str">
        <f>IF('초기비용'!$C$2, '인테리어-초기비용'!$P$2:$P$747, '인테리어-초기비용'!$O$2:$O$747)</f>
        <v/>
      </c>
      <c r="S619" s="18">
        <f>IF('총결산'!$C$2, '인테리어-초기비용'!$P$2:$P$747, '인테리어-초기비용'!$O$2:$O$747)</f>
        <v>0</v>
      </c>
      <c r="T619" s="18">
        <f>IF('인테리어-초기비용'!$U$2:$U$747=FALSE, '인테리어-초기비용'!$N$2:$N$747, 0)</f>
        <v>0</v>
      </c>
      <c r="U619" s="20"/>
      <c r="V619" s="15"/>
      <c r="W619" s="15"/>
      <c r="X619" s="15"/>
      <c r="Y619" s="15"/>
      <c r="Z619" s="15"/>
      <c r="AA619" s="15"/>
      <c r="AB619" s="19"/>
    </row>
    <row r="620" ht="15.75" customHeight="1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10" t="b">
        <f>AND(ISNUMBER(MATCH('인테리어-초기비용'!$E$2:$E$747, '관리용품리스트'!$B$3:$B$48, 0)),
  ISNUMBER(MATCH('인테리어-초기비용'!$F$2:$F$747, '관리용품리스트'!$C$3:$C$48, 0))
)
</f>
        <v>0</v>
      </c>
      <c r="N62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20" s="11" t="str">
        <f>IF('인테리어-초기비용'!$C$2:$C$747="지출", -('인테리어-초기비용'!$G$2:$G$747), '인테리어-초기비용'!$G$2:$G$747)</f>
        <v/>
      </c>
      <c r="P620" s="11">
        <f>'인테리어-초기비용'!$O$2:$O$747-'인테리어-초기비용'!$N$2:$N$747</f>
        <v>0</v>
      </c>
      <c r="Q620" s="11" t="str">
        <f>IF('운영결산'!$C$2, '인테리어-초기비용'!$P$2:$P$747, '인테리어-초기비용'!$O$2:$O$747)</f>
        <v/>
      </c>
      <c r="R620" s="11" t="str">
        <f>IF('초기비용'!$C$2, '인테리어-초기비용'!$P$2:$P$747, '인테리어-초기비용'!$O$2:$O$747)</f>
        <v/>
      </c>
      <c r="S620" s="11">
        <f>IF('총결산'!$C$2, '인테리어-초기비용'!$P$2:$P$747, '인테리어-초기비용'!$O$2:$O$747)</f>
        <v>0</v>
      </c>
      <c r="T620" s="11">
        <f>IF('인테리어-초기비용'!$U$2:$U$747=FALSE, '인테리어-초기비용'!$N$2:$N$747, 0)</f>
        <v>0</v>
      </c>
      <c r="U620" s="21"/>
      <c r="V620" s="8"/>
      <c r="W620" s="8"/>
      <c r="X620" s="8"/>
      <c r="Y620" s="8"/>
      <c r="Z620" s="8"/>
      <c r="AA620" s="8"/>
      <c r="AB620" s="12"/>
    </row>
    <row r="621" ht="15.75" customHeight="1">
      <c r="A621" s="13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7" t="b">
        <f>AND(ISNUMBER(MATCH('인테리어-초기비용'!$E$2:$E$747, '관리용품리스트'!$B$3:$B$48, 0)),
  ISNUMBER(MATCH('인테리어-초기비용'!$F$2:$F$747, '관리용품리스트'!$C$3:$C$48, 0))
)
</f>
        <v>0</v>
      </c>
      <c r="N62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21" s="18" t="str">
        <f>IF('인테리어-초기비용'!$C$2:$C$747="지출", -('인테리어-초기비용'!$G$2:$G$747), '인테리어-초기비용'!$G$2:$G$747)</f>
        <v/>
      </c>
      <c r="P621" s="18">
        <f>'인테리어-초기비용'!$O$2:$O$747-'인테리어-초기비용'!$N$2:$N$747</f>
        <v>0</v>
      </c>
      <c r="Q621" s="18" t="str">
        <f>IF('운영결산'!$C$2, '인테리어-초기비용'!$P$2:$P$747, '인테리어-초기비용'!$O$2:$O$747)</f>
        <v/>
      </c>
      <c r="R621" s="18" t="str">
        <f>IF('초기비용'!$C$2, '인테리어-초기비용'!$P$2:$P$747, '인테리어-초기비용'!$O$2:$O$747)</f>
        <v/>
      </c>
      <c r="S621" s="18">
        <f>IF('총결산'!$C$2, '인테리어-초기비용'!$P$2:$P$747, '인테리어-초기비용'!$O$2:$O$747)</f>
        <v>0</v>
      </c>
      <c r="T621" s="18">
        <f>IF('인테리어-초기비용'!$U$2:$U$747=FALSE, '인테리어-초기비용'!$N$2:$N$747, 0)</f>
        <v>0</v>
      </c>
      <c r="U621" s="20"/>
      <c r="V621" s="15"/>
      <c r="W621" s="15"/>
      <c r="X621" s="15"/>
      <c r="Y621" s="15"/>
      <c r="Z621" s="15"/>
      <c r="AA621" s="15"/>
      <c r="AB621" s="19"/>
    </row>
    <row r="622" ht="15.75" customHeight="1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10" t="b">
        <f>AND(ISNUMBER(MATCH('인테리어-초기비용'!$E$2:$E$747, '관리용품리스트'!$B$3:$B$48, 0)),
  ISNUMBER(MATCH('인테리어-초기비용'!$F$2:$F$747, '관리용품리스트'!$C$3:$C$48, 0))
)
</f>
        <v>0</v>
      </c>
      <c r="N62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22" s="11" t="str">
        <f>IF('인테리어-초기비용'!$C$2:$C$747="지출", -('인테리어-초기비용'!$G$2:$G$747), '인테리어-초기비용'!$G$2:$G$747)</f>
        <v/>
      </c>
      <c r="P622" s="11">
        <f>'인테리어-초기비용'!$O$2:$O$747-'인테리어-초기비용'!$N$2:$N$747</f>
        <v>0</v>
      </c>
      <c r="Q622" s="11" t="str">
        <f>IF('운영결산'!$C$2, '인테리어-초기비용'!$P$2:$P$747, '인테리어-초기비용'!$O$2:$O$747)</f>
        <v/>
      </c>
      <c r="R622" s="11" t="str">
        <f>IF('초기비용'!$C$2, '인테리어-초기비용'!$P$2:$P$747, '인테리어-초기비용'!$O$2:$O$747)</f>
        <v/>
      </c>
      <c r="S622" s="11">
        <f>IF('총결산'!$C$2, '인테리어-초기비용'!$P$2:$P$747, '인테리어-초기비용'!$O$2:$O$747)</f>
        <v>0</v>
      </c>
      <c r="T622" s="11">
        <f>IF('인테리어-초기비용'!$U$2:$U$747=FALSE, '인테리어-초기비용'!$N$2:$N$747, 0)</f>
        <v>0</v>
      </c>
      <c r="U622" s="21"/>
      <c r="V622" s="8"/>
      <c r="W622" s="8"/>
      <c r="X622" s="8"/>
      <c r="Y622" s="8"/>
      <c r="Z622" s="8"/>
      <c r="AA622" s="8"/>
      <c r="AB622" s="12"/>
    </row>
    <row r="623" ht="15.75" customHeight="1">
      <c r="A623" s="13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7" t="b">
        <f>AND(ISNUMBER(MATCH('인테리어-초기비용'!$E$2:$E$747, '관리용품리스트'!$B$3:$B$48, 0)),
  ISNUMBER(MATCH('인테리어-초기비용'!$F$2:$F$747, '관리용품리스트'!$C$3:$C$48, 0))
)
</f>
        <v>0</v>
      </c>
      <c r="N62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23" s="18" t="str">
        <f>IF('인테리어-초기비용'!$C$2:$C$747="지출", -('인테리어-초기비용'!$G$2:$G$747), '인테리어-초기비용'!$G$2:$G$747)</f>
        <v/>
      </c>
      <c r="P623" s="18">
        <f>'인테리어-초기비용'!$O$2:$O$747-'인테리어-초기비용'!$N$2:$N$747</f>
        <v>0</v>
      </c>
      <c r="Q623" s="18" t="str">
        <f>IF('운영결산'!$C$2, '인테리어-초기비용'!$P$2:$P$747, '인테리어-초기비용'!$O$2:$O$747)</f>
        <v/>
      </c>
      <c r="R623" s="18" t="str">
        <f>IF('초기비용'!$C$2, '인테리어-초기비용'!$P$2:$P$747, '인테리어-초기비용'!$O$2:$O$747)</f>
        <v/>
      </c>
      <c r="S623" s="18">
        <f>IF('총결산'!$C$2, '인테리어-초기비용'!$P$2:$P$747, '인테리어-초기비용'!$O$2:$O$747)</f>
        <v>0</v>
      </c>
      <c r="T623" s="18">
        <f>IF('인테리어-초기비용'!$U$2:$U$747=FALSE, '인테리어-초기비용'!$N$2:$N$747, 0)</f>
        <v>0</v>
      </c>
      <c r="U623" s="20"/>
      <c r="V623" s="15"/>
      <c r="W623" s="15"/>
      <c r="X623" s="15"/>
      <c r="Y623" s="15"/>
      <c r="Z623" s="15"/>
      <c r="AA623" s="15"/>
      <c r="AB623" s="19"/>
    </row>
    <row r="624" ht="15.75" customHeight="1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10" t="b">
        <f>AND(ISNUMBER(MATCH('인테리어-초기비용'!$E$2:$E$747, '관리용품리스트'!$B$3:$B$48, 0)),
  ISNUMBER(MATCH('인테리어-초기비용'!$F$2:$F$747, '관리용품리스트'!$C$3:$C$48, 0))
)
</f>
        <v>0</v>
      </c>
      <c r="N62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24" s="11" t="str">
        <f>IF('인테리어-초기비용'!$C$2:$C$747="지출", -('인테리어-초기비용'!$G$2:$G$747), '인테리어-초기비용'!$G$2:$G$747)</f>
        <v/>
      </c>
      <c r="P624" s="11">
        <f>'인테리어-초기비용'!$O$2:$O$747-'인테리어-초기비용'!$N$2:$N$747</f>
        <v>0</v>
      </c>
      <c r="Q624" s="11" t="str">
        <f>IF('운영결산'!$C$2, '인테리어-초기비용'!$P$2:$P$747, '인테리어-초기비용'!$O$2:$O$747)</f>
        <v/>
      </c>
      <c r="R624" s="11" t="str">
        <f>IF('초기비용'!$C$2, '인테리어-초기비용'!$P$2:$P$747, '인테리어-초기비용'!$O$2:$O$747)</f>
        <v/>
      </c>
      <c r="S624" s="11">
        <f>IF('총결산'!$C$2, '인테리어-초기비용'!$P$2:$P$747, '인테리어-초기비용'!$O$2:$O$747)</f>
        <v>0</v>
      </c>
      <c r="T624" s="11">
        <f>IF('인테리어-초기비용'!$U$2:$U$747=FALSE, '인테리어-초기비용'!$N$2:$N$747, 0)</f>
        <v>0</v>
      </c>
      <c r="U624" s="21"/>
      <c r="V624" s="8"/>
      <c r="W624" s="8"/>
      <c r="X624" s="8"/>
      <c r="Y624" s="8"/>
      <c r="Z624" s="8"/>
      <c r="AA624" s="8"/>
      <c r="AB624" s="12"/>
    </row>
    <row r="625" ht="15.75" customHeight="1">
      <c r="A625" s="13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7" t="b">
        <f>AND(ISNUMBER(MATCH('인테리어-초기비용'!$E$2:$E$747, '관리용품리스트'!$B$3:$B$48, 0)),
  ISNUMBER(MATCH('인테리어-초기비용'!$F$2:$F$747, '관리용품리스트'!$C$3:$C$48, 0))
)
</f>
        <v>0</v>
      </c>
      <c r="N62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25" s="18" t="str">
        <f>IF('인테리어-초기비용'!$C$2:$C$747="지출", -('인테리어-초기비용'!$G$2:$G$747), '인테리어-초기비용'!$G$2:$G$747)</f>
        <v/>
      </c>
      <c r="P625" s="18">
        <f>'인테리어-초기비용'!$O$2:$O$747-'인테리어-초기비용'!$N$2:$N$747</f>
        <v>0</v>
      </c>
      <c r="Q625" s="18" t="str">
        <f>IF('운영결산'!$C$2, '인테리어-초기비용'!$P$2:$P$747, '인테리어-초기비용'!$O$2:$O$747)</f>
        <v/>
      </c>
      <c r="R625" s="18" t="str">
        <f>IF('초기비용'!$C$2, '인테리어-초기비용'!$P$2:$P$747, '인테리어-초기비용'!$O$2:$O$747)</f>
        <v/>
      </c>
      <c r="S625" s="18">
        <f>IF('총결산'!$C$2, '인테리어-초기비용'!$P$2:$P$747, '인테리어-초기비용'!$O$2:$O$747)</f>
        <v>0</v>
      </c>
      <c r="T625" s="18">
        <f>IF('인테리어-초기비용'!$U$2:$U$747=FALSE, '인테리어-초기비용'!$N$2:$N$747, 0)</f>
        <v>0</v>
      </c>
      <c r="U625" s="20"/>
      <c r="V625" s="15"/>
      <c r="W625" s="15"/>
      <c r="X625" s="15"/>
      <c r="Y625" s="15"/>
      <c r="Z625" s="15"/>
      <c r="AA625" s="15"/>
      <c r="AB625" s="19"/>
    </row>
    <row r="626" ht="15.75" customHeight="1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10" t="b">
        <f>AND(ISNUMBER(MATCH('인테리어-초기비용'!$E$2:$E$747, '관리용품리스트'!$B$3:$B$48, 0)),
  ISNUMBER(MATCH('인테리어-초기비용'!$F$2:$F$747, '관리용품리스트'!$C$3:$C$48, 0))
)
</f>
        <v>0</v>
      </c>
      <c r="N62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26" s="11" t="str">
        <f>IF('인테리어-초기비용'!$C$2:$C$747="지출", -('인테리어-초기비용'!$G$2:$G$747), '인테리어-초기비용'!$G$2:$G$747)</f>
        <v/>
      </c>
      <c r="P626" s="11">
        <f>'인테리어-초기비용'!$O$2:$O$747-'인테리어-초기비용'!$N$2:$N$747</f>
        <v>0</v>
      </c>
      <c r="Q626" s="11" t="str">
        <f>IF('운영결산'!$C$2, '인테리어-초기비용'!$P$2:$P$747, '인테리어-초기비용'!$O$2:$O$747)</f>
        <v/>
      </c>
      <c r="R626" s="11" t="str">
        <f>IF('초기비용'!$C$2, '인테리어-초기비용'!$P$2:$P$747, '인테리어-초기비용'!$O$2:$O$747)</f>
        <v/>
      </c>
      <c r="S626" s="11">
        <f>IF('총결산'!$C$2, '인테리어-초기비용'!$P$2:$P$747, '인테리어-초기비용'!$O$2:$O$747)</f>
        <v>0</v>
      </c>
      <c r="T626" s="11">
        <f>IF('인테리어-초기비용'!$U$2:$U$747=FALSE, '인테리어-초기비용'!$N$2:$N$747, 0)</f>
        <v>0</v>
      </c>
      <c r="U626" s="21"/>
      <c r="V626" s="8"/>
      <c r="W626" s="8"/>
      <c r="X626" s="8"/>
      <c r="Y626" s="8"/>
      <c r="Z626" s="8"/>
      <c r="AA626" s="8"/>
      <c r="AB626" s="12"/>
    </row>
    <row r="627" ht="15.75" customHeight="1">
      <c r="A627" s="13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7" t="b">
        <f>AND(ISNUMBER(MATCH('인테리어-초기비용'!$E$2:$E$747, '관리용품리스트'!$B$3:$B$48, 0)),
  ISNUMBER(MATCH('인테리어-초기비용'!$F$2:$F$747, '관리용품리스트'!$C$3:$C$48, 0))
)
</f>
        <v>0</v>
      </c>
      <c r="N62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27" s="18" t="str">
        <f>IF('인테리어-초기비용'!$C$2:$C$747="지출", -('인테리어-초기비용'!$G$2:$G$747), '인테리어-초기비용'!$G$2:$G$747)</f>
        <v/>
      </c>
      <c r="P627" s="18">
        <f>'인테리어-초기비용'!$O$2:$O$747-'인테리어-초기비용'!$N$2:$N$747</f>
        <v>0</v>
      </c>
      <c r="Q627" s="18" t="str">
        <f>IF('운영결산'!$C$2, '인테리어-초기비용'!$P$2:$P$747, '인테리어-초기비용'!$O$2:$O$747)</f>
        <v/>
      </c>
      <c r="R627" s="18" t="str">
        <f>IF('초기비용'!$C$2, '인테리어-초기비용'!$P$2:$P$747, '인테리어-초기비용'!$O$2:$O$747)</f>
        <v/>
      </c>
      <c r="S627" s="18">
        <f>IF('총결산'!$C$2, '인테리어-초기비용'!$P$2:$P$747, '인테리어-초기비용'!$O$2:$O$747)</f>
        <v>0</v>
      </c>
      <c r="T627" s="18">
        <f>IF('인테리어-초기비용'!$U$2:$U$747=FALSE, '인테리어-초기비용'!$N$2:$N$747, 0)</f>
        <v>0</v>
      </c>
      <c r="U627" s="20"/>
      <c r="V627" s="15"/>
      <c r="W627" s="15"/>
      <c r="X627" s="15"/>
      <c r="Y627" s="15"/>
      <c r="Z627" s="15"/>
      <c r="AA627" s="15"/>
      <c r="AB627" s="19"/>
    </row>
    <row r="628" ht="15.75" customHeight="1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10" t="b">
        <f>AND(ISNUMBER(MATCH('인테리어-초기비용'!$E$2:$E$747, '관리용품리스트'!$B$3:$B$48, 0)),
  ISNUMBER(MATCH('인테리어-초기비용'!$F$2:$F$747, '관리용품리스트'!$C$3:$C$48, 0))
)
</f>
        <v>0</v>
      </c>
      <c r="N62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28" s="11" t="str">
        <f>IF('인테리어-초기비용'!$C$2:$C$747="지출", -('인테리어-초기비용'!$G$2:$G$747), '인테리어-초기비용'!$G$2:$G$747)</f>
        <v/>
      </c>
      <c r="P628" s="11">
        <f>'인테리어-초기비용'!$O$2:$O$747-'인테리어-초기비용'!$N$2:$N$747</f>
        <v>0</v>
      </c>
      <c r="Q628" s="11" t="str">
        <f>IF('운영결산'!$C$2, '인테리어-초기비용'!$P$2:$P$747, '인테리어-초기비용'!$O$2:$O$747)</f>
        <v/>
      </c>
      <c r="R628" s="11" t="str">
        <f>IF('초기비용'!$C$2, '인테리어-초기비용'!$P$2:$P$747, '인테리어-초기비용'!$O$2:$O$747)</f>
        <v/>
      </c>
      <c r="S628" s="11">
        <f>IF('총결산'!$C$2, '인테리어-초기비용'!$P$2:$P$747, '인테리어-초기비용'!$O$2:$O$747)</f>
        <v>0</v>
      </c>
      <c r="T628" s="11">
        <f>IF('인테리어-초기비용'!$U$2:$U$747=FALSE, '인테리어-초기비용'!$N$2:$N$747, 0)</f>
        <v>0</v>
      </c>
      <c r="U628" s="21"/>
      <c r="V628" s="8"/>
      <c r="W628" s="8"/>
      <c r="X628" s="8"/>
      <c r="Y628" s="8"/>
      <c r="Z628" s="8"/>
      <c r="AA628" s="8"/>
      <c r="AB628" s="12"/>
    </row>
    <row r="629" ht="15.75" customHeight="1">
      <c r="A629" s="13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7" t="b">
        <f>AND(ISNUMBER(MATCH('인테리어-초기비용'!$E$2:$E$747, '관리용품리스트'!$B$3:$B$48, 0)),
  ISNUMBER(MATCH('인테리어-초기비용'!$F$2:$F$747, '관리용품리스트'!$C$3:$C$48, 0))
)
</f>
        <v>0</v>
      </c>
      <c r="N62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29" s="18" t="str">
        <f>IF('인테리어-초기비용'!$C$2:$C$747="지출", -('인테리어-초기비용'!$G$2:$G$747), '인테리어-초기비용'!$G$2:$G$747)</f>
        <v/>
      </c>
      <c r="P629" s="18">
        <f>'인테리어-초기비용'!$O$2:$O$747-'인테리어-초기비용'!$N$2:$N$747</f>
        <v>0</v>
      </c>
      <c r="Q629" s="18" t="str">
        <f>IF('운영결산'!$C$2, '인테리어-초기비용'!$P$2:$P$747, '인테리어-초기비용'!$O$2:$O$747)</f>
        <v/>
      </c>
      <c r="R629" s="18" t="str">
        <f>IF('초기비용'!$C$2, '인테리어-초기비용'!$P$2:$P$747, '인테리어-초기비용'!$O$2:$O$747)</f>
        <v/>
      </c>
      <c r="S629" s="18">
        <f>IF('총결산'!$C$2, '인테리어-초기비용'!$P$2:$P$747, '인테리어-초기비용'!$O$2:$O$747)</f>
        <v>0</v>
      </c>
      <c r="T629" s="18">
        <f>IF('인테리어-초기비용'!$U$2:$U$747=FALSE, '인테리어-초기비용'!$N$2:$N$747, 0)</f>
        <v>0</v>
      </c>
      <c r="U629" s="20"/>
      <c r="V629" s="15"/>
      <c r="W629" s="15"/>
      <c r="X629" s="15"/>
      <c r="Y629" s="15"/>
      <c r="Z629" s="15"/>
      <c r="AA629" s="15"/>
      <c r="AB629" s="19"/>
    </row>
    <row r="630" ht="15.75" customHeight="1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10" t="b">
        <f>AND(ISNUMBER(MATCH('인테리어-초기비용'!$E$2:$E$747, '관리용품리스트'!$B$3:$B$48, 0)),
  ISNUMBER(MATCH('인테리어-초기비용'!$F$2:$F$747, '관리용품리스트'!$C$3:$C$48, 0))
)
</f>
        <v>0</v>
      </c>
      <c r="N63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30" s="11" t="str">
        <f>IF('인테리어-초기비용'!$C$2:$C$747="지출", -('인테리어-초기비용'!$G$2:$G$747), '인테리어-초기비용'!$G$2:$G$747)</f>
        <v/>
      </c>
      <c r="P630" s="11">
        <f>'인테리어-초기비용'!$O$2:$O$747-'인테리어-초기비용'!$N$2:$N$747</f>
        <v>0</v>
      </c>
      <c r="Q630" s="11" t="str">
        <f>IF('운영결산'!$C$2, '인테리어-초기비용'!$P$2:$P$747, '인테리어-초기비용'!$O$2:$O$747)</f>
        <v/>
      </c>
      <c r="R630" s="11" t="str">
        <f>IF('초기비용'!$C$2, '인테리어-초기비용'!$P$2:$P$747, '인테리어-초기비용'!$O$2:$O$747)</f>
        <v/>
      </c>
      <c r="S630" s="11">
        <f>IF('총결산'!$C$2, '인테리어-초기비용'!$P$2:$P$747, '인테리어-초기비용'!$O$2:$O$747)</f>
        <v>0</v>
      </c>
      <c r="T630" s="11">
        <f>IF('인테리어-초기비용'!$U$2:$U$747=FALSE, '인테리어-초기비용'!$N$2:$N$747, 0)</f>
        <v>0</v>
      </c>
      <c r="U630" s="21"/>
      <c r="V630" s="8"/>
      <c r="W630" s="8"/>
      <c r="X630" s="8"/>
      <c r="Y630" s="8"/>
      <c r="Z630" s="8"/>
      <c r="AA630" s="8"/>
      <c r="AB630" s="12"/>
    </row>
    <row r="631" ht="15.75" customHeight="1">
      <c r="A631" s="13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7" t="b">
        <f>AND(ISNUMBER(MATCH('인테리어-초기비용'!$E$2:$E$747, '관리용품리스트'!$B$3:$B$48, 0)),
  ISNUMBER(MATCH('인테리어-초기비용'!$F$2:$F$747, '관리용품리스트'!$C$3:$C$48, 0))
)
</f>
        <v>0</v>
      </c>
      <c r="N63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31" s="18" t="str">
        <f>IF('인테리어-초기비용'!$C$2:$C$747="지출", -('인테리어-초기비용'!$G$2:$G$747), '인테리어-초기비용'!$G$2:$G$747)</f>
        <v/>
      </c>
      <c r="P631" s="18">
        <f>'인테리어-초기비용'!$O$2:$O$747-'인테리어-초기비용'!$N$2:$N$747</f>
        <v>0</v>
      </c>
      <c r="Q631" s="18" t="str">
        <f>IF('운영결산'!$C$2, '인테리어-초기비용'!$P$2:$P$747, '인테리어-초기비용'!$O$2:$O$747)</f>
        <v/>
      </c>
      <c r="R631" s="18" t="str">
        <f>IF('초기비용'!$C$2, '인테리어-초기비용'!$P$2:$P$747, '인테리어-초기비용'!$O$2:$O$747)</f>
        <v/>
      </c>
      <c r="S631" s="18">
        <f>IF('총결산'!$C$2, '인테리어-초기비용'!$P$2:$P$747, '인테리어-초기비용'!$O$2:$O$747)</f>
        <v>0</v>
      </c>
      <c r="T631" s="18">
        <f>IF('인테리어-초기비용'!$U$2:$U$747=FALSE, '인테리어-초기비용'!$N$2:$N$747, 0)</f>
        <v>0</v>
      </c>
      <c r="U631" s="20"/>
      <c r="V631" s="15"/>
      <c r="W631" s="15"/>
      <c r="X631" s="15"/>
      <c r="Y631" s="15"/>
      <c r="Z631" s="15"/>
      <c r="AA631" s="15"/>
      <c r="AB631" s="19"/>
    </row>
    <row r="632" ht="15.75" customHeight="1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10" t="b">
        <f>AND(ISNUMBER(MATCH('인테리어-초기비용'!$E$2:$E$747, '관리용품리스트'!$B$3:$B$48, 0)),
  ISNUMBER(MATCH('인테리어-초기비용'!$F$2:$F$747, '관리용품리스트'!$C$3:$C$48, 0))
)
</f>
        <v>0</v>
      </c>
      <c r="N63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32" s="11" t="str">
        <f>IF('인테리어-초기비용'!$C$2:$C$747="지출", -('인테리어-초기비용'!$G$2:$G$747), '인테리어-초기비용'!$G$2:$G$747)</f>
        <v/>
      </c>
      <c r="P632" s="11">
        <f>'인테리어-초기비용'!$O$2:$O$747-'인테리어-초기비용'!$N$2:$N$747</f>
        <v>0</v>
      </c>
      <c r="Q632" s="11" t="str">
        <f>IF('운영결산'!$C$2, '인테리어-초기비용'!$P$2:$P$747, '인테리어-초기비용'!$O$2:$O$747)</f>
        <v/>
      </c>
      <c r="R632" s="11" t="str">
        <f>IF('초기비용'!$C$2, '인테리어-초기비용'!$P$2:$P$747, '인테리어-초기비용'!$O$2:$O$747)</f>
        <v/>
      </c>
      <c r="S632" s="11">
        <f>IF('총결산'!$C$2, '인테리어-초기비용'!$P$2:$P$747, '인테리어-초기비용'!$O$2:$O$747)</f>
        <v>0</v>
      </c>
      <c r="T632" s="11">
        <f>IF('인테리어-초기비용'!$U$2:$U$747=FALSE, '인테리어-초기비용'!$N$2:$N$747, 0)</f>
        <v>0</v>
      </c>
      <c r="U632" s="21"/>
      <c r="V632" s="8"/>
      <c r="W632" s="8"/>
      <c r="X632" s="8"/>
      <c r="Y632" s="8"/>
      <c r="Z632" s="8"/>
      <c r="AA632" s="8"/>
      <c r="AB632" s="12"/>
    </row>
    <row r="633" ht="15.75" customHeight="1">
      <c r="A633" s="13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7" t="b">
        <f>AND(ISNUMBER(MATCH('인테리어-초기비용'!$E$2:$E$747, '관리용품리스트'!$B$3:$B$48, 0)),
  ISNUMBER(MATCH('인테리어-초기비용'!$F$2:$F$747, '관리용품리스트'!$C$3:$C$48, 0))
)
</f>
        <v>0</v>
      </c>
      <c r="N63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33" s="18" t="str">
        <f>IF('인테리어-초기비용'!$C$2:$C$747="지출", -('인테리어-초기비용'!$G$2:$G$747), '인테리어-초기비용'!$G$2:$G$747)</f>
        <v/>
      </c>
      <c r="P633" s="18">
        <f>'인테리어-초기비용'!$O$2:$O$747-'인테리어-초기비용'!$N$2:$N$747</f>
        <v>0</v>
      </c>
      <c r="Q633" s="18" t="str">
        <f>IF('운영결산'!$C$2, '인테리어-초기비용'!$P$2:$P$747, '인테리어-초기비용'!$O$2:$O$747)</f>
        <v/>
      </c>
      <c r="R633" s="18" t="str">
        <f>IF('초기비용'!$C$2, '인테리어-초기비용'!$P$2:$P$747, '인테리어-초기비용'!$O$2:$O$747)</f>
        <v/>
      </c>
      <c r="S633" s="18">
        <f>IF('총결산'!$C$2, '인테리어-초기비용'!$P$2:$P$747, '인테리어-초기비용'!$O$2:$O$747)</f>
        <v>0</v>
      </c>
      <c r="T633" s="18">
        <f>IF('인테리어-초기비용'!$U$2:$U$747=FALSE, '인테리어-초기비용'!$N$2:$N$747, 0)</f>
        <v>0</v>
      </c>
      <c r="U633" s="20"/>
      <c r="V633" s="15"/>
      <c r="W633" s="15"/>
      <c r="X633" s="15"/>
      <c r="Y633" s="15"/>
      <c r="Z633" s="15"/>
      <c r="AA633" s="15"/>
      <c r="AB633" s="19"/>
    </row>
    <row r="634" ht="15.75" customHeight="1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10" t="b">
        <f>AND(ISNUMBER(MATCH('인테리어-초기비용'!$E$2:$E$747, '관리용품리스트'!$B$3:$B$48, 0)),
  ISNUMBER(MATCH('인테리어-초기비용'!$F$2:$F$747, '관리용품리스트'!$C$3:$C$48, 0))
)
</f>
        <v>0</v>
      </c>
      <c r="N63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34" s="11" t="str">
        <f>IF('인테리어-초기비용'!$C$2:$C$747="지출", -('인테리어-초기비용'!$G$2:$G$747), '인테리어-초기비용'!$G$2:$G$747)</f>
        <v/>
      </c>
      <c r="P634" s="11">
        <f>'인테리어-초기비용'!$O$2:$O$747-'인테리어-초기비용'!$N$2:$N$747</f>
        <v>0</v>
      </c>
      <c r="Q634" s="11" t="str">
        <f>IF('운영결산'!$C$2, '인테리어-초기비용'!$P$2:$P$747, '인테리어-초기비용'!$O$2:$O$747)</f>
        <v/>
      </c>
      <c r="R634" s="11" t="str">
        <f>IF('초기비용'!$C$2, '인테리어-초기비용'!$P$2:$P$747, '인테리어-초기비용'!$O$2:$O$747)</f>
        <v/>
      </c>
      <c r="S634" s="11">
        <f>IF('총결산'!$C$2, '인테리어-초기비용'!$P$2:$P$747, '인테리어-초기비용'!$O$2:$O$747)</f>
        <v>0</v>
      </c>
      <c r="T634" s="11">
        <f>IF('인테리어-초기비용'!$U$2:$U$747=FALSE, '인테리어-초기비용'!$N$2:$N$747, 0)</f>
        <v>0</v>
      </c>
      <c r="U634" s="21"/>
      <c r="V634" s="8"/>
      <c r="W634" s="8"/>
      <c r="X634" s="8"/>
      <c r="Y634" s="8"/>
      <c r="Z634" s="8"/>
      <c r="AA634" s="8"/>
      <c r="AB634" s="12"/>
    </row>
    <row r="635" ht="15.75" customHeight="1">
      <c r="A635" s="13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7" t="b">
        <f>AND(ISNUMBER(MATCH('인테리어-초기비용'!$E$2:$E$747, '관리용품리스트'!$B$3:$B$48, 0)),
  ISNUMBER(MATCH('인테리어-초기비용'!$F$2:$F$747, '관리용품리스트'!$C$3:$C$48, 0))
)
</f>
        <v>0</v>
      </c>
      <c r="N63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35" s="18" t="str">
        <f>IF('인테리어-초기비용'!$C$2:$C$747="지출", -('인테리어-초기비용'!$G$2:$G$747), '인테리어-초기비용'!$G$2:$G$747)</f>
        <v/>
      </c>
      <c r="P635" s="18">
        <f>'인테리어-초기비용'!$O$2:$O$747-'인테리어-초기비용'!$N$2:$N$747</f>
        <v>0</v>
      </c>
      <c r="Q635" s="18" t="str">
        <f>IF('운영결산'!$C$2, '인테리어-초기비용'!$P$2:$P$747, '인테리어-초기비용'!$O$2:$O$747)</f>
        <v/>
      </c>
      <c r="R635" s="18" t="str">
        <f>IF('초기비용'!$C$2, '인테리어-초기비용'!$P$2:$P$747, '인테리어-초기비용'!$O$2:$O$747)</f>
        <v/>
      </c>
      <c r="S635" s="18">
        <f>IF('총결산'!$C$2, '인테리어-초기비용'!$P$2:$P$747, '인테리어-초기비용'!$O$2:$O$747)</f>
        <v>0</v>
      </c>
      <c r="T635" s="18">
        <f>IF('인테리어-초기비용'!$U$2:$U$747=FALSE, '인테리어-초기비용'!$N$2:$N$747, 0)</f>
        <v>0</v>
      </c>
      <c r="U635" s="20"/>
      <c r="V635" s="15"/>
      <c r="W635" s="15"/>
      <c r="X635" s="15"/>
      <c r="Y635" s="15"/>
      <c r="Z635" s="15"/>
      <c r="AA635" s="15"/>
      <c r="AB635" s="19"/>
    </row>
    <row r="636" ht="15.75" customHeight="1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10" t="b">
        <f>AND(ISNUMBER(MATCH('인테리어-초기비용'!$E$2:$E$747, '관리용품리스트'!$B$3:$B$48, 0)),
  ISNUMBER(MATCH('인테리어-초기비용'!$F$2:$F$747, '관리용품리스트'!$C$3:$C$48, 0))
)
</f>
        <v>0</v>
      </c>
      <c r="N63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36" s="11" t="str">
        <f>IF('인테리어-초기비용'!$C$2:$C$747="지출", -('인테리어-초기비용'!$G$2:$G$747), '인테리어-초기비용'!$G$2:$G$747)</f>
        <v/>
      </c>
      <c r="P636" s="11">
        <f>'인테리어-초기비용'!$O$2:$O$747-'인테리어-초기비용'!$N$2:$N$747</f>
        <v>0</v>
      </c>
      <c r="Q636" s="11" t="str">
        <f>IF('운영결산'!$C$2, '인테리어-초기비용'!$P$2:$P$747, '인테리어-초기비용'!$O$2:$O$747)</f>
        <v/>
      </c>
      <c r="R636" s="11" t="str">
        <f>IF('초기비용'!$C$2, '인테리어-초기비용'!$P$2:$P$747, '인테리어-초기비용'!$O$2:$O$747)</f>
        <v/>
      </c>
      <c r="S636" s="11">
        <f>IF('총결산'!$C$2, '인테리어-초기비용'!$P$2:$P$747, '인테리어-초기비용'!$O$2:$O$747)</f>
        <v>0</v>
      </c>
      <c r="T636" s="11">
        <f>IF('인테리어-초기비용'!$U$2:$U$747=FALSE, '인테리어-초기비용'!$N$2:$N$747, 0)</f>
        <v>0</v>
      </c>
      <c r="U636" s="21"/>
      <c r="V636" s="8"/>
      <c r="W636" s="8"/>
      <c r="X636" s="8"/>
      <c r="Y636" s="8"/>
      <c r="Z636" s="8"/>
      <c r="AA636" s="8"/>
      <c r="AB636" s="12"/>
    </row>
    <row r="637" ht="15.75" customHeight="1">
      <c r="A637" s="13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7" t="b">
        <f>AND(ISNUMBER(MATCH('인테리어-초기비용'!$E$2:$E$747, '관리용품리스트'!$B$3:$B$48, 0)),
  ISNUMBER(MATCH('인테리어-초기비용'!$F$2:$F$747, '관리용품리스트'!$C$3:$C$48, 0))
)
</f>
        <v>0</v>
      </c>
      <c r="N63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37" s="18" t="str">
        <f>IF('인테리어-초기비용'!$C$2:$C$747="지출", -('인테리어-초기비용'!$G$2:$G$747), '인테리어-초기비용'!$G$2:$G$747)</f>
        <v/>
      </c>
      <c r="P637" s="18">
        <f>'인테리어-초기비용'!$O$2:$O$747-'인테리어-초기비용'!$N$2:$N$747</f>
        <v>0</v>
      </c>
      <c r="Q637" s="18" t="str">
        <f>IF('운영결산'!$C$2, '인테리어-초기비용'!$P$2:$P$747, '인테리어-초기비용'!$O$2:$O$747)</f>
        <v/>
      </c>
      <c r="R637" s="18" t="str">
        <f>IF('초기비용'!$C$2, '인테리어-초기비용'!$P$2:$P$747, '인테리어-초기비용'!$O$2:$O$747)</f>
        <v/>
      </c>
      <c r="S637" s="18">
        <f>IF('총결산'!$C$2, '인테리어-초기비용'!$P$2:$P$747, '인테리어-초기비용'!$O$2:$O$747)</f>
        <v>0</v>
      </c>
      <c r="T637" s="18">
        <f>IF('인테리어-초기비용'!$U$2:$U$747=FALSE, '인테리어-초기비용'!$N$2:$N$747, 0)</f>
        <v>0</v>
      </c>
      <c r="U637" s="20"/>
      <c r="V637" s="15"/>
      <c r="W637" s="15"/>
      <c r="X637" s="15"/>
      <c r="Y637" s="15"/>
      <c r="Z637" s="15"/>
      <c r="AA637" s="15"/>
      <c r="AB637" s="19"/>
    </row>
    <row r="638" ht="15.75" customHeight="1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10" t="b">
        <f>AND(ISNUMBER(MATCH('인테리어-초기비용'!$E$2:$E$747, '관리용품리스트'!$B$3:$B$48, 0)),
  ISNUMBER(MATCH('인테리어-초기비용'!$F$2:$F$747, '관리용품리스트'!$C$3:$C$48, 0))
)
</f>
        <v>0</v>
      </c>
      <c r="N63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38" s="11" t="str">
        <f>IF('인테리어-초기비용'!$C$2:$C$747="지출", -('인테리어-초기비용'!$G$2:$G$747), '인테리어-초기비용'!$G$2:$G$747)</f>
        <v/>
      </c>
      <c r="P638" s="11">
        <f>'인테리어-초기비용'!$O$2:$O$747-'인테리어-초기비용'!$N$2:$N$747</f>
        <v>0</v>
      </c>
      <c r="Q638" s="11" t="str">
        <f>IF('운영결산'!$C$2, '인테리어-초기비용'!$P$2:$P$747, '인테리어-초기비용'!$O$2:$O$747)</f>
        <v/>
      </c>
      <c r="R638" s="11" t="str">
        <f>IF('초기비용'!$C$2, '인테리어-초기비용'!$P$2:$P$747, '인테리어-초기비용'!$O$2:$O$747)</f>
        <v/>
      </c>
      <c r="S638" s="11">
        <f>IF('총결산'!$C$2, '인테리어-초기비용'!$P$2:$P$747, '인테리어-초기비용'!$O$2:$O$747)</f>
        <v>0</v>
      </c>
      <c r="T638" s="11">
        <f>IF('인테리어-초기비용'!$U$2:$U$747=FALSE, '인테리어-초기비용'!$N$2:$N$747, 0)</f>
        <v>0</v>
      </c>
      <c r="U638" s="21"/>
      <c r="V638" s="8"/>
      <c r="W638" s="8"/>
      <c r="X638" s="8"/>
      <c r="Y638" s="8"/>
      <c r="Z638" s="8"/>
      <c r="AA638" s="8"/>
      <c r="AB638" s="12"/>
    </row>
    <row r="639" ht="15.75" customHeight="1">
      <c r="A639" s="13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7" t="b">
        <f>AND(ISNUMBER(MATCH('인테리어-초기비용'!$E$2:$E$747, '관리용품리스트'!$B$3:$B$48, 0)),
  ISNUMBER(MATCH('인테리어-초기비용'!$F$2:$F$747, '관리용품리스트'!$C$3:$C$48, 0))
)
</f>
        <v>0</v>
      </c>
      <c r="N63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39" s="18" t="str">
        <f>IF('인테리어-초기비용'!$C$2:$C$747="지출", -('인테리어-초기비용'!$G$2:$G$747), '인테리어-초기비용'!$G$2:$G$747)</f>
        <v/>
      </c>
      <c r="P639" s="18">
        <f>'인테리어-초기비용'!$O$2:$O$747-'인테리어-초기비용'!$N$2:$N$747</f>
        <v>0</v>
      </c>
      <c r="Q639" s="18" t="str">
        <f>IF('운영결산'!$C$2, '인테리어-초기비용'!$P$2:$P$747, '인테리어-초기비용'!$O$2:$O$747)</f>
        <v/>
      </c>
      <c r="R639" s="18" t="str">
        <f>IF('초기비용'!$C$2, '인테리어-초기비용'!$P$2:$P$747, '인테리어-초기비용'!$O$2:$O$747)</f>
        <v/>
      </c>
      <c r="S639" s="18">
        <f>IF('총결산'!$C$2, '인테리어-초기비용'!$P$2:$P$747, '인테리어-초기비용'!$O$2:$O$747)</f>
        <v>0</v>
      </c>
      <c r="T639" s="18">
        <f>IF('인테리어-초기비용'!$U$2:$U$747=FALSE, '인테리어-초기비용'!$N$2:$N$747, 0)</f>
        <v>0</v>
      </c>
      <c r="U639" s="20"/>
      <c r="V639" s="15"/>
      <c r="W639" s="15"/>
      <c r="X639" s="15"/>
      <c r="Y639" s="15"/>
      <c r="Z639" s="15"/>
      <c r="AA639" s="15"/>
      <c r="AB639" s="19"/>
    </row>
    <row r="640" ht="15.75" customHeight="1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10" t="b">
        <f>AND(ISNUMBER(MATCH('인테리어-초기비용'!$E$2:$E$747, '관리용품리스트'!$B$3:$B$48, 0)),
  ISNUMBER(MATCH('인테리어-초기비용'!$F$2:$F$747, '관리용품리스트'!$C$3:$C$48, 0))
)
</f>
        <v>0</v>
      </c>
      <c r="N64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40" s="11" t="str">
        <f>IF('인테리어-초기비용'!$C$2:$C$747="지출", -('인테리어-초기비용'!$G$2:$G$747), '인테리어-초기비용'!$G$2:$G$747)</f>
        <v/>
      </c>
      <c r="P640" s="11">
        <f>'인테리어-초기비용'!$O$2:$O$747-'인테리어-초기비용'!$N$2:$N$747</f>
        <v>0</v>
      </c>
      <c r="Q640" s="11" t="str">
        <f>IF('운영결산'!$C$2, '인테리어-초기비용'!$P$2:$P$747, '인테리어-초기비용'!$O$2:$O$747)</f>
        <v/>
      </c>
      <c r="R640" s="11" t="str">
        <f>IF('초기비용'!$C$2, '인테리어-초기비용'!$P$2:$P$747, '인테리어-초기비용'!$O$2:$O$747)</f>
        <v/>
      </c>
      <c r="S640" s="11">
        <f>IF('총결산'!$C$2, '인테리어-초기비용'!$P$2:$P$747, '인테리어-초기비용'!$O$2:$O$747)</f>
        <v>0</v>
      </c>
      <c r="T640" s="11">
        <f>IF('인테리어-초기비용'!$U$2:$U$747=FALSE, '인테리어-초기비용'!$N$2:$N$747, 0)</f>
        <v>0</v>
      </c>
      <c r="U640" s="21"/>
      <c r="V640" s="8"/>
      <c r="W640" s="8"/>
      <c r="X640" s="8"/>
      <c r="Y640" s="8"/>
      <c r="Z640" s="8"/>
      <c r="AA640" s="8"/>
      <c r="AB640" s="12"/>
    </row>
    <row r="641" ht="15.75" customHeight="1">
      <c r="A641" s="13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7" t="b">
        <f>AND(ISNUMBER(MATCH('인테리어-초기비용'!$E$2:$E$747, '관리용품리스트'!$B$3:$B$48, 0)),
  ISNUMBER(MATCH('인테리어-초기비용'!$F$2:$F$747, '관리용품리스트'!$C$3:$C$48, 0))
)
</f>
        <v>0</v>
      </c>
      <c r="N64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41" s="18" t="str">
        <f>IF('인테리어-초기비용'!$C$2:$C$747="지출", -('인테리어-초기비용'!$G$2:$G$747), '인테리어-초기비용'!$G$2:$G$747)</f>
        <v/>
      </c>
      <c r="P641" s="18">
        <f>'인테리어-초기비용'!$O$2:$O$747-'인테리어-초기비용'!$N$2:$N$747</f>
        <v>0</v>
      </c>
      <c r="Q641" s="18" t="str">
        <f>IF('운영결산'!$C$2, '인테리어-초기비용'!$P$2:$P$747, '인테리어-초기비용'!$O$2:$O$747)</f>
        <v/>
      </c>
      <c r="R641" s="18" t="str">
        <f>IF('초기비용'!$C$2, '인테리어-초기비용'!$P$2:$P$747, '인테리어-초기비용'!$O$2:$O$747)</f>
        <v/>
      </c>
      <c r="S641" s="18">
        <f>IF('총결산'!$C$2, '인테리어-초기비용'!$P$2:$P$747, '인테리어-초기비용'!$O$2:$O$747)</f>
        <v>0</v>
      </c>
      <c r="T641" s="18">
        <f>IF('인테리어-초기비용'!$U$2:$U$747=FALSE, '인테리어-초기비용'!$N$2:$N$747, 0)</f>
        <v>0</v>
      </c>
      <c r="U641" s="20"/>
      <c r="V641" s="15"/>
      <c r="W641" s="15"/>
      <c r="X641" s="15"/>
      <c r="Y641" s="15"/>
      <c r="Z641" s="15"/>
      <c r="AA641" s="15"/>
      <c r="AB641" s="19"/>
    </row>
    <row r="642" ht="15.75" customHeight="1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10" t="b">
        <f>AND(ISNUMBER(MATCH('인테리어-초기비용'!$E$2:$E$747, '관리용품리스트'!$B$3:$B$48, 0)),
  ISNUMBER(MATCH('인테리어-초기비용'!$F$2:$F$747, '관리용품리스트'!$C$3:$C$48, 0))
)
</f>
        <v>0</v>
      </c>
      <c r="N64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42" s="11" t="str">
        <f>IF('인테리어-초기비용'!$C$2:$C$747="지출", -('인테리어-초기비용'!$G$2:$G$747), '인테리어-초기비용'!$G$2:$G$747)</f>
        <v/>
      </c>
      <c r="P642" s="11">
        <f>'인테리어-초기비용'!$O$2:$O$747-'인테리어-초기비용'!$N$2:$N$747</f>
        <v>0</v>
      </c>
      <c r="Q642" s="11" t="str">
        <f>IF('운영결산'!$C$2, '인테리어-초기비용'!$P$2:$P$747, '인테리어-초기비용'!$O$2:$O$747)</f>
        <v/>
      </c>
      <c r="R642" s="11" t="str">
        <f>IF('초기비용'!$C$2, '인테리어-초기비용'!$P$2:$P$747, '인테리어-초기비용'!$O$2:$O$747)</f>
        <v/>
      </c>
      <c r="S642" s="11">
        <f>IF('총결산'!$C$2, '인테리어-초기비용'!$P$2:$P$747, '인테리어-초기비용'!$O$2:$O$747)</f>
        <v>0</v>
      </c>
      <c r="T642" s="11">
        <f>IF('인테리어-초기비용'!$U$2:$U$747=FALSE, '인테리어-초기비용'!$N$2:$N$747, 0)</f>
        <v>0</v>
      </c>
      <c r="U642" s="21"/>
      <c r="V642" s="8"/>
      <c r="W642" s="8"/>
      <c r="X642" s="8"/>
      <c r="Y642" s="8"/>
      <c r="Z642" s="8"/>
      <c r="AA642" s="8"/>
      <c r="AB642" s="12"/>
    </row>
    <row r="643" ht="15.75" customHeight="1">
      <c r="A643" s="13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7" t="b">
        <f>AND(ISNUMBER(MATCH('인테리어-초기비용'!$E$2:$E$747, '관리용품리스트'!$B$3:$B$48, 0)),
  ISNUMBER(MATCH('인테리어-초기비용'!$F$2:$F$747, '관리용품리스트'!$C$3:$C$48, 0))
)
</f>
        <v>0</v>
      </c>
      <c r="N64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43" s="18" t="str">
        <f>IF('인테리어-초기비용'!$C$2:$C$747="지출", -('인테리어-초기비용'!$G$2:$G$747), '인테리어-초기비용'!$G$2:$G$747)</f>
        <v/>
      </c>
      <c r="P643" s="18">
        <f>'인테리어-초기비용'!$O$2:$O$747-'인테리어-초기비용'!$N$2:$N$747</f>
        <v>0</v>
      </c>
      <c r="Q643" s="18" t="str">
        <f>IF('운영결산'!$C$2, '인테리어-초기비용'!$P$2:$P$747, '인테리어-초기비용'!$O$2:$O$747)</f>
        <v/>
      </c>
      <c r="R643" s="18" t="str">
        <f>IF('초기비용'!$C$2, '인테리어-초기비용'!$P$2:$P$747, '인테리어-초기비용'!$O$2:$O$747)</f>
        <v/>
      </c>
      <c r="S643" s="18">
        <f>IF('총결산'!$C$2, '인테리어-초기비용'!$P$2:$P$747, '인테리어-초기비용'!$O$2:$O$747)</f>
        <v>0</v>
      </c>
      <c r="T643" s="18">
        <f>IF('인테리어-초기비용'!$U$2:$U$747=FALSE, '인테리어-초기비용'!$N$2:$N$747, 0)</f>
        <v>0</v>
      </c>
      <c r="U643" s="20"/>
      <c r="V643" s="15"/>
      <c r="W643" s="15"/>
      <c r="X643" s="15"/>
      <c r="Y643" s="15"/>
      <c r="Z643" s="15"/>
      <c r="AA643" s="15"/>
      <c r="AB643" s="19"/>
    </row>
    <row r="644" ht="15.75" customHeight="1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10" t="b">
        <f>AND(ISNUMBER(MATCH('인테리어-초기비용'!$E$2:$E$747, '관리용품리스트'!$B$3:$B$48, 0)),
  ISNUMBER(MATCH('인테리어-초기비용'!$F$2:$F$747, '관리용품리스트'!$C$3:$C$48, 0))
)
</f>
        <v>0</v>
      </c>
      <c r="N64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44" s="11" t="str">
        <f>IF('인테리어-초기비용'!$C$2:$C$747="지출", -('인테리어-초기비용'!$G$2:$G$747), '인테리어-초기비용'!$G$2:$G$747)</f>
        <v/>
      </c>
      <c r="P644" s="11">
        <f>'인테리어-초기비용'!$O$2:$O$747-'인테리어-초기비용'!$N$2:$N$747</f>
        <v>0</v>
      </c>
      <c r="Q644" s="11" t="str">
        <f>IF('운영결산'!$C$2, '인테리어-초기비용'!$P$2:$P$747, '인테리어-초기비용'!$O$2:$O$747)</f>
        <v/>
      </c>
      <c r="R644" s="11" t="str">
        <f>IF('초기비용'!$C$2, '인테리어-초기비용'!$P$2:$P$747, '인테리어-초기비용'!$O$2:$O$747)</f>
        <v/>
      </c>
      <c r="S644" s="11">
        <f>IF('총결산'!$C$2, '인테리어-초기비용'!$P$2:$P$747, '인테리어-초기비용'!$O$2:$O$747)</f>
        <v>0</v>
      </c>
      <c r="T644" s="11">
        <f>IF('인테리어-초기비용'!$U$2:$U$747=FALSE, '인테리어-초기비용'!$N$2:$N$747, 0)</f>
        <v>0</v>
      </c>
      <c r="U644" s="21"/>
      <c r="V644" s="8"/>
      <c r="W644" s="8"/>
      <c r="X644" s="8"/>
      <c r="Y644" s="8"/>
      <c r="Z644" s="8"/>
      <c r="AA644" s="8"/>
      <c r="AB644" s="12"/>
    </row>
    <row r="645" ht="15.75" customHeight="1">
      <c r="A645" s="13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7" t="b">
        <f>AND(ISNUMBER(MATCH('인테리어-초기비용'!$E$2:$E$747, '관리용품리스트'!$B$3:$B$48, 0)),
  ISNUMBER(MATCH('인테리어-초기비용'!$F$2:$F$747, '관리용품리스트'!$C$3:$C$48, 0))
)
</f>
        <v>0</v>
      </c>
      <c r="N64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45" s="18" t="str">
        <f>IF('인테리어-초기비용'!$C$2:$C$747="지출", -('인테리어-초기비용'!$G$2:$G$747), '인테리어-초기비용'!$G$2:$G$747)</f>
        <v/>
      </c>
      <c r="P645" s="18">
        <f>'인테리어-초기비용'!$O$2:$O$747-'인테리어-초기비용'!$N$2:$N$747</f>
        <v>0</v>
      </c>
      <c r="Q645" s="18" t="str">
        <f>IF('운영결산'!$C$2, '인테리어-초기비용'!$P$2:$P$747, '인테리어-초기비용'!$O$2:$O$747)</f>
        <v/>
      </c>
      <c r="R645" s="18" t="str">
        <f>IF('초기비용'!$C$2, '인테리어-초기비용'!$P$2:$P$747, '인테리어-초기비용'!$O$2:$O$747)</f>
        <v/>
      </c>
      <c r="S645" s="18">
        <f>IF('총결산'!$C$2, '인테리어-초기비용'!$P$2:$P$747, '인테리어-초기비용'!$O$2:$O$747)</f>
        <v>0</v>
      </c>
      <c r="T645" s="18">
        <f>IF('인테리어-초기비용'!$U$2:$U$747=FALSE, '인테리어-초기비용'!$N$2:$N$747, 0)</f>
        <v>0</v>
      </c>
      <c r="U645" s="20"/>
      <c r="V645" s="15"/>
      <c r="W645" s="15"/>
      <c r="X645" s="15"/>
      <c r="Y645" s="15"/>
      <c r="Z645" s="15"/>
      <c r="AA645" s="15"/>
      <c r="AB645" s="19"/>
    </row>
    <row r="646" ht="15.75" customHeight="1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10" t="b">
        <f>AND(ISNUMBER(MATCH('인테리어-초기비용'!$E$2:$E$747, '관리용품리스트'!$B$3:$B$48, 0)),
  ISNUMBER(MATCH('인테리어-초기비용'!$F$2:$F$747, '관리용품리스트'!$C$3:$C$48, 0))
)
</f>
        <v>0</v>
      </c>
      <c r="N64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46" s="11" t="str">
        <f>IF('인테리어-초기비용'!$C$2:$C$747="지출", -('인테리어-초기비용'!$G$2:$G$747), '인테리어-초기비용'!$G$2:$G$747)</f>
        <v/>
      </c>
      <c r="P646" s="11">
        <f>'인테리어-초기비용'!$O$2:$O$747-'인테리어-초기비용'!$N$2:$N$747</f>
        <v>0</v>
      </c>
      <c r="Q646" s="11" t="str">
        <f>IF('운영결산'!$C$2, '인테리어-초기비용'!$P$2:$P$747, '인테리어-초기비용'!$O$2:$O$747)</f>
        <v/>
      </c>
      <c r="R646" s="11" t="str">
        <f>IF('초기비용'!$C$2, '인테리어-초기비용'!$P$2:$P$747, '인테리어-초기비용'!$O$2:$O$747)</f>
        <v/>
      </c>
      <c r="S646" s="11">
        <f>IF('총결산'!$C$2, '인테리어-초기비용'!$P$2:$P$747, '인테리어-초기비용'!$O$2:$O$747)</f>
        <v>0</v>
      </c>
      <c r="T646" s="11">
        <f>IF('인테리어-초기비용'!$U$2:$U$747=FALSE, '인테리어-초기비용'!$N$2:$N$747, 0)</f>
        <v>0</v>
      </c>
      <c r="U646" s="21"/>
      <c r="V646" s="8"/>
      <c r="W646" s="8"/>
      <c r="X646" s="8"/>
      <c r="Y646" s="8"/>
      <c r="Z646" s="8"/>
      <c r="AA646" s="8"/>
      <c r="AB646" s="12"/>
    </row>
    <row r="647" ht="15.75" customHeight="1">
      <c r="A647" s="13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7" t="b">
        <f>AND(ISNUMBER(MATCH('인테리어-초기비용'!$E$2:$E$747, '관리용품리스트'!$B$3:$B$48, 0)),
  ISNUMBER(MATCH('인테리어-초기비용'!$F$2:$F$747, '관리용품리스트'!$C$3:$C$48, 0))
)
</f>
        <v>0</v>
      </c>
      <c r="N64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47" s="18" t="str">
        <f>IF('인테리어-초기비용'!$C$2:$C$747="지출", -('인테리어-초기비용'!$G$2:$G$747), '인테리어-초기비용'!$G$2:$G$747)</f>
        <v/>
      </c>
      <c r="P647" s="18">
        <f>'인테리어-초기비용'!$O$2:$O$747-'인테리어-초기비용'!$N$2:$N$747</f>
        <v>0</v>
      </c>
      <c r="Q647" s="18" t="str">
        <f>IF('운영결산'!$C$2, '인테리어-초기비용'!$P$2:$P$747, '인테리어-초기비용'!$O$2:$O$747)</f>
        <v/>
      </c>
      <c r="R647" s="18" t="str">
        <f>IF('초기비용'!$C$2, '인테리어-초기비용'!$P$2:$P$747, '인테리어-초기비용'!$O$2:$O$747)</f>
        <v/>
      </c>
      <c r="S647" s="18">
        <f>IF('총결산'!$C$2, '인테리어-초기비용'!$P$2:$P$747, '인테리어-초기비용'!$O$2:$O$747)</f>
        <v>0</v>
      </c>
      <c r="T647" s="18">
        <f>IF('인테리어-초기비용'!$U$2:$U$747=FALSE, '인테리어-초기비용'!$N$2:$N$747, 0)</f>
        <v>0</v>
      </c>
      <c r="U647" s="20"/>
      <c r="V647" s="15"/>
      <c r="W647" s="15"/>
      <c r="X647" s="15"/>
      <c r="Y647" s="15"/>
      <c r="Z647" s="15"/>
      <c r="AA647" s="15"/>
      <c r="AB647" s="19"/>
    </row>
    <row r="648" ht="15.75" customHeight="1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10" t="b">
        <f>AND(ISNUMBER(MATCH('인테리어-초기비용'!$E$2:$E$747, '관리용품리스트'!$B$3:$B$48, 0)),
  ISNUMBER(MATCH('인테리어-초기비용'!$F$2:$F$747, '관리용품리스트'!$C$3:$C$48, 0))
)
</f>
        <v>0</v>
      </c>
      <c r="N64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48" s="11" t="str">
        <f>IF('인테리어-초기비용'!$C$2:$C$747="지출", -('인테리어-초기비용'!$G$2:$G$747), '인테리어-초기비용'!$G$2:$G$747)</f>
        <v/>
      </c>
      <c r="P648" s="11">
        <f>'인테리어-초기비용'!$O$2:$O$747-'인테리어-초기비용'!$N$2:$N$747</f>
        <v>0</v>
      </c>
      <c r="Q648" s="11" t="str">
        <f>IF('운영결산'!$C$2, '인테리어-초기비용'!$P$2:$P$747, '인테리어-초기비용'!$O$2:$O$747)</f>
        <v/>
      </c>
      <c r="R648" s="11" t="str">
        <f>IF('초기비용'!$C$2, '인테리어-초기비용'!$P$2:$P$747, '인테리어-초기비용'!$O$2:$O$747)</f>
        <v/>
      </c>
      <c r="S648" s="11">
        <f>IF('총결산'!$C$2, '인테리어-초기비용'!$P$2:$P$747, '인테리어-초기비용'!$O$2:$O$747)</f>
        <v>0</v>
      </c>
      <c r="T648" s="11">
        <f>IF('인테리어-초기비용'!$U$2:$U$747=FALSE, '인테리어-초기비용'!$N$2:$N$747, 0)</f>
        <v>0</v>
      </c>
      <c r="U648" s="21"/>
      <c r="V648" s="8"/>
      <c r="W648" s="8"/>
      <c r="X648" s="8"/>
      <c r="Y648" s="8"/>
      <c r="Z648" s="8"/>
      <c r="AA648" s="8"/>
      <c r="AB648" s="12"/>
    </row>
    <row r="649" ht="15.75" customHeight="1">
      <c r="A649" s="13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7" t="b">
        <f>AND(ISNUMBER(MATCH('인테리어-초기비용'!$E$2:$E$747, '관리용품리스트'!$B$3:$B$48, 0)),
  ISNUMBER(MATCH('인테리어-초기비용'!$F$2:$F$747, '관리용품리스트'!$C$3:$C$48, 0))
)
</f>
        <v>0</v>
      </c>
      <c r="N64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49" s="18" t="str">
        <f>IF('인테리어-초기비용'!$C$2:$C$747="지출", -('인테리어-초기비용'!$G$2:$G$747), '인테리어-초기비용'!$G$2:$G$747)</f>
        <v/>
      </c>
      <c r="P649" s="18">
        <f>'인테리어-초기비용'!$O$2:$O$747-'인테리어-초기비용'!$N$2:$N$747</f>
        <v>0</v>
      </c>
      <c r="Q649" s="18" t="str">
        <f>IF('운영결산'!$C$2, '인테리어-초기비용'!$P$2:$P$747, '인테리어-초기비용'!$O$2:$O$747)</f>
        <v/>
      </c>
      <c r="R649" s="18" t="str">
        <f>IF('초기비용'!$C$2, '인테리어-초기비용'!$P$2:$P$747, '인테리어-초기비용'!$O$2:$O$747)</f>
        <v/>
      </c>
      <c r="S649" s="18">
        <f>IF('총결산'!$C$2, '인테리어-초기비용'!$P$2:$P$747, '인테리어-초기비용'!$O$2:$O$747)</f>
        <v>0</v>
      </c>
      <c r="T649" s="18">
        <f>IF('인테리어-초기비용'!$U$2:$U$747=FALSE, '인테리어-초기비용'!$N$2:$N$747, 0)</f>
        <v>0</v>
      </c>
      <c r="U649" s="20"/>
      <c r="V649" s="15"/>
      <c r="W649" s="15"/>
      <c r="X649" s="15"/>
      <c r="Y649" s="15"/>
      <c r="Z649" s="15"/>
      <c r="AA649" s="15"/>
      <c r="AB649" s="19"/>
    </row>
    <row r="650" ht="15.75" customHeight="1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10" t="b">
        <f>AND(ISNUMBER(MATCH('인테리어-초기비용'!$E$2:$E$747, '관리용품리스트'!$B$3:$B$48, 0)),
  ISNUMBER(MATCH('인테리어-초기비용'!$F$2:$F$747, '관리용품리스트'!$C$3:$C$48, 0))
)
</f>
        <v>0</v>
      </c>
      <c r="N65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50" s="11" t="str">
        <f>IF('인테리어-초기비용'!$C$2:$C$747="지출", -('인테리어-초기비용'!$G$2:$G$747), '인테리어-초기비용'!$G$2:$G$747)</f>
        <v/>
      </c>
      <c r="P650" s="11">
        <f>'인테리어-초기비용'!$O$2:$O$747-'인테리어-초기비용'!$N$2:$N$747</f>
        <v>0</v>
      </c>
      <c r="Q650" s="11" t="str">
        <f>IF('운영결산'!$C$2, '인테리어-초기비용'!$P$2:$P$747, '인테리어-초기비용'!$O$2:$O$747)</f>
        <v/>
      </c>
      <c r="R650" s="11" t="str">
        <f>IF('초기비용'!$C$2, '인테리어-초기비용'!$P$2:$P$747, '인테리어-초기비용'!$O$2:$O$747)</f>
        <v/>
      </c>
      <c r="S650" s="11">
        <f>IF('총결산'!$C$2, '인테리어-초기비용'!$P$2:$P$747, '인테리어-초기비용'!$O$2:$O$747)</f>
        <v>0</v>
      </c>
      <c r="T650" s="11">
        <f>IF('인테리어-초기비용'!$U$2:$U$747=FALSE, '인테리어-초기비용'!$N$2:$N$747, 0)</f>
        <v>0</v>
      </c>
      <c r="U650" s="21"/>
      <c r="V650" s="8"/>
      <c r="W650" s="8"/>
      <c r="X650" s="8"/>
      <c r="Y650" s="8"/>
      <c r="Z650" s="8"/>
      <c r="AA650" s="8"/>
      <c r="AB650" s="12"/>
    </row>
    <row r="651" ht="15.75" customHeight="1">
      <c r="A651" s="13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7" t="b">
        <f>AND(ISNUMBER(MATCH('인테리어-초기비용'!$E$2:$E$747, '관리용품리스트'!$B$3:$B$48, 0)),
  ISNUMBER(MATCH('인테리어-초기비용'!$F$2:$F$747, '관리용품리스트'!$C$3:$C$48, 0))
)
</f>
        <v>0</v>
      </c>
      <c r="N65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51" s="18" t="str">
        <f>IF('인테리어-초기비용'!$C$2:$C$747="지출", -('인테리어-초기비용'!$G$2:$G$747), '인테리어-초기비용'!$G$2:$G$747)</f>
        <v/>
      </c>
      <c r="P651" s="18">
        <f>'인테리어-초기비용'!$O$2:$O$747-'인테리어-초기비용'!$N$2:$N$747</f>
        <v>0</v>
      </c>
      <c r="Q651" s="18" t="str">
        <f>IF('운영결산'!$C$2, '인테리어-초기비용'!$P$2:$P$747, '인테리어-초기비용'!$O$2:$O$747)</f>
        <v/>
      </c>
      <c r="R651" s="18" t="str">
        <f>IF('초기비용'!$C$2, '인테리어-초기비용'!$P$2:$P$747, '인테리어-초기비용'!$O$2:$O$747)</f>
        <v/>
      </c>
      <c r="S651" s="18">
        <f>IF('총결산'!$C$2, '인테리어-초기비용'!$P$2:$P$747, '인테리어-초기비용'!$O$2:$O$747)</f>
        <v>0</v>
      </c>
      <c r="T651" s="18">
        <f>IF('인테리어-초기비용'!$U$2:$U$747=FALSE, '인테리어-초기비용'!$N$2:$N$747, 0)</f>
        <v>0</v>
      </c>
      <c r="U651" s="20"/>
      <c r="V651" s="15"/>
      <c r="W651" s="15"/>
      <c r="X651" s="15"/>
      <c r="Y651" s="15"/>
      <c r="Z651" s="15"/>
      <c r="AA651" s="15"/>
      <c r="AB651" s="19"/>
    </row>
    <row r="652" ht="15.75" customHeight="1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10" t="b">
        <f>AND(ISNUMBER(MATCH('인테리어-초기비용'!$E$2:$E$747, '관리용품리스트'!$B$3:$B$48, 0)),
  ISNUMBER(MATCH('인테리어-초기비용'!$F$2:$F$747, '관리용품리스트'!$C$3:$C$48, 0))
)
</f>
        <v>0</v>
      </c>
      <c r="N65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52" s="11" t="str">
        <f>IF('인테리어-초기비용'!$C$2:$C$747="지출", -('인테리어-초기비용'!$G$2:$G$747), '인테리어-초기비용'!$G$2:$G$747)</f>
        <v/>
      </c>
      <c r="P652" s="11">
        <f>'인테리어-초기비용'!$O$2:$O$747-'인테리어-초기비용'!$N$2:$N$747</f>
        <v>0</v>
      </c>
      <c r="Q652" s="11" t="str">
        <f>IF('운영결산'!$C$2, '인테리어-초기비용'!$P$2:$P$747, '인테리어-초기비용'!$O$2:$O$747)</f>
        <v/>
      </c>
      <c r="R652" s="11" t="str">
        <f>IF('초기비용'!$C$2, '인테리어-초기비용'!$P$2:$P$747, '인테리어-초기비용'!$O$2:$O$747)</f>
        <v/>
      </c>
      <c r="S652" s="11">
        <f>IF('총결산'!$C$2, '인테리어-초기비용'!$P$2:$P$747, '인테리어-초기비용'!$O$2:$O$747)</f>
        <v>0</v>
      </c>
      <c r="T652" s="11">
        <f>IF('인테리어-초기비용'!$U$2:$U$747=FALSE, '인테리어-초기비용'!$N$2:$N$747, 0)</f>
        <v>0</v>
      </c>
      <c r="U652" s="21"/>
      <c r="V652" s="8"/>
      <c r="W652" s="8"/>
      <c r="X652" s="8"/>
      <c r="Y652" s="8"/>
      <c r="Z652" s="8"/>
      <c r="AA652" s="8"/>
      <c r="AB652" s="12"/>
    </row>
    <row r="653" ht="15.75" customHeight="1">
      <c r="A653" s="13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7" t="b">
        <f>AND(ISNUMBER(MATCH('인테리어-초기비용'!$E$2:$E$747, '관리용품리스트'!$B$3:$B$48, 0)),
  ISNUMBER(MATCH('인테리어-초기비용'!$F$2:$F$747, '관리용품리스트'!$C$3:$C$48, 0))
)
</f>
        <v>0</v>
      </c>
      <c r="N65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53" s="18" t="str">
        <f>IF('인테리어-초기비용'!$C$2:$C$747="지출", -('인테리어-초기비용'!$G$2:$G$747), '인테리어-초기비용'!$G$2:$G$747)</f>
        <v/>
      </c>
      <c r="P653" s="18">
        <f>'인테리어-초기비용'!$O$2:$O$747-'인테리어-초기비용'!$N$2:$N$747</f>
        <v>0</v>
      </c>
      <c r="Q653" s="18" t="str">
        <f>IF('운영결산'!$C$2, '인테리어-초기비용'!$P$2:$P$747, '인테리어-초기비용'!$O$2:$O$747)</f>
        <v/>
      </c>
      <c r="R653" s="18" t="str">
        <f>IF('초기비용'!$C$2, '인테리어-초기비용'!$P$2:$P$747, '인테리어-초기비용'!$O$2:$O$747)</f>
        <v/>
      </c>
      <c r="S653" s="18">
        <f>IF('총결산'!$C$2, '인테리어-초기비용'!$P$2:$P$747, '인테리어-초기비용'!$O$2:$O$747)</f>
        <v>0</v>
      </c>
      <c r="T653" s="18">
        <f>IF('인테리어-초기비용'!$U$2:$U$747=FALSE, '인테리어-초기비용'!$N$2:$N$747, 0)</f>
        <v>0</v>
      </c>
      <c r="U653" s="20"/>
      <c r="V653" s="15"/>
      <c r="W653" s="15"/>
      <c r="X653" s="15"/>
      <c r="Y653" s="15"/>
      <c r="Z653" s="15"/>
      <c r="AA653" s="15"/>
      <c r="AB653" s="19"/>
    </row>
    <row r="654" ht="15.75" customHeight="1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10" t="b">
        <f>AND(ISNUMBER(MATCH('인테리어-초기비용'!$E$2:$E$747, '관리용품리스트'!$B$3:$B$48, 0)),
  ISNUMBER(MATCH('인테리어-초기비용'!$F$2:$F$747, '관리용품리스트'!$C$3:$C$48, 0))
)
</f>
        <v>0</v>
      </c>
      <c r="N65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54" s="11" t="str">
        <f>IF('인테리어-초기비용'!$C$2:$C$747="지출", -('인테리어-초기비용'!$G$2:$G$747), '인테리어-초기비용'!$G$2:$G$747)</f>
        <v/>
      </c>
      <c r="P654" s="11">
        <f>'인테리어-초기비용'!$O$2:$O$747-'인테리어-초기비용'!$N$2:$N$747</f>
        <v>0</v>
      </c>
      <c r="Q654" s="11" t="str">
        <f>IF('운영결산'!$C$2, '인테리어-초기비용'!$P$2:$P$747, '인테리어-초기비용'!$O$2:$O$747)</f>
        <v/>
      </c>
      <c r="R654" s="11" t="str">
        <f>IF('초기비용'!$C$2, '인테리어-초기비용'!$P$2:$P$747, '인테리어-초기비용'!$O$2:$O$747)</f>
        <v/>
      </c>
      <c r="S654" s="11">
        <f>IF('총결산'!$C$2, '인테리어-초기비용'!$P$2:$P$747, '인테리어-초기비용'!$O$2:$O$747)</f>
        <v>0</v>
      </c>
      <c r="T654" s="11">
        <f>IF('인테리어-초기비용'!$U$2:$U$747=FALSE, '인테리어-초기비용'!$N$2:$N$747, 0)</f>
        <v>0</v>
      </c>
      <c r="U654" s="21"/>
      <c r="V654" s="8"/>
      <c r="W654" s="8"/>
      <c r="X654" s="8"/>
      <c r="Y654" s="8"/>
      <c r="Z654" s="8"/>
      <c r="AA654" s="8"/>
      <c r="AB654" s="12"/>
    </row>
    <row r="655" ht="15.75" customHeight="1">
      <c r="A655" s="13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7" t="b">
        <f>AND(ISNUMBER(MATCH('인테리어-초기비용'!$E$2:$E$747, '관리용품리스트'!$B$3:$B$48, 0)),
  ISNUMBER(MATCH('인테리어-초기비용'!$F$2:$F$747, '관리용품리스트'!$C$3:$C$48, 0))
)
</f>
        <v>0</v>
      </c>
      <c r="N65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55" s="18" t="str">
        <f>IF('인테리어-초기비용'!$C$2:$C$747="지출", -('인테리어-초기비용'!$G$2:$G$747), '인테리어-초기비용'!$G$2:$G$747)</f>
        <v/>
      </c>
      <c r="P655" s="18">
        <f>'인테리어-초기비용'!$O$2:$O$747-'인테리어-초기비용'!$N$2:$N$747</f>
        <v>0</v>
      </c>
      <c r="Q655" s="18" t="str">
        <f>IF('운영결산'!$C$2, '인테리어-초기비용'!$P$2:$P$747, '인테리어-초기비용'!$O$2:$O$747)</f>
        <v/>
      </c>
      <c r="R655" s="18" t="str">
        <f>IF('초기비용'!$C$2, '인테리어-초기비용'!$P$2:$P$747, '인테리어-초기비용'!$O$2:$O$747)</f>
        <v/>
      </c>
      <c r="S655" s="18">
        <f>IF('총결산'!$C$2, '인테리어-초기비용'!$P$2:$P$747, '인테리어-초기비용'!$O$2:$O$747)</f>
        <v>0</v>
      </c>
      <c r="T655" s="18">
        <f>IF('인테리어-초기비용'!$U$2:$U$747=FALSE, '인테리어-초기비용'!$N$2:$N$747, 0)</f>
        <v>0</v>
      </c>
      <c r="U655" s="20"/>
      <c r="V655" s="15"/>
      <c r="W655" s="15"/>
      <c r="X655" s="15"/>
      <c r="Y655" s="15"/>
      <c r="Z655" s="15"/>
      <c r="AA655" s="15"/>
      <c r="AB655" s="19"/>
    </row>
    <row r="656" ht="15.75" customHeight="1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10" t="b">
        <f>AND(ISNUMBER(MATCH('인테리어-초기비용'!$E$2:$E$747, '관리용품리스트'!$B$3:$B$48, 0)),
  ISNUMBER(MATCH('인테리어-초기비용'!$F$2:$F$747, '관리용품리스트'!$C$3:$C$48, 0))
)
</f>
        <v>0</v>
      </c>
      <c r="N65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56" s="11" t="str">
        <f>IF('인테리어-초기비용'!$C$2:$C$747="지출", -('인테리어-초기비용'!$G$2:$G$747), '인테리어-초기비용'!$G$2:$G$747)</f>
        <v/>
      </c>
      <c r="P656" s="11">
        <f>'인테리어-초기비용'!$O$2:$O$747-'인테리어-초기비용'!$N$2:$N$747</f>
        <v>0</v>
      </c>
      <c r="Q656" s="11" t="str">
        <f>IF('운영결산'!$C$2, '인테리어-초기비용'!$P$2:$P$747, '인테리어-초기비용'!$O$2:$O$747)</f>
        <v/>
      </c>
      <c r="R656" s="11" t="str">
        <f>IF('초기비용'!$C$2, '인테리어-초기비용'!$P$2:$P$747, '인테리어-초기비용'!$O$2:$O$747)</f>
        <v/>
      </c>
      <c r="S656" s="11">
        <f>IF('총결산'!$C$2, '인테리어-초기비용'!$P$2:$P$747, '인테리어-초기비용'!$O$2:$O$747)</f>
        <v>0</v>
      </c>
      <c r="T656" s="11">
        <f>IF('인테리어-초기비용'!$U$2:$U$747=FALSE, '인테리어-초기비용'!$N$2:$N$747, 0)</f>
        <v>0</v>
      </c>
      <c r="U656" s="21"/>
      <c r="V656" s="8"/>
      <c r="W656" s="8"/>
      <c r="X656" s="8"/>
      <c r="Y656" s="8"/>
      <c r="Z656" s="8"/>
      <c r="AA656" s="8"/>
      <c r="AB656" s="12"/>
    </row>
    <row r="657" ht="15.75" customHeight="1">
      <c r="A657" s="13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7" t="b">
        <f>AND(ISNUMBER(MATCH('인테리어-초기비용'!$E$2:$E$747, '관리용품리스트'!$B$3:$B$48, 0)),
  ISNUMBER(MATCH('인테리어-초기비용'!$F$2:$F$747, '관리용품리스트'!$C$3:$C$48, 0))
)
</f>
        <v>0</v>
      </c>
      <c r="N65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57" s="18" t="str">
        <f>IF('인테리어-초기비용'!$C$2:$C$747="지출", -('인테리어-초기비용'!$G$2:$G$747), '인테리어-초기비용'!$G$2:$G$747)</f>
        <v/>
      </c>
      <c r="P657" s="18">
        <f>'인테리어-초기비용'!$O$2:$O$747-'인테리어-초기비용'!$N$2:$N$747</f>
        <v>0</v>
      </c>
      <c r="Q657" s="18" t="str">
        <f>IF('운영결산'!$C$2, '인테리어-초기비용'!$P$2:$P$747, '인테리어-초기비용'!$O$2:$O$747)</f>
        <v/>
      </c>
      <c r="R657" s="18" t="str">
        <f>IF('초기비용'!$C$2, '인테리어-초기비용'!$P$2:$P$747, '인테리어-초기비용'!$O$2:$O$747)</f>
        <v/>
      </c>
      <c r="S657" s="18">
        <f>IF('총결산'!$C$2, '인테리어-초기비용'!$P$2:$P$747, '인테리어-초기비용'!$O$2:$O$747)</f>
        <v>0</v>
      </c>
      <c r="T657" s="18">
        <f>IF('인테리어-초기비용'!$U$2:$U$747=FALSE, '인테리어-초기비용'!$N$2:$N$747, 0)</f>
        <v>0</v>
      </c>
      <c r="U657" s="20"/>
      <c r="V657" s="15"/>
      <c r="W657" s="15"/>
      <c r="X657" s="15"/>
      <c r="Y657" s="15"/>
      <c r="Z657" s="15"/>
      <c r="AA657" s="15"/>
      <c r="AB657" s="19"/>
    </row>
    <row r="658" ht="15.75" customHeight="1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10" t="b">
        <f>AND(ISNUMBER(MATCH('인테리어-초기비용'!$E$2:$E$747, '관리용품리스트'!$B$3:$B$48, 0)),
  ISNUMBER(MATCH('인테리어-초기비용'!$F$2:$F$747, '관리용품리스트'!$C$3:$C$48, 0))
)
</f>
        <v>0</v>
      </c>
      <c r="N65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58" s="11" t="str">
        <f>IF('인테리어-초기비용'!$C$2:$C$747="지출", -('인테리어-초기비용'!$G$2:$G$747), '인테리어-초기비용'!$G$2:$G$747)</f>
        <v/>
      </c>
      <c r="P658" s="11">
        <f>'인테리어-초기비용'!$O$2:$O$747-'인테리어-초기비용'!$N$2:$N$747</f>
        <v>0</v>
      </c>
      <c r="Q658" s="11" t="str">
        <f>IF('운영결산'!$C$2, '인테리어-초기비용'!$P$2:$P$747, '인테리어-초기비용'!$O$2:$O$747)</f>
        <v/>
      </c>
      <c r="R658" s="11" t="str">
        <f>IF('초기비용'!$C$2, '인테리어-초기비용'!$P$2:$P$747, '인테리어-초기비용'!$O$2:$O$747)</f>
        <v/>
      </c>
      <c r="S658" s="11">
        <f>IF('총결산'!$C$2, '인테리어-초기비용'!$P$2:$P$747, '인테리어-초기비용'!$O$2:$O$747)</f>
        <v>0</v>
      </c>
      <c r="T658" s="11">
        <f>IF('인테리어-초기비용'!$U$2:$U$747=FALSE, '인테리어-초기비용'!$N$2:$N$747, 0)</f>
        <v>0</v>
      </c>
      <c r="U658" s="21"/>
      <c r="V658" s="8"/>
      <c r="W658" s="8"/>
      <c r="X658" s="8"/>
      <c r="Y658" s="8"/>
      <c r="Z658" s="8"/>
      <c r="AA658" s="8"/>
      <c r="AB658" s="12"/>
    </row>
    <row r="659" ht="15.75" customHeight="1">
      <c r="A659" s="13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7" t="b">
        <f>AND(ISNUMBER(MATCH('인테리어-초기비용'!$E$2:$E$747, '관리용품리스트'!$B$3:$B$48, 0)),
  ISNUMBER(MATCH('인테리어-초기비용'!$F$2:$F$747, '관리용품리스트'!$C$3:$C$48, 0))
)
</f>
        <v>0</v>
      </c>
      <c r="N65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59" s="18" t="str">
        <f>IF('인테리어-초기비용'!$C$2:$C$747="지출", -('인테리어-초기비용'!$G$2:$G$747), '인테리어-초기비용'!$G$2:$G$747)</f>
        <v/>
      </c>
      <c r="P659" s="18">
        <f>'인테리어-초기비용'!$O$2:$O$747-'인테리어-초기비용'!$N$2:$N$747</f>
        <v>0</v>
      </c>
      <c r="Q659" s="18" t="str">
        <f>IF('운영결산'!$C$2, '인테리어-초기비용'!$P$2:$P$747, '인테리어-초기비용'!$O$2:$O$747)</f>
        <v/>
      </c>
      <c r="R659" s="18" t="str">
        <f>IF('초기비용'!$C$2, '인테리어-초기비용'!$P$2:$P$747, '인테리어-초기비용'!$O$2:$O$747)</f>
        <v/>
      </c>
      <c r="S659" s="18">
        <f>IF('총결산'!$C$2, '인테리어-초기비용'!$P$2:$P$747, '인테리어-초기비용'!$O$2:$O$747)</f>
        <v>0</v>
      </c>
      <c r="T659" s="18">
        <f>IF('인테리어-초기비용'!$U$2:$U$747=FALSE, '인테리어-초기비용'!$N$2:$N$747, 0)</f>
        <v>0</v>
      </c>
      <c r="U659" s="20"/>
      <c r="V659" s="15"/>
      <c r="W659" s="15"/>
      <c r="X659" s="15"/>
      <c r="Y659" s="15"/>
      <c r="Z659" s="15"/>
      <c r="AA659" s="15"/>
      <c r="AB659" s="19"/>
    </row>
    <row r="660" ht="15.75" customHeight="1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10" t="b">
        <f>AND(ISNUMBER(MATCH('인테리어-초기비용'!$E$2:$E$747, '관리용품리스트'!$B$3:$B$48, 0)),
  ISNUMBER(MATCH('인테리어-초기비용'!$F$2:$F$747, '관리용품리스트'!$C$3:$C$48, 0))
)
</f>
        <v>0</v>
      </c>
      <c r="N66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60" s="11" t="str">
        <f>IF('인테리어-초기비용'!$C$2:$C$747="지출", -('인테리어-초기비용'!$G$2:$G$747), '인테리어-초기비용'!$G$2:$G$747)</f>
        <v/>
      </c>
      <c r="P660" s="11">
        <f>'인테리어-초기비용'!$O$2:$O$747-'인테리어-초기비용'!$N$2:$N$747</f>
        <v>0</v>
      </c>
      <c r="Q660" s="11" t="str">
        <f>IF('운영결산'!$C$2, '인테리어-초기비용'!$P$2:$P$747, '인테리어-초기비용'!$O$2:$O$747)</f>
        <v/>
      </c>
      <c r="R660" s="11" t="str">
        <f>IF('초기비용'!$C$2, '인테리어-초기비용'!$P$2:$P$747, '인테리어-초기비용'!$O$2:$O$747)</f>
        <v/>
      </c>
      <c r="S660" s="11">
        <f>IF('총결산'!$C$2, '인테리어-초기비용'!$P$2:$P$747, '인테리어-초기비용'!$O$2:$O$747)</f>
        <v>0</v>
      </c>
      <c r="T660" s="11">
        <f>IF('인테리어-초기비용'!$U$2:$U$747=FALSE, '인테리어-초기비용'!$N$2:$N$747, 0)</f>
        <v>0</v>
      </c>
      <c r="U660" s="21"/>
      <c r="V660" s="8"/>
      <c r="W660" s="8"/>
      <c r="X660" s="8"/>
      <c r="Y660" s="8"/>
      <c r="Z660" s="8"/>
      <c r="AA660" s="8"/>
      <c r="AB660" s="12"/>
    </row>
    <row r="661" ht="15.75" customHeight="1">
      <c r="A661" s="13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7" t="b">
        <f>AND(ISNUMBER(MATCH('인테리어-초기비용'!$E$2:$E$747, '관리용품리스트'!$B$3:$B$48, 0)),
  ISNUMBER(MATCH('인테리어-초기비용'!$F$2:$F$747, '관리용품리스트'!$C$3:$C$48, 0))
)
</f>
        <v>0</v>
      </c>
      <c r="N66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61" s="18" t="str">
        <f>IF('인테리어-초기비용'!$C$2:$C$747="지출", -('인테리어-초기비용'!$G$2:$G$747), '인테리어-초기비용'!$G$2:$G$747)</f>
        <v/>
      </c>
      <c r="P661" s="18">
        <f>'인테리어-초기비용'!$O$2:$O$747-'인테리어-초기비용'!$N$2:$N$747</f>
        <v>0</v>
      </c>
      <c r="Q661" s="18" t="str">
        <f>IF('운영결산'!$C$2, '인테리어-초기비용'!$P$2:$P$747, '인테리어-초기비용'!$O$2:$O$747)</f>
        <v/>
      </c>
      <c r="R661" s="18" t="str">
        <f>IF('초기비용'!$C$2, '인테리어-초기비용'!$P$2:$P$747, '인테리어-초기비용'!$O$2:$O$747)</f>
        <v/>
      </c>
      <c r="S661" s="18">
        <f>IF('총결산'!$C$2, '인테리어-초기비용'!$P$2:$P$747, '인테리어-초기비용'!$O$2:$O$747)</f>
        <v>0</v>
      </c>
      <c r="T661" s="18">
        <f>IF('인테리어-초기비용'!$U$2:$U$747=FALSE, '인테리어-초기비용'!$N$2:$N$747, 0)</f>
        <v>0</v>
      </c>
      <c r="U661" s="20"/>
      <c r="V661" s="15"/>
      <c r="W661" s="15"/>
      <c r="X661" s="15"/>
      <c r="Y661" s="15"/>
      <c r="Z661" s="15"/>
      <c r="AA661" s="15"/>
      <c r="AB661" s="19"/>
    </row>
    <row r="662" ht="15.75" customHeight="1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10" t="b">
        <f>AND(ISNUMBER(MATCH('인테리어-초기비용'!$E$2:$E$747, '관리용품리스트'!$B$3:$B$48, 0)),
  ISNUMBER(MATCH('인테리어-초기비용'!$F$2:$F$747, '관리용품리스트'!$C$3:$C$48, 0))
)
</f>
        <v>0</v>
      </c>
      <c r="N66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62" s="11" t="str">
        <f>IF('인테리어-초기비용'!$C$2:$C$747="지출", -('인테리어-초기비용'!$G$2:$G$747), '인테리어-초기비용'!$G$2:$G$747)</f>
        <v/>
      </c>
      <c r="P662" s="11">
        <f>'인테리어-초기비용'!$O$2:$O$747-'인테리어-초기비용'!$N$2:$N$747</f>
        <v>0</v>
      </c>
      <c r="Q662" s="11" t="str">
        <f>IF('운영결산'!$C$2, '인테리어-초기비용'!$P$2:$P$747, '인테리어-초기비용'!$O$2:$O$747)</f>
        <v/>
      </c>
      <c r="R662" s="11" t="str">
        <f>IF('초기비용'!$C$2, '인테리어-초기비용'!$P$2:$P$747, '인테리어-초기비용'!$O$2:$O$747)</f>
        <v/>
      </c>
      <c r="S662" s="11">
        <f>IF('총결산'!$C$2, '인테리어-초기비용'!$P$2:$P$747, '인테리어-초기비용'!$O$2:$O$747)</f>
        <v>0</v>
      </c>
      <c r="T662" s="11">
        <f>IF('인테리어-초기비용'!$U$2:$U$747=FALSE, '인테리어-초기비용'!$N$2:$N$747, 0)</f>
        <v>0</v>
      </c>
      <c r="U662" s="21"/>
      <c r="V662" s="8"/>
      <c r="W662" s="8"/>
      <c r="X662" s="8"/>
      <c r="Y662" s="8"/>
      <c r="Z662" s="8"/>
      <c r="AA662" s="8"/>
      <c r="AB662" s="12"/>
    </row>
    <row r="663" ht="15.75" customHeight="1">
      <c r="A663" s="13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7" t="b">
        <f>AND(ISNUMBER(MATCH('인테리어-초기비용'!$E$2:$E$747, '관리용품리스트'!$B$3:$B$48, 0)),
  ISNUMBER(MATCH('인테리어-초기비용'!$F$2:$F$747, '관리용품리스트'!$C$3:$C$48, 0))
)
</f>
        <v>0</v>
      </c>
      <c r="N66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63" s="18" t="str">
        <f>IF('인테리어-초기비용'!$C$2:$C$747="지출", -('인테리어-초기비용'!$G$2:$G$747), '인테리어-초기비용'!$G$2:$G$747)</f>
        <v/>
      </c>
      <c r="P663" s="18">
        <f>'인테리어-초기비용'!$O$2:$O$747-'인테리어-초기비용'!$N$2:$N$747</f>
        <v>0</v>
      </c>
      <c r="Q663" s="18" t="str">
        <f>IF('운영결산'!$C$2, '인테리어-초기비용'!$P$2:$P$747, '인테리어-초기비용'!$O$2:$O$747)</f>
        <v/>
      </c>
      <c r="R663" s="18" t="str">
        <f>IF('초기비용'!$C$2, '인테리어-초기비용'!$P$2:$P$747, '인테리어-초기비용'!$O$2:$O$747)</f>
        <v/>
      </c>
      <c r="S663" s="18">
        <f>IF('총결산'!$C$2, '인테리어-초기비용'!$P$2:$P$747, '인테리어-초기비용'!$O$2:$O$747)</f>
        <v>0</v>
      </c>
      <c r="T663" s="18">
        <f>IF('인테리어-초기비용'!$U$2:$U$747=FALSE, '인테리어-초기비용'!$N$2:$N$747, 0)</f>
        <v>0</v>
      </c>
      <c r="U663" s="20"/>
      <c r="V663" s="15"/>
      <c r="W663" s="15"/>
      <c r="X663" s="15"/>
      <c r="Y663" s="15"/>
      <c r="Z663" s="15"/>
      <c r="AA663" s="15"/>
      <c r="AB663" s="19"/>
    </row>
    <row r="664" ht="15.75" customHeight="1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10" t="b">
        <f>AND(ISNUMBER(MATCH('인테리어-초기비용'!$E$2:$E$747, '관리용품리스트'!$B$3:$B$48, 0)),
  ISNUMBER(MATCH('인테리어-초기비용'!$F$2:$F$747, '관리용품리스트'!$C$3:$C$48, 0))
)
</f>
        <v>0</v>
      </c>
      <c r="N66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64" s="11" t="str">
        <f>IF('인테리어-초기비용'!$C$2:$C$747="지출", -('인테리어-초기비용'!$G$2:$G$747), '인테리어-초기비용'!$G$2:$G$747)</f>
        <v/>
      </c>
      <c r="P664" s="11">
        <f>'인테리어-초기비용'!$O$2:$O$747-'인테리어-초기비용'!$N$2:$N$747</f>
        <v>0</v>
      </c>
      <c r="Q664" s="11" t="str">
        <f>IF('운영결산'!$C$2, '인테리어-초기비용'!$P$2:$P$747, '인테리어-초기비용'!$O$2:$O$747)</f>
        <v/>
      </c>
      <c r="R664" s="11" t="str">
        <f>IF('초기비용'!$C$2, '인테리어-초기비용'!$P$2:$P$747, '인테리어-초기비용'!$O$2:$O$747)</f>
        <v/>
      </c>
      <c r="S664" s="11">
        <f>IF('총결산'!$C$2, '인테리어-초기비용'!$P$2:$P$747, '인테리어-초기비용'!$O$2:$O$747)</f>
        <v>0</v>
      </c>
      <c r="T664" s="11">
        <f>IF('인테리어-초기비용'!$U$2:$U$747=FALSE, '인테리어-초기비용'!$N$2:$N$747, 0)</f>
        <v>0</v>
      </c>
      <c r="U664" s="21"/>
      <c r="V664" s="8"/>
      <c r="W664" s="8"/>
      <c r="X664" s="8"/>
      <c r="Y664" s="8"/>
      <c r="Z664" s="8"/>
      <c r="AA664" s="8"/>
      <c r="AB664" s="12"/>
    </row>
    <row r="665" ht="15.75" customHeight="1">
      <c r="A665" s="13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7" t="b">
        <f>AND(ISNUMBER(MATCH('인테리어-초기비용'!$E$2:$E$747, '관리용품리스트'!$B$3:$B$48, 0)),
  ISNUMBER(MATCH('인테리어-초기비용'!$F$2:$F$747, '관리용품리스트'!$C$3:$C$48, 0))
)
</f>
        <v>0</v>
      </c>
      <c r="N66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65" s="18" t="str">
        <f>IF('인테리어-초기비용'!$C$2:$C$747="지출", -('인테리어-초기비용'!$G$2:$G$747), '인테리어-초기비용'!$G$2:$G$747)</f>
        <v/>
      </c>
      <c r="P665" s="18">
        <f>'인테리어-초기비용'!$O$2:$O$747-'인테리어-초기비용'!$N$2:$N$747</f>
        <v>0</v>
      </c>
      <c r="Q665" s="18" t="str">
        <f>IF('운영결산'!$C$2, '인테리어-초기비용'!$P$2:$P$747, '인테리어-초기비용'!$O$2:$O$747)</f>
        <v/>
      </c>
      <c r="R665" s="18" t="str">
        <f>IF('초기비용'!$C$2, '인테리어-초기비용'!$P$2:$P$747, '인테리어-초기비용'!$O$2:$O$747)</f>
        <v/>
      </c>
      <c r="S665" s="18">
        <f>IF('총결산'!$C$2, '인테리어-초기비용'!$P$2:$P$747, '인테리어-초기비용'!$O$2:$O$747)</f>
        <v>0</v>
      </c>
      <c r="T665" s="18">
        <f>IF('인테리어-초기비용'!$U$2:$U$747=FALSE, '인테리어-초기비용'!$N$2:$N$747, 0)</f>
        <v>0</v>
      </c>
      <c r="U665" s="20"/>
      <c r="V665" s="15"/>
      <c r="W665" s="15"/>
      <c r="X665" s="15"/>
      <c r="Y665" s="15"/>
      <c r="Z665" s="15"/>
      <c r="AA665" s="15"/>
      <c r="AB665" s="19"/>
    </row>
    <row r="666" ht="15.75" customHeight="1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10" t="b">
        <f>AND(ISNUMBER(MATCH('인테리어-초기비용'!$E$2:$E$747, '관리용품리스트'!$B$3:$B$48, 0)),
  ISNUMBER(MATCH('인테리어-초기비용'!$F$2:$F$747, '관리용품리스트'!$C$3:$C$48, 0))
)
</f>
        <v>0</v>
      </c>
      <c r="N66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66" s="11" t="str">
        <f>IF('인테리어-초기비용'!$C$2:$C$747="지출", -('인테리어-초기비용'!$G$2:$G$747), '인테리어-초기비용'!$G$2:$G$747)</f>
        <v/>
      </c>
      <c r="P666" s="11">
        <f>'인테리어-초기비용'!$O$2:$O$747-'인테리어-초기비용'!$N$2:$N$747</f>
        <v>0</v>
      </c>
      <c r="Q666" s="11" t="str">
        <f>IF('운영결산'!$C$2, '인테리어-초기비용'!$P$2:$P$747, '인테리어-초기비용'!$O$2:$O$747)</f>
        <v/>
      </c>
      <c r="R666" s="11" t="str">
        <f>IF('초기비용'!$C$2, '인테리어-초기비용'!$P$2:$P$747, '인테리어-초기비용'!$O$2:$O$747)</f>
        <v/>
      </c>
      <c r="S666" s="11">
        <f>IF('총결산'!$C$2, '인테리어-초기비용'!$P$2:$P$747, '인테리어-초기비용'!$O$2:$O$747)</f>
        <v>0</v>
      </c>
      <c r="T666" s="11">
        <f>IF('인테리어-초기비용'!$U$2:$U$747=FALSE, '인테리어-초기비용'!$N$2:$N$747, 0)</f>
        <v>0</v>
      </c>
      <c r="U666" s="21"/>
      <c r="V666" s="8"/>
      <c r="W666" s="8"/>
      <c r="X666" s="8"/>
      <c r="Y666" s="8"/>
      <c r="Z666" s="8"/>
      <c r="AA666" s="8"/>
      <c r="AB666" s="12"/>
    </row>
    <row r="667" ht="15.75" customHeight="1">
      <c r="A667" s="13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7" t="b">
        <f>AND(ISNUMBER(MATCH('인테리어-초기비용'!$E$2:$E$747, '관리용품리스트'!$B$3:$B$48, 0)),
  ISNUMBER(MATCH('인테리어-초기비용'!$F$2:$F$747, '관리용품리스트'!$C$3:$C$48, 0))
)
</f>
        <v>0</v>
      </c>
      <c r="N66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67" s="18" t="str">
        <f>IF('인테리어-초기비용'!$C$2:$C$747="지출", -('인테리어-초기비용'!$G$2:$G$747), '인테리어-초기비용'!$G$2:$G$747)</f>
        <v/>
      </c>
      <c r="P667" s="18">
        <f>'인테리어-초기비용'!$O$2:$O$747-'인테리어-초기비용'!$N$2:$N$747</f>
        <v>0</v>
      </c>
      <c r="Q667" s="18" t="str">
        <f>IF('운영결산'!$C$2, '인테리어-초기비용'!$P$2:$P$747, '인테리어-초기비용'!$O$2:$O$747)</f>
        <v/>
      </c>
      <c r="R667" s="18" t="str">
        <f>IF('초기비용'!$C$2, '인테리어-초기비용'!$P$2:$P$747, '인테리어-초기비용'!$O$2:$O$747)</f>
        <v/>
      </c>
      <c r="S667" s="18">
        <f>IF('총결산'!$C$2, '인테리어-초기비용'!$P$2:$P$747, '인테리어-초기비용'!$O$2:$O$747)</f>
        <v>0</v>
      </c>
      <c r="T667" s="18">
        <f>IF('인테리어-초기비용'!$U$2:$U$747=FALSE, '인테리어-초기비용'!$N$2:$N$747, 0)</f>
        <v>0</v>
      </c>
      <c r="U667" s="20"/>
      <c r="V667" s="15"/>
      <c r="W667" s="15"/>
      <c r="X667" s="15"/>
      <c r="Y667" s="15"/>
      <c r="Z667" s="15"/>
      <c r="AA667" s="15"/>
      <c r="AB667" s="19"/>
    </row>
    <row r="668" ht="15.75" customHeight="1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10" t="b">
        <f>AND(ISNUMBER(MATCH('인테리어-초기비용'!$E$2:$E$747, '관리용품리스트'!$B$3:$B$48, 0)),
  ISNUMBER(MATCH('인테리어-초기비용'!$F$2:$F$747, '관리용품리스트'!$C$3:$C$48, 0))
)
</f>
        <v>0</v>
      </c>
      <c r="N66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68" s="11" t="str">
        <f>IF('인테리어-초기비용'!$C$2:$C$747="지출", -('인테리어-초기비용'!$G$2:$G$747), '인테리어-초기비용'!$G$2:$G$747)</f>
        <v/>
      </c>
      <c r="P668" s="11">
        <f>'인테리어-초기비용'!$O$2:$O$747-'인테리어-초기비용'!$N$2:$N$747</f>
        <v>0</v>
      </c>
      <c r="Q668" s="11" t="str">
        <f>IF('운영결산'!$C$2, '인테리어-초기비용'!$P$2:$P$747, '인테리어-초기비용'!$O$2:$O$747)</f>
        <v/>
      </c>
      <c r="R668" s="11" t="str">
        <f>IF('초기비용'!$C$2, '인테리어-초기비용'!$P$2:$P$747, '인테리어-초기비용'!$O$2:$O$747)</f>
        <v/>
      </c>
      <c r="S668" s="11">
        <f>IF('총결산'!$C$2, '인테리어-초기비용'!$P$2:$P$747, '인테리어-초기비용'!$O$2:$O$747)</f>
        <v>0</v>
      </c>
      <c r="T668" s="11">
        <f>IF('인테리어-초기비용'!$U$2:$U$747=FALSE, '인테리어-초기비용'!$N$2:$N$747, 0)</f>
        <v>0</v>
      </c>
      <c r="U668" s="21"/>
      <c r="V668" s="8"/>
      <c r="W668" s="8"/>
      <c r="X668" s="8"/>
      <c r="Y668" s="8"/>
      <c r="Z668" s="8"/>
      <c r="AA668" s="8"/>
      <c r="AB668" s="12"/>
    </row>
    <row r="669" ht="15.75" customHeight="1">
      <c r="A669" s="13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7" t="b">
        <f>AND(ISNUMBER(MATCH('인테리어-초기비용'!$E$2:$E$747, '관리용품리스트'!$B$3:$B$48, 0)),
  ISNUMBER(MATCH('인테리어-초기비용'!$F$2:$F$747, '관리용품리스트'!$C$3:$C$48, 0))
)
</f>
        <v>0</v>
      </c>
      <c r="N66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69" s="18" t="str">
        <f>IF('인테리어-초기비용'!$C$2:$C$747="지출", -('인테리어-초기비용'!$G$2:$G$747), '인테리어-초기비용'!$G$2:$G$747)</f>
        <v/>
      </c>
      <c r="P669" s="18">
        <f>'인테리어-초기비용'!$O$2:$O$747-'인테리어-초기비용'!$N$2:$N$747</f>
        <v>0</v>
      </c>
      <c r="Q669" s="18" t="str">
        <f>IF('운영결산'!$C$2, '인테리어-초기비용'!$P$2:$P$747, '인테리어-초기비용'!$O$2:$O$747)</f>
        <v/>
      </c>
      <c r="R669" s="18" t="str">
        <f>IF('초기비용'!$C$2, '인테리어-초기비용'!$P$2:$P$747, '인테리어-초기비용'!$O$2:$O$747)</f>
        <v/>
      </c>
      <c r="S669" s="18">
        <f>IF('총결산'!$C$2, '인테리어-초기비용'!$P$2:$P$747, '인테리어-초기비용'!$O$2:$O$747)</f>
        <v>0</v>
      </c>
      <c r="T669" s="18">
        <f>IF('인테리어-초기비용'!$U$2:$U$747=FALSE, '인테리어-초기비용'!$N$2:$N$747, 0)</f>
        <v>0</v>
      </c>
      <c r="U669" s="20"/>
      <c r="V669" s="15"/>
      <c r="W669" s="15"/>
      <c r="X669" s="15"/>
      <c r="Y669" s="15"/>
      <c r="Z669" s="15"/>
      <c r="AA669" s="15"/>
      <c r="AB669" s="19"/>
    </row>
    <row r="670" ht="15.75" customHeight="1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10" t="b">
        <f>AND(ISNUMBER(MATCH('인테리어-초기비용'!$E$2:$E$747, '관리용품리스트'!$B$3:$B$48, 0)),
  ISNUMBER(MATCH('인테리어-초기비용'!$F$2:$F$747, '관리용품리스트'!$C$3:$C$48, 0))
)
</f>
        <v>0</v>
      </c>
      <c r="N67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70" s="11" t="str">
        <f>IF('인테리어-초기비용'!$C$2:$C$747="지출", -('인테리어-초기비용'!$G$2:$G$747), '인테리어-초기비용'!$G$2:$G$747)</f>
        <v/>
      </c>
      <c r="P670" s="11">
        <f>'인테리어-초기비용'!$O$2:$O$747-'인테리어-초기비용'!$N$2:$N$747</f>
        <v>0</v>
      </c>
      <c r="Q670" s="11" t="str">
        <f>IF('운영결산'!$C$2, '인테리어-초기비용'!$P$2:$P$747, '인테리어-초기비용'!$O$2:$O$747)</f>
        <v/>
      </c>
      <c r="R670" s="11" t="str">
        <f>IF('초기비용'!$C$2, '인테리어-초기비용'!$P$2:$P$747, '인테리어-초기비용'!$O$2:$O$747)</f>
        <v/>
      </c>
      <c r="S670" s="11">
        <f>IF('총결산'!$C$2, '인테리어-초기비용'!$P$2:$P$747, '인테리어-초기비용'!$O$2:$O$747)</f>
        <v>0</v>
      </c>
      <c r="T670" s="11">
        <f>IF('인테리어-초기비용'!$U$2:$U$747=FALSE, '인테리어-초기비용'!$N$2:$N$747, 0)</f>
        <v>0</v>
      </c>
      <c r="U670" s="21"/>
      <c r="V670" s="8"/>
      <c r="W670" s="8"/>
      <c r="X670" s="8"/>
      <c r="Y670" s="8"/>
      <c r="Z670" s="8"/>
      <c r="AA670" s="8"/>
      <c r="AB670" s="12"/>
    </row>
    <row r="671" ht="15.75" customHeight="1">
      <c r="A671" s="13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7" t="b">
        <f>AND(ISNUMBER(MATCH('인테리어-초기비용'!$E$2:$E$747, '관리용품리스트'!$B$3:$B$48, 0)),
  ISNUMBER(MATCH('인테리어-초기비용'!$F$2:$F$747, '관리용품리스트'!$C$3:$C$48, 0))
)
</f>
        <v>0</v>
      </c>
      <c r="N67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71" s="18" t="str">
        <f>IF('인테리어-초기비용'!$C$2:$C$747="지출", -('인테리어-초기비용'!$G$2:$G$747), '인테리어-초기비용'!$G$2:$G$747)</f>
        <v/>
      </c>
      <c r="P671" s="18">
        <f>'인테리어-초기비용'!$O$2:$O$747-'인테리어-초기비용'!$N$2:$N$747</f>
        <v>0</v>
      </c>
      <c r="Q671" s="18" t="str">
        <f>IF('운영결산'!$C$2, '인테리어-초기비용'!$P$2:$P$747, '인테리어-초기비용'!$O$2:$O$747)</f>
        <v/>
      </c>
      <c r="R671" s="18" t="str">
        <f>IF('초기비용'!$C$2, '인테리어-초기비용'!$P$2:$P$747, '인테리어-초기비용'!$O$2:$O$747)</f>
        <v/>
      </c>
      <c r="S671" s="18">
        <f>IF('총결산'!$C$2, '인테리어-초기비용'!$P$2:$P$747, '인테리어-초기비용'!$O$2:$O$747)</f>
        <v>0</v>
      </c>
      <c r="T671" s="18">
        <f>IF('인테리어-초기비용'!$U$2:$U$747=FALSE, '인테리어-초기비용'!$N$2:$N$747, 0)</f>
        <v>0</v>
      </c>
      <c r="U671" s="20"/>
      <c r="V671" s="15"/>
      <c r="W671" s="15"/>
      <c r="X671" s="15"/>
      <c r="Y671" s="15"/>
      <c r="Z671" s="15"/>
      <c r="AA671" s="15"/>
      <c r="AB671" s="19"/>
    </row>
    <row r="672" ht="15.75" customHeight="1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10" t="b">
        <f>AND(ISNUMBER(MATCH('인테리어-초기비용'!$E$2:$E$747, '관리용품리스트'!$B$3:$B$48, 0)),
  ISNUMBER(MATCH('인테리어-초기비용'!$F$2:$F$747, '관리용품리스트'!$C$3:$C$48, 0))
)
</f>
        <v>0</v>
      </c>
      <c r="N67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72" s="11" t="str">
        <f>IF('인테리어-초기비용'!$C$2:$C$747="지출", -('인테리어-초기비용'!$G$2:$G$747), '인테리어-초기비용'!$G$2:$G$747)</f>
        <v/>
      </c>
      <c r="P672" s="11">
        <f>'인테리어-초기비용'!$O$2:$O$747-'인테리어-초기비용'!$N$2:$N$747</f>
        <v>0</v>
      </c>
      <c r="Q672" s="11" t="str">
        <f>IF('운영결산'!$C$2, '인테리어-초기비용'!$P$2:$P$747, '인테리어-초기비용'!$O$2:$O$747)</f>
        <v/>
      </c>
      <c r="R672" s="11" t="str">
        <f>IF('초기비용'!$C$2, '인테리어-초기비용'!$P$2:$P$747, '인테리어-초기비용'!$O$2:$O$747)</f>
        <v/>
      </c>
      <c r="S672" s="11">
        <f>IF('총결산'!$C$2, '인테리어-초기비용'!$P$2:$P$747, '인테리어-초기비용'!$O$2:$O$747)</f>
        <v>0</v>
      </c>
      <c r="T672" s="11">
        <f>IF('인테리어-초기비용'!$U$2:$U$747=FALSE, '인테리어-초기비용'!$N$2:$N$747, 0)</f>
        <v>0</v>
      </c>
      <c r="U672" s="21"/>
      <c r="V672" s="8"/>
      <c r="W672" s="8"/>
      <c r="X672" s="8"/>
      <c r="Y672" s="8"/>
      <c r="Z672" s="8"/>
      <c r="AA672" s="8"/>
      <c r="AB672" s="12"/>
    </row>
    <row r="673" ht="15.75" customHeight="1">
      <c r="A673" s="13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7" t="b">
        <f>AND(ISNUMBER(MATCH('인테리어-초기비용'!$E$2:$E$747, '관리용품리스트'!$B$3:$B$48, 0)),
  ISNUMBER(MATCH('인테리어-초기비용'!$F$2:$F$747, '관리용품리스트'!$C$3:$C$48, 0))
)
</f>
        <v>0</v>
      </c>
      <c r="N67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73" s="18" t="str">
        <f>IF('인테리어-초기비용'!$C$2:$C$747="지출", -('인테리어-초기비용'!$G$2:$G$747), '인테리어-초기비용'!$G$2:$G$747)</f>
        <v/>
      </c>
      <c r="P673" s="18">
        <f>'인테리어-초기비용'!$O$2:$O$747-'인테리어-초기비용'!$N$2:$N$747</f>
        <v>0</v>
      </c>
      <c r="Q673" s="18" t="str">
        <f>IF('운영결산'!$C$2, '인테리어-초기비용'!$P$2:$P$747, '인테리어-초기비용'!$O$2:$O$747)</f>
        <v/>
      </c>
      <c r="R673" s="18" t="str">
        <f>IF('초기비용'!$C$2, '인테리어-초기비용'!$P$2:$P$747, '인테리어-초기비용'!$O$2:$O$747)</f>
        <v/>
      </c>
      <c r="S673" s="18">
        <f>IF('총결산'!$C$2, '인테리어-초기비용'!$P$2:$P$747, '인테리어-초기비용'!$O$2:$O$747)</f>
        <v>0</v>
      </c>
      <c r="T673" s="18">
        <f>IF('인테리어-초기비용'!$U$2:$U$747=FALSE, '인테리어-초기비용'!$N$2:$N$747, 0)</f>
        <v>0</v>
      </c>
      <c r="U673" s="20"/>
      <c r="V673" s="15"/>
      <c r="W673" s="15"/>
      <c r="X673" s="15"/>
      <c r="Y673" s="15"/>
      <c r="Z673" s="15"/>
      <c r="AA673" s="15"/>
      <c r="AB673" s="19"/>
    </row>
    <row r="674" ht="15.75" customHeight="1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10" t="b">
        <f>AND(ISNUMBER(MATCH('인테리어-초기비용'!$E$2:$E$747, '관리용품리스트'!$B$3:$B$48, 0)),
  ISNUMBER(MATCH('인테리어-초기비용'!$F$2:$F$747, '관리용품리스트'!$C$3:$C$48, 0))
)
</f>
        <v>0</v>
      </c>
      <c r="N67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74" s="11" t="str">
        <f>IF('인테리어-초기비용'!$C$2:$C$747="지출", -('인테리어-초기비용'!$G$2:$G$747), '인테리어-초기비용'!$G$2:$G$747)</f>
        <v/>
      </c>
      <c r="P674" s="11">
        <f>'인테리어-초기비용'!$O$2:$O$747-'인테리어-초기비용'!$N$2:$N$747</f>
        <v>0</v>
      </c>
      <c r="Q674" s="11" t="str">
        <f>IF('운영결산'!$C$2, '인테리어-초기비용'!$P$2:$P$747, '인테리어-초기비용'!$O$2:$O$747)</f>
        <v/>
      </c>
      <c r="R674" s="11" t="str">
        <f>IF('초기비용'!$C$2, '인테리어-초기비용'!$P$2:$P$747, '인테리어-초기비용'!$O$2:$O$747)</f>
        <v/>
      </c>
      <c r="S674" s="11">
        <f>IF('총결산'!$C$2, '인테리어-초기비용'!$P$2:$P$747, '인테리어-초기비용'!$O$2:$O$747)</f>
        <v>0</v>
      </c>
      <c r="T674" s="11">
        <f>IF('인테리어-초기비용'!$U$2:$U$747=FALSE, '인테리어-초기비용'!$N$2:$N$747, 0)</f>
        <v>0</v>
      </c>
      <c r="U674" s="21"/>
      <c r="V674" s="8"/>
      <c r="W674" s="8"/>
      <c r="X674" s="8"/>
      <c r="Y674" s="8"/>
      <c r="Z674" s="8"/>
      <c r="AA674" s="8"/>
      <c r="AB674" s="12"/>
    </row>
    <row r="675" ht="15.75" customHeight="1">
      <c r="A675" s="13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7" t="b">
        <f>AND(ISNUMBER(MATCH('인테리어-초기비용'!$E$2:$E$747, '관리용품리스트'!$B$3:$B$48, 0)),
  ISNUMBER(MATCH('인테리어-초기비용'!$F$2:$F$747, '관리용품리스트'!$C$3:$C$48, 0))
)
</f>
        <v>0</v>
      </c>
      <c r="N67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75" s="18" t="str">
        <f>IF('인테리어-초기비용'!$C$2:$C$747="지출", -('인테리어-초기비용'!$G$2:$G$747), '인테리어-초기비용'!$G$2:$G$747)</f>
        <v/>
      </c>
      <c r="P675" s="18">
        <f>'인테리어-초기비용'!$O$2:$O$747-'인테리어-초기비용'!$N$2:$N$747</f>
        <v>0</v>
      </c>
      <c r="Q675" s="18" t="str">
        <f>IF('운영결산'!$C$2, '인테리어-초기비용'!$P$2:$P$747, '인테리어-초기비용'!$O$2:$O$747)</f>
        <v/>
      </c>
      <c r="R675" s="18" t="str">
        <f>IF('초기비용'!$C$2, '인테리어-초기비용'!$P$2:$P$747, '인테리어-초기비용'!$O$2:$O$747)</f>
        <v/>
      </c>
      <c r="S675" s="18">
        <f>IF('총결산'!$C$2, '인테리어-초기비용'!$P$2:$P$747, '인테리어-초기비용'!$O$2:$O$747)</f>
        <v>0</v>
      </c>
      <c r="T675" s="18">
        <f>IF('인테리어-초기비용'!$U$2:$U$747=FALSE, '인테리어-초기비용'!$N$2:$N$747, 0)</f>
        <v>0</v>
      </c>
      <c r="U675" s="20"/>
      <c r="V675" s="15"/>
      <c r="W675" s="15"/>
      <c r="X675" s="15"/>
      <c r="Y675" s="15"/>
      <c r="Z675" s="15"/>
      <c r="AA675" s="15"/>
      <c r="AB675" s="19"/>
    </row>
    <row r="676" ht="15.75" customHeight="1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10" t="b">
        <f>AND(ISNUMBER(MATCH('인테리어-초기비용'!$E$2:$E$747, '관리용품리스트'!$B$3:$B$48, 0)),
  ISNUMBER(MATCH('인테리어-초기비용'!$F$2:$F$747, '관리용품리스트'!$C$3:$C$48, 0))
)
</f>
        <v>0</v>
      </c>
      <c r="N67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76" s="11" t="str">
        <f>IF('인테리어-초기비용'!$C$2:$C$747="지출", -('인테리어-초기비용'!$G$2:$G$747), '인테리어-초기비용'!$G$2:$G$747)</f>
        <v/>
      </c>
      <c r="P676" s="11">
        <f>'인테리어-초기비용'!$O$2:$O$747-'인테리어-초기비용'!$N$2:$N$747</f>
        <v>0</v>
      </c>
      <c r="Q676" s="11" t="str">
        <f>IF('운영결산'!$C$2, '인테리어-초기비용'!$P$2:$P$747, '인테리어-초기비용'!$O$2:$O$747)</f>
        <v/>
      </c>
      <c r="R676" s="11" t="str">
        <f>IF('초기비용'!$C$2, '인테리어-초기비용'!$P$2:$P$747, '인테리어-초기비용'!$O$2:$O$747)</f>
        <v/>
      </c>
      <c r="S676" s="11">
        <f>IF('총결산'!$C$2, '인테리어-초기비용'!$P$2:$P$747, '인테리어-초기비용'!$O$2:$O$747)</f>
        <v>0</v>
      </c>
      <c r="T676" s="11">
        <f>IF('인테리어-초기비용'!$U$2:$U$747=FALSE, '인테리어-초기비용'!$N$2:$N$747, 0)</f>
        <v>0</v>
      </c>
      <c r="U676" s="21"/>
      <c r="V676" s="8"/>
      <c r="W676" s="8"/>
      <c r="X676" s="8"/>
      <c r="Y676" s="8"/>
      <c r="Z676" s="8"/>
      <c r="AA676" s="8"/>
      <c r="AB676" s="12"/>
    </row>
    <row r="677" ht="15.75" customHeight="1">
      <c r="A677" s="13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7" t="b">
        <f>AND(ISNUMBER(MATCH('인테리어-초기비용'!$E$2:$E$747, '관리용품리스트'!$B$3:$B$48, 0)),
  ISNUMBER(MATCH('인테리어-초기비용'!$F$2:$F$747, '관리용품리스트'!$C$3:$C$48, 0))
)
</f>
        <v>0</v>
      </c>
      <c r="N67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77" s="18" t="str">
        <f>IF('인테리어-초기비용'!$C$2:$C$747="지출", -('인테리어-초기비용'!$G$2:$G$747), '인테리어-초기비용'!$G$2:$G$747)</f>
        <v/>
      </c>
      <c r="P677" s="18">
        <f>'인테리어-초기비용'!$O$2:$O$747-'인테리어-초기비용'!$N$2:$N$747</f>
        <v>0</v>
      </c>
      <c r="Q677" s="18" t="str">
        <f>IF('운영결산'!$C$2, '인테리어-초기비용'!$P$2:$P$747, '인테리어-초기비용'!$O$2:$O$747)</f>
        <v/>
      </c>
      <c r="R677" s="18" t="str">
        <f>IF('초기비용'!$C$2, '인테리어-초기비용'!$P$2:$P$747, '인테리어-초기비용'!$O$2:$O$747)</f>
        <v/>
      </c>
      <c r="S677" s="18">
        <f>IF('총결산'!$C$2, '인테리어-초기비용'!$P$2:$P$747, '인테리어-초기비용'!$O$2:$O$747)</f>
        <v>0</v>
      </c>
      <c r="T677" s="18">
        <f>IF('인테리어-초기비용'!$U$2:$U$747=FALSE, '인테리어-초기비용'!$N$2:$N$747, 0)</f>
        <v>0</v>
      </c>
      <c r="U677" s="20"/>
      <c r="V677" s="15"/>
      <c r="W677" s="15"/>
      <c r="X677" s="15"/>
      <c r="Y677" s="15"/>
      <c r="Z677" s="15"/>
      <c r="AA677" s="15"/>
      <c r="AB677" s="19"/>
    </row>
    <row r="678" ht="15.75" customHeight="1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10" t="b">
        <f>AND(ISNUMBER(MATCH('인테리어-초기비용'!$E$2:$E$747, '관리용품리스트'!$B$3:$B$48, 0)),
  ISNUMBER(MATCH('인테리어-초기비용'!$F$2:$F$747, '관리용품리스트'!$C$3:$C$48, 0))
)
</f>
        <v>0</v>
      </c>
      <c r="N67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78" s="11" t="str">
        <f>IF('인테리어-초기비용'!$C$2:$C$747="지출", -('인테리어-초기비용'!$G$2:$G$747), '인테리어-초기비용'!$G$2:$G$747)</f>
        <v/>
      </c>
      <c r="P678" s="11">
        <f>'인테리어-초기비용'!$O$2:$O$747-'인테리어-초기비용'!$N$2:$N$747</f>
        <v>0</v>
      </c>
      <c r="Q678" s="11" t="str">
        <f>IF('운영결산'!$C$2, '인테리어-초기비용'!$P$2:$P$747, '인테리어-초기비용'!$O$2:$O$747)</f>
        <v/>
      </c>
      <c r="R678" s="11" t="str">
        <f>IF('초기비용'!$C$2, '인테리어-초기비용'!$P$2:$P$747, '인테리어-초기비용'!$O$2:$O$747)</f>
        <v/>
      </c>
      <c r="S678" s="11">
        <f>IF('총결산'!$C$2, '인테리어-초기비용'!$P$2:$P$747, '인테리어-초기비용'!$O$2:$O$747)</f>
        <v>0</v>
      </c>
      <c r="T678" s="11">
        <f>IF('인테리어-초기비용'!$U$2:$U$747=FALSE, '인테리어-초기비용'!$N$2:$N$747, 0)</f>
        <v>0</v>
      </c>
      <c r="U678" s="21"/>
      <c r="V678" s="8"/>
      <c r="W678" s="8"/>
      <c r="X678" s="8"/>
      <c r="Y678" s="8"/>
      <c r="Z678" s="8"/>
      <c r="AA678" s="8"/>
      <c r="AB678" s="12"/>
    </row>
    <row r="679" ht="15.75" customHeight="1">
      <c r="A679" s="13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7" t="b">
        <f>AND(ISNUMBER(MATCH('인테리어-초기비용'!$E$2:$E$747, '관리용품리스트'!$B$3:$B$48, 0)),
  ISNUMBER(MATCH('인테리어-초기비용'!$F$2:$F$747, '관리용품리스트'!$C$3:$C$48, 0))
)
</f>
        <v>0</v>
      </c>
      <c r="N67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79" s="18" t="str">
        <f>IF('인테리어-초기비용'!$C$2:$C$747="지출", -('인테리어-초기비용'!$G$2:$G$747), '인테리어-초기비용'!$G$2:$G$747)</f>
        <v/>
      </c>
      <c r="P679" s="18">
        <f>'인테리어-초기비용'!$O$2:$O$747-'인테리어-초기비용'!$N$2:$N$747</f>
        <v>0</v>
      </c>
      <c r="Q679" s="18" t="str">
        <f>IF('운영결산'!$C$2, '인테리어-초기비용'!$P$2:$P$747, '인테리어-초기비용'!$O$2:$O$747)</f>
        <v/>
      </c>
      <c r="R679" s="18" t="str">
        <f>IF('초기비용'!$C$2, '인테리어-초기비용'!$P$2:$P$747, '인테리어-초기비용'!$O$2:$O$747)</f>
        <v/>
      </c>
      <c r="S679" s="18">
        <f>IF('총결산'!$C$2, '인테리어-초기비용'!$P$2:$P$747, '인테리어-초기비용'!$O$2:$O$747)</f>
        <v>0</v>
      </c>
      <c r="T679" s="18">
        <f>IF('인테리어-초기비용'!$U$2:$U$747=FALSE, '인테리어-초기비용'!$N$2:$N$747, 0)</f>
        <v>0</v>
      </c>
      <c r="U679" s="20"/>
      <c r="V679" s="15"/>
      <c r="W679" s="15"/>
      <c r="X679" s="15"/>
      <c r="Y679" s="15"/>
      <c r="Z679" s="15"/>
      <c r="AA679" s="15"/>
      <c r="AB679" s="19"/>
    </row>
    <row r="680" ht="15.75" customHeight="1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10" t="b">
        <f>AND(ISNUMBER(MATCH('인테리어-초기비용'!$E$2:$E$747, '관리용품리스트'!$B$3:$B$48, 0)),
  ISNUMBER(MATCH('인테리어-초기비용'!$F$2:$F$747, '관리용품리스트'!$C$3:$C$48, 0))
)
</f>
        <v>0</v>
      </c>
      <c r="N68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80" s="11" t="str">
        <f>IF('인테리어-초기비용'!$C$2:$C$747="지출", -('인테리어-초기비용'!$G$2:$G$747), '인테리어-초기비용'!$G$2:$G$747)</f>
        <v/>
      </c>
      <c r="P680" s="11">
        <f>'인테리어-초기비용'!$O$2:$O$747-'인테리어-초기비용'!$N$2:$N$747</f>
        <v>0</v>
      </c>
      <c r="Q680" s="11" t="str">
        <f>IF('운영결산'!$C$2, '인테리어-초기비용'!$P$2:$P$747, '인테리어-초기비용'!$O$2:$O$747)</f>
        <v/>
      </c>
      <c r="R680" s="11" t="str">
        <f>IF('초기비용'!$C$2, '인테리어-초기비용'!$P$2:$P$747, '인테리어-초기비용'!$O$2:$O$747)</f>
        <v/>
      </c>
      <c r="S680" s="11">
        <f>IF('총결산'!$C$2, '인테리어-초기비용'!$P$2:$P$747, '인테리어-초기비용'!$O$2:$O$747)</f>
        <v>0</v>
      </c>
      <c r="T680" s="11">
        <f>IF('인테리어-초기비용'!$U$2:$U$747=FALSE, '인테리어-초기비용'!$N$2:$N$747, 0)</f>
        <v>0</v>
      </c>
      <c r="U680" s="21"/>
      <c r="V680" s="8"/>
      <c r="W680" s="8"/>
      <c r="X680" s="8"/>
      <c r="Y680" s="8"/>
      <c r="Z680" s="8"/>
      <c r="AA680" s="8"/>
      <c r="AB680" s="12"/>
    </row>
    <row r="681" ht="15.75" customHeight="1">
      <c r="A681" s="13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7" t="b">
        <f>AND(ISNUMBER(MATCH('인테리어-초기비용'!$E$2:$E$747, '관리용품리스트'!$B$3:$B$48, 0)),
  ISNUMBER(MATCH('인테리어-초기비용'!$F$2:$F$747, '관리용품리스트'!$C$3:$C$48, 0))
)
</f>
        <v>0</v>
      </c>
      <c r="N68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81" s="18" t="str">
        <f>IF('인테리어-초기비용'!$C$2:$C$747="지출", -('인테리어-초기비용'!$G$2:$G$747), '인테리어-초기비용'!$G$2:$G$747)</f>
        <v/>
      </c>
      <c r="P681" s="18">
        <f>'인테리어-초기비용'!$O$2:$O$747-'인테리어-초기비용'!$N$2:$N$747</f>
        <v>0</v>
      </c>
      <c r="Q681" s="18" t="str">
        <f>IF('운영결산'!$C$2, '인테리어-초기비용'!$P$2:$P$747, '인테리어-초기비용'!$O$2:$O$747)</f>
        <v/>
      </c>
      <c r="R681" s="18" t="str">
        <f>IF('초기비용'!$C$2, '인테리어-초기비용'!$P$2:$P$747, '인테리어-초기비용'!$O$2:$O$747)</f>
        <v/>
      </c>
      <c r="S681" s="18">
        <f>IF('총결산'!$C$2, '인테리어-초기비용'!$P$2:$P$747, '인테리어-초기비용'!$O$2:$O$747)</f>
        <v>0</v>
      </c>
      <c r="T681" s="18">
        <f>IF('인테리어-초기비용'!$U$2:$U$747=FALSE, '인테리어-초기비용'!$N$2:$N$747, 0)</f>
        <v>0</v>
      </c>
      <c r="U681" s="20"/>
      <c r="V681" s="15"/>
      <c r="W681" s="15"/>
      <c r="X681" s="15"/>
      <c r="Y681" s="15"/>
      <c r="Z681" s="15"/>
      <c r="AA681" s="15"/>
      <c r="AB681" s="19"/>
    </row>
    <row r="682" ht="15.75" customHeight="1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10" t="b">
        <f>AND(ISNUMBER(MATCH('인테리어-초기비용'!$E$2:$E$747, '관리용품리스트'!$B$3:$B$48, 0)),
  ISNUMBER(MATCH('인테리어-초기비용'!$F$2:$F$747, '관리용품리스트'!$C$3:$C$48, 0))
)
</f>
        <v>0</v>
      </c>
      <c r="N68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82" s="11" t="str">
        <f>IF('인테리어-초기비용'!$C$2:$C$747="지출", -('인테리어-초기비용'!$G$2:$G$747), '인테리어-초기비용'!$G$2:$G$747)</f>
        <v/>
      </c>
      <c r="P682" s="11">
        <f>'인테리어-초기비용'!$O$2:$O$747-'인테리어-초기비용'!$N$2:$N$747</f>
        <v>0</v>
      </c>
      <c r="Q682" s="11" t="str">
        <f>IF('운영결산'!$C$2, '인테리어-초기비용'!$P$2:$P$747, '인테리어-초기비용'!$O$2:$O$747)</f>
        <v/>
      </c>
      <c r="R682" s="11" t="str">
        <f>IF('초기비용'!$C$2, '인테리어-초기비용'!$P$2:$P$747, '인테리어-초기비용'!$O$2:$O$747)</f>
        <v/>
      </c>
      <c r="S682" s="11">
        <f>IF('총결산'!$C$2, '인테리어-초기비용'!$P$2:$P$747, '인테리어-초기비용'!$O$2:$O$747)</f>
        <v>0</v>
      </c>
      <c r="T682" s="11">
        <f>IF('인테리어-초기비용'!$U$2:$U$747=FALSE, '인테리어-초기비용'!$N$2:$N$747, 0)</f>
        <v>0</v>
      </c>
      <c r="U682" s="21"/>
      <c r="V682" s="8"/>
      <c r="W682" s="8"/>
      <c r="X682" s="8"/>
      <c r="Y682" s="8"/>
      <c r="Z682" s="8"/>
      <c r="AA682" s="8"/>
      <c r="AB682" s="12"/>
    </row>
    <row r="683" ht="15.75" customHeight="1">
      <c r="A683" s="13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7" t="b">
        <f>AND(ISNUMBER(MATCH('인테리어-초기비용'!$E$2:$E$747, '관리용품리스트'!$B$3:$B$48, 0)),
  ISNUMBER(MATCH('인테리어-초기비용'!$F$2:$F$747, '관리용품리스트'!$C$3:$C$48, 0))
)
</f>
        <v>0</v>
      </c>
      <c r="N68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83" s="18" t="str">
        <f>IF('인테리어-초기비용'!$C$2:$C$747="지출", -('인테리어-초기비용'!$G$2:$G$747), '인테리어-초기비용'!$G$2:$G$747)</f>
        <v/>
      </c>
      <c r="P683" s="18">
        <f>'인테리어-초기비용'!$O$2:$O$747-'인테리어-초기비용'!$N$2:$N$747</f>
        <v>0</v>
      </c>
      <c r="Q683" s="18" t="str">
        <f>IF('운영결산'!$C$2, '인테리어-초기비용'!$P$2:$P$747, '인테리어-초기비용'!$O$2:$O$747)</f>
        <v/>
      </c>
      <c r="R683" s="18" t="str">
        <f>IF('초기비용'!$C$2, '인테리어-초기비용'!$P$2:$P$747, '인테리어-초기비용'!$O$2:$O$747)</f>
        <v/>
      </c>
      <c r="S683" s="18">
        <f>IF('총결산'!$C$2, '인테리어-초기비용'!$P$2:$P$747, '인테리어-초기비용'!$O$2:$O$747)</f>
        <v>0</v>
      </c>
      <c r="T683" s="18">
        <f>IF('인테리어-초기비용'!$U$2:$U$747=FALSE, '인테리어-초기비용'!$N$2:$N$747, 0)</f>
        <v>0</v>
      </c>
      <c r="U683" s="20"/>
      <c r="V683" s="15"/>
      <c r="W683" s="15"/>
      <c r="X683" s="15"/>
      <c r="Y683" s="15"/>
      <c r="Z683" s="15"/>
      <c r="AA683" s="15"/>
      <c r="AB683" s="19"/>
    </row>
    <row r="684" ht="15.75" customHeight="1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10" t="b">
        <f>AND(ISNUMBER(MATCH('인테리어-초기비용'!$E$2:$E$747, '관리용품리스트'!$B$3:$B$48, 0)),
  ISNUMBER(MATCH('인테리어-초기비용'!$F$2:$F$747, '관리용품리스트'!$C$3:$C$48, 0))
)
</f>
        <v>0</v>
      </c>
      <c r="N68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84" s="11" t="str">
        <f>IF('인테리어-초기비용'!$C$2:$C$747="지출", -('인테리어-초기비용'!$G$2:$G$747), '인테리어-초기비용'!$G$2:$G$747)</f>
        <v/>
      </c>
      <c r="P684" s="11">
        <f>'인테리어-초기비용'!$O$2:$O$747-'인테리어-초기비용'!$N$2:$N$747</f>
        <v>0</v>
      </c>
      <c r="Q684" s="11" t="str">
        <f>IF('운영결산'!$C$2, '인테리어-초기비용'!$P$2:$P$747, '인테리어-초기비용'!$O$2:$O$747)</f>
        <v/>
      </c>
      <c r="R684" s="11" t="str">
        <f>IF('초기비용'!$C$2, '인테리어-초기비용'!$P$2:$P$747, '인테리어-초기비용'!$O$2:$O$747)</f>
        <v/>
      </c>
      <c r="S684" s="11">
        <f>IF('총결산'!$C$2, '인테리어-초기비용'!$P$2:$P$747, '인테리어-초기비용'!$O$2:$O$747)</f>
        <v>0</v>
      </c>
      <c r="T684" s="11">
        <f>IF('인테리어-초기비용'!$U$2:$U$747=FALSE, '인테리어-초기비용'!$N$2:$N$747, 0)</f>
        <v>0</v>
      </c>
      <c r="U684" s="21"/>
      <c r="V684" s="8"/>
      <c r="W684" s="8"/>
      <c r="X684" s="8"/>
      <c r="Y684" s="8"/>
      <c r="Z684" s="8"/>
      <c r="AA684" s="8"/>
      <c r="AB684" s="12"/>
    </row>
    <row r="685" ht="15.75" customHeight="1">
      <c r="A685" s="13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7" t="b">
        <f>AND(ISNUMBER(MATCH('인테리어-초기비용'!$E$2:$E$747, '관리용품리스트'!$B$3:$B$48, 0)),
  ISNUMBER(MATCH('인테리어-초기비용'!$F$2:$F$747, '관리용품리스트'!$C$3:$C$48, 0))
)
</f>
        <v>0</v>
      </c>
      <c r="N68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85" s="18" t="str">
        <f>IF('인테리어-초기비용'!$C$2:$C$747="지출", -('인테리어-초기비용'!$G$2:$G$747), '인테리어-초기비용'!$G$2:$G$747)</f>
        <v/>
      </c>
      <c r="P685" s="18">
        <f>'인테리어-초기비용'!$O$2:$O$747-'인테리어-초기비용'!$N$2:$N$747</f>
        <v>0</v>
      </c>
      <c r="Q685" s="18" t="str">
        <f>IF('운영결산'!$C$2, '인테리어-초기비용'!$P$2:$P$747, '인테리어-초기비용'!$O$2:$O$747)</f>
        <v/>
      </c>
      <c r="R685" s="18" t="str">
        <f>IF('초기비용'!$C$2, '인테리어-초기비용'!$P$2:$P$747, '인테리어-초기비용'!$O$2:$O$747)</f>
        <v/>
      </c>
      <c r="S685" s="18">
        <f>IF('총결산'!$C$2, '인테리어-초기비용'!$P$2:$P$747, '인테리어-초기비용'!$O$2:$O$747)</f>
        <v>0</v>
      </c>
      <c r="T685" s="18">
        <f>IF('인테리어-초기비용'!$U$2:$U$747=FALSE, '인테리어-초기비용'!$N$2:$N$747, 0)</f>
        <v>0</v>
      </c>
      <c r="U685" s="20"/>
      <c r="V685" s="15"/>
      <c r="W685" s="15"/>
      <c r="X685" s="15"/>
      <c r="Y685" s="15"/>
      <c r="Z685" s="15"/>
      <c r="AA685" s="15"/>
      <c r="AB685" s="19"/>
    </row>
    <row r="686" ht="15.75" customHeight="1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10" t="b">
        <f>AND(ISNUMBER(MATCH('인테리어-초기비용'!$E$2:$E$747, '관리용품리스트'!$B$3:$B$48, 0)),
  ISNUMBER(MATCH('인테리어-초기비용'!$F$2:$F$747, '관리용품리스트'!$C$3:$C$48, 0))
)
</f>
        <v>0</v>
      </c>
      <c r="N68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86" s="11" t="str">
        <f>IF('인테리어-초기비용'!$C$2:$C$747="지출", -('인테리어-초기비용'!$G$2:$G$747), '인테리어-초기비용'!$G$2:$G$747)</f>
        <v/>
      </c>
      <c r="P686" s="11">
        <f>'인테리어-초기비용'!$O$2:$O$747-'인테리어-초기비용'!$N$2:$N$747</f>
        <v>0</v>
      </c>
      <c r="Q686" s="11" t="str">
        <f>IF('운영결산'!$C$2, '인테리어-초기비용'!$P$2:$P$747, '인테리어-초기비용'!$O$2:$O$747)</f>
        <v/>
      </c>
      <c r="R686" s="11" t="str">
        <f>IF('초기비용'!$C$2, '인테리어-초기비용'!$P$2:$P$747, '인테리어-초기비용'!$O$2:$O$747)</f>
        <v/>
      </c>
      <c r="S686" s="11">
        <f>IF('총결산'!$C$2, '인테리어-초기비용'!$P$2:$P$747, '인테리어-초기비용'!$O$2:$O$747)</f>
        <v>0</v>
      </c>
      <c r="T686" s="11">
        <f>IF('인테리어-초기비용'!$U$2:$U$747=FALSE, '인테리어-초기비용'!$N$2:$N$747, 0)</f>
        <v>0</v>
      </c>
      <c r="U686" s="21"/>
      <c r="V686" s="8"/>
      <c r="W686" s="8"/>
      <c r="X686" s="8"/>
      <c r="Y686" s="8"/>
      <c r="Z686" s="8"/>
      <c r="AA686" s="8"/>
      <c r="AB686" s="12"/>
    </row>
    <row r="687" ht="15.75" customHeight="1">
      <c r="A687" s="13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7" t="b">
        <f>AND(ISNUMBER(MATCH('인테리어-초기비용'!$E$2:$E$747, '관리용품리스트'!$B$3:$B$48, 0)),
  ISNUMBER(MATCH('인테리어-초기비용'!$F$2:$F$747, '관리용품리스트'!$C$3:$C$48, 0))
)
</f>
        <v>0</v>
      </c>
      <c r="N68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87" s="18" t="str">
        <f>IF('인테리어-초기비용'!$C$2:$C$747="지출", -('인테리어-초기비용'!$G$2:$G$747), '인테리어-초기비용'!$G$2:$G$747)</f>
        <v/>
      </c>
      <c r="P687" s="18">
        <f>'인테리어-초기비용'!$O$2:$O$747-'인테리어-초기비용'!$N$2:$N$747</f>
        <v>0</v>
      </c>
      <c r="Q687" s="18" t="str">
        <f>IF('운영결산'!$C$2, '인테리어-초기비용'!$P$2:$P$747, '인테리어-초기비용'!$O$2:$O$747)</f>
        <v/>
      </c>
      <c r="R687" s="18" t="str">
        <f>IF('초기비용'!$C$2, '인테리어-초기비용'!$P$2:$P$747, '인테리어-초기비용'!$O$2:$O$747)</f>
        <v/>
      </c>
      <c r="S687" s="18">
        <f>IF('총결산'!$C$2, '인테리어-초기비용'!$P$2:$P$747, '인테리어-초기비용'!$O$2:$O$747)</f>
        <v>0</v>
      </c>
      <c r="T687" s="18">
        <f>IF('인테리어-초기비용'!$U$2:$U$747=FALSE, '인테리어-초기비용'!$N$2:$N$747, 0)</f>
        <v>0</v>
      </c>
      <c r="U687" s="20"/>
      <c r="V687" s="15"/>
      <c r="W687" s="15"/>
      <c r="X687" s="15"/>
      <c r="Y687" s="15"/>
      <c r="Z687" s="15"/>
      <c r="AA687" s="15"/>
      <c r="AB687" s="19"/>
    </row>
    <row r="688" ht="15.75" customHeight="1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10" t="b">
        <f>AND(ISNUMBER(MATCH('인테리어-초기비용'!$E$2:$E$747, '관리용품리스트'!$B$3:$B$48, 0)),
  ISNUMBER(MATCH('인테리어-초기비용'!$F$2:$F$747, '관리용품리스트'!$C$3:$C$48, 0))
)
</f>
        <v>0</v>
      </c>
      <c r="N68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88" s="11" t="str">
        <f>IF('인테리어-초기비용'!$C$2:$C$747="지출", -('인테리어-초기비용'!$G$2:$G$747), '인테리어-초기비용'!$G$2:$G$747)</f>
        <v/>
      </c>
      <c r="P688" s="11">
        <f>'인테리어-초기비용'!$O$2:$O$747-'인테리어-초기비용'!$N$2:$N$747</f>
        <v>0</v>
      </c>
      <c r="Q688" s="11" t="str">
        <f>IF('운영결산'!$C$2, '인테리어-초기비용'!$P$2:$P$747, '인테리어-초기비용'!$O$2:$O$747)</f>
        <v/>
      </c>
      <c r="R688" s="11" t="str">
        <f>IF('초기비용'!$C$2, '인테리어-초기비용'!$P$2:$P$747, '인테리어-초기비용'!$O$2:$O$747)</f>
        <v/>
      </c>
      <c r="S688" s="11">
        <f>IF('총결산'!$C$2, '인테리어-초기비용'!$P$2:$P$747, '인테리어-초기비용'!$O$2:$O$747)</f>
        <v>0</v>
      </c>
      <c r="T688" s="11">
        <f>IF('인테리어-초기비용'!$U$2:$U$747=FALSE, '인테리어-초기비용'!$N$2:$N$747, 0)</f>
        <v>0</v>
      </c>
      <c r="U688" s="21"/>
      <c r="V688" s="8"/>
      <c r="W688" s="8"/>
      <c r="X688" s="8"/>
      <c r="Y688" s="8"/>
      <c r="Z688" s="8"/>
      <c r="AA688" s="8"/>
      <c r="AB688" s="12"/>
    </row>
    <row r="689" ht="15.75" customHeight="1">
      <c r="A689" s="13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7" t="b">
        <f>AND(ISNUMBER(MATCH('인테리어-초기비용'!$E$2:$E$747, '관리용품리스트'!$B$3:$B$48, 0)),
  ISNUMBER(MATCH('인테리어-초기비용'!$F$2:$F$747, '관리용품리스트'!$C$3:$C$48, 0))
)
</f>
        <v>0</v>
      </c>
      <c r="N68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89" s="18" t="str">
        <f>IF('인테리어-초기비용'!$C$2:$C$747="지출", -('인테리어-초기비용'!$G$2:$G$747), '인테리어-초기비용'!$G$2:$G$747)</f>
        <v/>
      </c>
      <c r="P689" s="18">
        <f>'인테리어-초기비용'!$O$2:$O$747-'인테리어-초기비용'!$N$2:$N$747</f>
        <v>0</v>
      </c>
      <c r="Q689" s="18" t="str">
        <f>IF('운영결산'!$C$2, '인테리어-초기비용'!$P$2:$P$747, '인테리어-초기비용'!$O$2:$O$747)</f>
        <v/>
      </c>
      <c r="R689" s="18" t="str">
        <f>IF('초기비용'!$C$2, '인테리어-초기비용'!$P$2:$P$747, '인테리어-초기비용'!$O$2:$O$747)</f>
        <v/>
      </c>
      <c r="S689" s="18">
        <f>IF('총결산'!$C$2, '인테리어-초기비용'!$P$2:$P$747, '인테리어-초기비용'!$O$2:$O$747)</f>
        <v>0</v>
      </c>
      <c r="T689" s="18">
        <f>IF('인테리어-초기비용'!$U$2:$U$747=FALSE, '인테리어-초기비용'!$N$2:$N$747, 0)</f>
        <v>0</v>
      </c>
      <c r="U689" s="20"/>
      <c r="V689" s="15"/>
      <c r="W689" s="15"/>
      <c r="X689" s="15"/>
      <c r="Y689" s="15"/>
      <c r="Z689" s="15"/>
      <c r="AA689" s="15"/>
      <c r="AB689" s="19"/>
    </row>
    <row r="690" ht="15.75" customHeight="1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10" t="b">
        <f>AND(ISNUMBER(MATCH('인테리어-초기비용'!$E$2:$E$747, '관리용품리스트'!$B$3:$B$48, 0)),
  ISNUMBER(MATCH('인테리어-초기비용'!$F$2:$F$747, '관리용품리스트'!$C$3:$C$48, 0))
)
</f>
        <v>0</v>
      </c>
      <c r="N69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90" s="11" t="str">
        <f>IF('인테리어-초기비용'!$C$2:$C$747="지출", -('인테리어-초기비용'!$G$2:$G$747), '인테리어-초기비용'!$G$2:$G$747)</f>
        <v/>
      </c>
      <c r="P690" s="11">
        <f>'인테리어-초기비용'!$O$2:$O$747-'인테리어-초기비용'!$N$2:$N$747</f>
        <v>0</v>
      </c>
      <c r="Q690" s="11" t="str">
        <f>IF('운영결산'!$C$2, '인테리어-초기비용'!$P$2:$P$747, '인테리어-초기비용'!$O$2:$O$747)</f>
        <v/>
      </c>
      <c r="R690" s="11" t="str">
        <f>IF('초기비용'!$C$2, '인테리어-초기비용'!$P$2:$P$747, '인테리어-초기비용'!$O$2:$O$747)</f>
        <v/>
      </c>
      <c r="S690" s="11">
        <f>IF('총결산'!$C$2, '인테리어-초기비용'!$P$2:$P$747, '인테리어-초기비용'!$O$2:$O$747)</f>
        <v>0</v>
      </c>
      <c r="T690" s="11">
        <f>IF('인테리어-초기비용'!$U$2:$U$747=FALSE, '인테리어-초기비용'!$N$2:$N$747, 0)</f>
        <v>0</v>
      </c>
      <c r="U690" s="21"/>
      <c r="V690" s="8"/>
      <c r="W690" s="8"/>
      <c r="X690" s="8"/>
      <c r="Y690" s="8"/>
      <c r="Z690" s="8"/>
      <c r="AA690" s="8"/>
      <c r="AB690" s="12"/>
    </row>
    <row r="691" ht="15.75" customHeight="1">
      <c r="A691" s="13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7" t="b">
        <f>AND(ISNUMBER(MATCH('인테리어-초기비용'!$E$2:$E$747, '관리용품리스트'!$B$3:$B$48, 0)),
  ISNUMBER(MATCH('인테리어-초기비용'!$F$2:$F$747, '관리용품리스트'!$C$3:$C$48, 0))
)
</f>
        <v>0</v>
      </c>
      <c r="N69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91" s="18" t="str">
        <f>IF('인테리어-초기비용'!$C$2:$C$747="지출", -('인테리어-초기비용'!$G$2:$G$747), '인테리어-초기비용'!$G$2:$G$747)</f>
        <v/>
      </c>
      <c r="P691" s="18">
        <f>'인테리어-초기비용'!$O$2:$O$747-'인테리어-초기비용'!$N$2:$N$747</f>
        <v>0</v>
      </c>
      <c r="Q691" s="18" t="str">
        <f>IF('운영결산'!$C$2, '인테리어-초기비용'!$P$2:$P$747, '인테리어-초기비용'!$O$2:$O$747)</f>
        <v/>
      </c>
      <c r="R691" s="18" t="str">
        <f>IF('초기비용'!$C$2, '인테리어-초기비용'!$P$2:$P$747, '인테리어-초기비용'!$O$2:$O$747)</f>
        <v/>
      </c>
      <c r="S691" s="18">
        <f>IF('총결산'!$C$2, '인테리어-초기비용'!$P$2:$P$747, '인테리어-초기비용'!$O$2:$O$747)</f>
        <v>0</v>
      </c>
      <c r="T691" s="18">
        <f>IF('인테리어-초기비용'!$U$2:$U$747=FALSE, '인테리어-초기비용'!$N$2:$N$747, 0)</f>
        <v>0</v>
      </c>
      <c r="U691" s="20"/>
      <c r="V691" s="15"/>
      <c r="W691" s="15"/>
      <c r="X691" s="15"/>
      <c r="Y691" s="15"/>
      <c r="Z691" s="15"/>
      <c r="AA691" s="15"/>
      <c r="AB691" s="19"/>
    </row>
    <row r="692" ht="15.75" customHeight="1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10" t="b">
        <f>AND(ISNUMBER(MATCH('인테리어-초기비용'!$E$2:$E$747, '관리용품리스트'!$B$3:$B$48, 0)),
  ISNUMBER(MATCH('인테리어-초기비용'!$F$2:$F$747, '관리용품리스트'!$C$3:$C$48, 0))
)
</f>
        <v>0</v>
      </c>
      <c r="N69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92" s="11" t="str">
        <f>IF('인테리어-초기비용'!$C$2:$C$747="지출", -('인테리어-초기비용'!$G$2:$G$747), '인테리어-초기비용'!$G$2:$G$747)</f>
        <v/>
      </c>
      <c r="P692" s="11">
        <f>'인테리어-초기비용'!$O$2:$O$747-'인테리어-초기비용'!$N$2:$N$747</f>
        <v>0</v>
      </c>
      <c r="Q692" s="11" t="str">
        <f>IF('운영결산'!$C$2, '인테리어-초기비용'!$P$2:$P$747, '인테리어-초기비용'!$O$2:$O$747)</f>
        <v/>
      </c>
      <c r="R692" s="11" t="str">
        <f>IF('초기비용'!$C$2, '인테리어-초기비용'!$P$2:$P$747, '인테리어-초기비용'!$O$2:$O$747)</f>
        <v/>
      </c>
      <c r="S692" s="11">
        <f>IF('총결산'!$C$2, '인테리어-초기비용'!$P$2:$P$747, '인테리어-초기비용'!$O$2:$O$747)</f>
        <v>0</v>
      </c>
      <c r="T692" s="11">
        <f>IF('인테리어-초기비용'!$U$2:$U$747=FALSE, '인테리어-초기비용'!$N$2:$N$747, 0)</f>
        <v>0</v>
      </c>
      <c r="U692" s="21"/>
      <c r="V692" s="8"/>
      <c r="W692" s="8"/>
      <c r="X692" s="8"/>
      <c r="Y692" s="8"/>
      <c r="Z692" s="8"/>
      <c r="AA692" s="8"/>
      <c r="AB692" s="12"/>
    </row>
    <row r="693" ht="15.75" customHeight="1">
      <c r="A693" s="13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7" t="b">
        <f>AND(ISNUMBER(MATCH('인테리어-초기비용'!$E$2:$E$747, '관리용품리스트'!$B$3:$B$48, 0)),
  ISNUMBER(MATCH('인테리어-초기비용'!$F$2:$F$747, '관리용품리스트'!$C$3:$C$48, 0))
)
</f>
        <v>0</v>
      </c>
      <c r="N69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93" s="18" t="str">
        <f>IF('인테리어-초기비용'!$C$2:$C$747="지출", -('인테리어-초기비용'!$G$2:$G$747), '인테리어-초기비용'!$G$2:$G$747)</f>
        <v/>
      </c>
      <c r="P693" s="18">
        <f>'인테리어-초기비용'!$O$2:$O$747-'인테리어-초기비용'!$N$2:$N$747</f>
        <v>0</v>
      </c>
      <c r="Q693" s="18" t="str">
        <f>IF('운영결산'!$C$2, '인테리어-초기비용'!$P$2:$P$747, '인테리어-초기비용'!$O$2:$O$747)</f>
        <v/>
      </c>
      <c r="R693" s="18" t="str">
        <f>IF('초기비용'!$C$2, '인테리어-초기비용'!$P$2:$P$747, '인테리어-초기비용'!$O$2:$O$747)</f>
        <v/>
      </c>
      <c r="S693" s="18">
        <f>IF('총결산'!$C$2, '인테리어-초기비용'!$P$2:$P$747, '인테리어-초기비용'!$O$2:$O$747)</f>
        <v>0</v>
      </c>
      <c r="T693" s="18">
        <f>IF('인테리어-초기비용'!$U$2:$U$747=FALSE, '인테리어-초기비용'!$N$2:$N$747, 0)</f>
        <v>0</v>
      </c>
      <c r="U693" s="20"/>
      <c r="V693" s="15"/>
      <c r="W693" s="15"/>
      <c r="X693" s="15"/>
      <c r="Y693" s="15"/>
      <c r="Z693" s="15"/>
      <c r="AA693" s="15"/>
      <c r="AB693" s="19"/>
    </row>
    <row r="694" ht="15.75" customHeight="1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10" t="b">
        <f>AND(ISNUMBER(MATCH('인테리어-초기비용'!$E$2:$E$747, '관리용품리스트'!$B$3:$B$48, 0)),
  ISNUMBER(MATCH('인테리어-초기비용'!$F$2:$F$747, '관리용품리스트'!$C$3:$C$48, 0))
)
</f>
        <v>0</v>
      </c>
      <c r="N69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94" s="11" t="str">
        <f>IF('인테리어-초기비용'!$C$2:$C$747="지출", -('인테리어-초기비용'!$G$2:$G$747), '인테리어-초기비용'!$G$2:$G$747)</f>
        <v/>
      </c>
      <c r="P694" s="11">
        <f>'인테리어-초기비용'!$O$2:$O$747-'인테리어-초기비용'!$N$2:$N$747</f>
        <v>0</v>
      </c>
      <c r="Q694" s="11" t="str">
        <f>IF('운영결산'!$C$2, '인테리어-초기비용'!$P$2:$P$747, '인테리어-초기비용'!$O$2:$O$747)</f>
        <v/>
      </c>
      <c r="R694" s="11" t="str">
        <f>IF('초기비용'!$C$2, '인테리어-초기비용'!$P$2:$P$747, '인테리어-초기비용'!$O$2:$O$747)</f>
        <v/>
      </c>
      <c r="S694" s="11">
        <f>IF('총결산'!$C$2, '인테리어-초기비용'!$P$2:$P$747, '인테리어-초기비용'!$O$2:$O$747)</f>
        <v>0</v>
      </c>
      <c r="T694" s="11">
        <f>IF('인테리어-초기비용'!$U$2:$U$747=FALSE, '인테리어-초기비용'!$N$2:$N$747, 0)</f>
        <v>0</v>
      </c>
      <c r="U694" s="21"/>
      <c r="V694" s="8"/>
      <c r="W694" s="8"/>
      <c r="X694" s="8"/>
      <c r="Y694" s="8"/>
      <c r="Z694" s="8"/>
      <c r="AA694" s="8"/>
      <c r="AB694" s="12"/>
    </row>
    <row r="695" ht="15.75" customHeight="1">
      <c r="A695" s="13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7" t="b">
        <f>AND(ISNUMBER(MATCH('인테리어-초기비용'!$E$2:$E$747, '관리용품리스트'!$B$3:$B$48, 0)),
  ISNUMBER(MATCH('인테리어-초기비용'!$F$2:$F$747, '관리용품리스트'!$C$3:$C$48, 0))
)
</f>
        <v>0</v>
      </c>
      <c r="N69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95" s="18" t="str">
        <f>IF('인테리어-초기비용'!$C$2:$C$747="지출", -('인테리어-초기비용'!$G$2:$G$747), '인테리어-초기비용'!$G$2:$G$747)</f>
        <v/>
      </c>
      <c r="P695" s="18">
        <f>'인테리어-초기비용'!$O$2:$O$747-'인테리어-초기비용'!$N$2:$N$747</f>
        <v>0</v>
      </c>
      <c r="Q695" s="18" t="str">
        <f>IF('운영결산'!$C$2, '인테리어-초기비용'!$P$2:$P$747, '인테리어-초기비용'!$O$2:$O$747)</f>
        <v/>
      </c>
      <c r="R695" s="18" t="str">
        <f>IF('초기비용'!$C$2, '인테리어-초기비용'!$P$2:$P$747, '인테리어-초기비용'!$O$2:$O$747)</f>
        <v/>
      </c>
      <c r="S695" s="18">
        <f>IF('총결산'!$C$2, '인테리어-초기비용'!$P$2:$P$747, '인테리어-초기비용'!$O$2:$O$747)</f>
        <v>0</v>
      </c>
      <c r="T695" s="18">
        <f>IF('인테리어-초기비용'!$U$2:$U$747=FALSE, '인테리어-초기비용'!$N$2:$N$747, 0)</f>
        <v>0</v>
      </c>
      <c r="U695" s="20"/>
      <c r="V695" s="15"/>
      <c r="W695" s="15"/>
      <c r="X695" s="15"/>
      <c r="Y695" s="15"/>
      <c r="Z695" s="15"/>
      <c r="AA695" s="15"/>
      <c r="AB695" s="19"/>
    </row>
    <row r="696" ht="15.75" customHeight="1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10" t="b">
        <f>AND(ISNUMBER(MATCH('인테리어-초기비용'!$E$2:$E$747, '관리용품리스트'!$B$3:$B$48, 0)),
  ISNUMBER(MATCH('인테리어-초기비용'!$F$2:$F$747, '관리용품리스트'!$C$3:$C$48, 0))
)
</f>
        <v>0</v>
      </c>
      <c r="N69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96" s="11" t="str">
        <f>IF('인테리어-초기비용'!$C$2:$C$747="지출", -('인테리어-초기비용'!$G$2:$G$747), '인테리어-초기비용'!$G$2:$G$747)</f>
        <v/>
      </c>
      <c r="P696" s="11">
        <f>'인테리어-초기비용'!$O$2:$O$747-'인테리어-초기비용'!$N$2:$N$747</f>
        <v>0</v>
      </c>
      <c r="Q696" s="11" t="str">
        <f>IF('운영결산'!$C$2, '인테리어-초기비용'!$P$2:$P$747, '인테리어-초기비용'!$O$2:$O$747)</f>
        <v/>
      </c>
      <c r="R696" s="11" t="str">
        <f>IF('초기비용'!$C$2, '인테리어-초기비용'!$P$2:$P$747, '인테리어-초기비용'!$O$2:$O$747)</f>
        <v/>
      </c>
      <c r="S696" s="11">
        <f>IF('총결산'!$C$2, '인테리어-초기비용'!$P$2:$P$747, '인테리어-초기비용'!$O$2:$O$747)</f>
        <v>0</v>
      </c>
      <c r="T696" s="11">
        <f>IF('인테리어-초기비용'!$U$2:$U$747=FALSE, '인테리어-초기비용'!$N$2:$N$747, 0)</f>
        <v>0</v>
      </c>
      <c r="U696" s="21"/>
      <c r="V696" s="8"/>
      <c r="W696" s="8"/>
      <c r="X696" s="8"/>
      <c r="Y696" s="8"/>
      <c r="Z696" s="8"/>
      <c r="AA696" s="8"/>
      <c r="AB696" s="12"/>
    </row>
    <row r="697" ht="15.75" customHeight="1">
      <c r="A697" s="13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7" t="b">
        <f>AND(ISNUMBER(MATCH('인테리어-초기비용'!$E$2:$E$747, '관리용품리스트'!$B$3:$B$48, 0)),
  ISNUMBER(MATCH('인테리어-초기비용'!$F$2:$F$747, '관리용품리스트'!$C$3:$C$48, 0))
)
</f>
        <v>0</v>
      </c>
      <c r="N69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97" s="18" t="str">
        <f>IF('인테리어-초기비용'!$C$2:$C$747="지출", -('인테리어-초기비용'!$G$2:$G$747), '인테리어-초기비용'!$G$2:$G$747)</f>
        <v/>
      </c>
      <c r="P697" s="18">
        <f>'인테리어-초기비용'!$O$2:$O$747-'인테리어-초기비용'!$N$2:$N$747</f>
        <v>0</v>
      </c>
      <c r="Q697" s="18" t="str">
        <f>IF('운영결산'!$C$2, '인테리어-초기비용'!$P$2:$P$747, '인테리어-초기비용'!$O$2:$O$747)</f>
        <v/>
      </c>
      <c r="R697" s="18" t="str">
        <f>IF('초기비용'!$C$2, '인테리어-초기비용'!$P$2:$P$747, '인테리어-초기비용'!$O$2:$O$747)</f>
        <v/>
      </c>
      <c r="S697" s="18">
        <f>IF('총결산'!$C$2, '인테리어-초기비용'!$P$2:$P$747, '인테리어-초기비용'!$O$2:$O$747)</f>
        <v>0</v>
      </c>
      <c r="T697" s="18">
        <f>IF('인테리어-초기비용'!$U$2:$U$747=FALSE, '인테리어-초기비용'!$N$2:$N$747, 0)</f>
        <v>0</v>
      </c>
      <c r="U697" s="20"/>
      <c r="V697" s="15"/>
      <c r="W697" s="15"/>
      <c r="X697" s="15"/>
      <c r="Y697" s="15"/>
      <c r="Z697" s="15"/>
      <c r="AA697" s="15"/>
      <c r="AB697" s="19"/>
    </row>
    <row r="698" ht="15.75" customHeight="1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10" t="b">
        <f>AND(ISNUMBER(MATCH('인테리어-초기비용'!$E$2:$E$747, '관리용품리스트'!$B$3:$B$48, 0)),
  ISNUMBER(MATCH('인테리어-초기비용'!$F$2:$F$747, '관리용품리스트'!$C$3:$C$48, 0))
)
</f>
        <v>0</v>
      </c>
      <c r="N69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698" s="11" t="str">
        <f>IF('인테리어-초기비용'!$C$2:$C$747="지출", -('인테리어-초기비용'!$G$2:$G$747), '인테리어-초기비용'!$G$2:$G$747)</f>
        <v/>
      </c>
      <c r="P698" s="11">
        <f>'인테리어-초기비용'!$O$2:$O$747-'인테리어-초기비용'!$N$2:$N$747</f>
        <v>0</v>
      </c>
      <c r="Q698" s="11" t="str">
        <f>IF('운영결산'!$C$2, '인테리어-초기비용'!$P$2:$P$747, '인테리어-초기비용'!$O$2:$O$747)</f>
        <v/>
      </c>
      <c r="R698" s="11" t="str">
        <f>IF('초기비용'!$C$2, '인테리어-초기비용'!$P$2:$P$747, '인테리어-초기비용'!$O$2:$O$747)</f>
        <v/>
      </c>
      <c r="S698" s="11">
        <f>IF('총결산'!$C$2, '인테리어-초기비용'!$P$2:$P$747, '인테리어-초기비용'!$O$2:$O$747)</f>
        <v>0</v>
      </c>
      <c r="T698" s="11">
        <f>IF('인테리어-초기비용'!$U$2:$U$747=FALSE, '인테리어-초기비용'!$N$2:$N$747, 0)</f>
        <v>0</v>
      </c>
      <c r="U698" s="21"/>
      <c r="V698" s="8"/>
      <c r="W698" s="8"/>
      <c r="X698" s="8"/>
      <c r="Y698" s="8"/>
      <c r="Z698" s="8"/>
      <c r="AA698" s="8"/>
      <c r="AB698" s="12"/>
    </row>
    <row r="699" ht="15.75" customHeight="1">
      <c r="A699" s="13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7" t="b">
        <f>AND(ISNUMBER(MATCH('인테리어-초기비용'!$E$2:$E$747, '관리용품리스트'!$B$3:$B$48, 0)),
  ISNUMBER(MATCH('인테리어-초기비용'!$F$2:$F$747, '관리용품리스트'!$C$3:$C$48, 0))
)
</f>
        <v>0</v>
      </c>
      <c r="N69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699" s="18" t="str">
        <f>IF('인테리어-초기비용'!$C$2:$C$747="지출", -('인테리어-초기비용'!$G$2:$G$747), '인테리어-초기비용'!$G$2:$G$747)</f>
        <v/>
      </c>
      <c r="P699" s="18">
        <f>'인테리어-초기비용'!$O$2:$O$747-'인테리어-초기비용'!$N$2:$N$747</f>
        <v>0</v>
      </c>
      <c r="Q699" s="18" t="str">
        <f>IF('운영결산'!$C$2, '인테리어-초기비용'!$P$2:$P$747, '인테리어-초기비용'!$O$2:$O$747)</f>
        <v/>
      </c>
      <c r="R699" s="18" t="str">
        <f>IF('초기비용'!$C$2, '인테리어-초기비용'!$P$2:$P$747, '인테리어-초기비용'!$O$2:$O$747)</f>
        <v/>
      </c>
      <c r="S699" s="18">
        <f>IF('총결산'!$C$2, '인테리어-초기비용'!$P$2:$P$747, '인테리어-초기비용'!$O$2:$O$747)</f>
        <v>0</v>
      </c>
      <c r="T699" s="18">
        <f>IF('인테리어-초기비용'!$U$2:$U$747=FALSE, '인테리어-초기비용'!$N$2:$N$747, 0)</f>
        <v>0</v>
      </c>
      <c r="U699" s="20"/>
      <c r="V699" s="15"/>
      <c r="W699" s="15"/>
      <c r="X699" s="15"/>
      <c r="Y699" s="15"/>
      <c r="Z699" s="15"/>
      <c r="AA699" s="15"/>
      <c r="AB699" s="19"/>
    </row>
    <row r="700" ht="15.75" customHeight="1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10" t="b">
        <f>AND(ISNUMBER(MATCH('인테리어-초기비용'!$E$2:$E$747, '관리용품리스트'!$B$3:$B$48, 0)),
  ISNUMBER(MATCH('인테리어-초기비용'!$F$2:$F$747, '관리용품리스트'!$C$3:$C$48, 0))
)
</f>
        <v>0</v>
      </c>
      <c r="N70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00" s="11" t="str">
        <f>IF('인테리어-초기비용'!$C$2:$C$747="지출", -('인테리어-초기비용'!$G$2:$G$747), '인테리어-초기비용'!$G$2:$G$747)</f>
        <v/>
      </c>
      <c r="P700" s="11">
        <f>'인테리어-초기비용'!$O$2:$O$747-'인테리어-초기비용'!$N$2:$N$747</f>
        <v>0</v>
      </c>
      <c r="Q700" s="11" t="str">
        <f>IF('운영결산'!$C$2, '인테리어-초기비용'!$P$2:$P$747, '인테리어-초기비용'!$O$2:$O$747)</f>
        <v/>
      </c>
      <c r="R700" s="11" t="str">
        <f>IF('초기비용'!$C$2, '인테리어-초기비용'!$P$2:$P$747, '인테리어-초기비용'!$O$2:$O$747)</f>
        <v/>
      </c>
      <c r="S700" s="11">
        <f>IF('총결산'!$C$2, '인테리어-초기비용'!$P$2:$P$747, '인테리어-초기비용'!$O$2:$O$747)</f>
        <v>0</v>
      </c>
      <c r="T700" s="11">
        <f>IF('인테리어-초기비용'!$U$2:$U$747=FALSE, '인테리어-초기비용'!$N$2:$N$747, 0)</f>
        <v>0</v>
      </c>
      <c r="U700" s="21"/>
      <c r="V700" s="8"/>
      <c r="W700" s="8"/>
      <c r="X700" s="8"/>
      <c r="Y700" s="8"/>
      <c r="Z700" s="8"/>
      <c r="AA700" s="8"/>
      <c r="AB700" s="12"/>
    </row>
    <row r="701" ht="15.75" customHeight="1">
      <c r="A701" s="13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7" t="b">
        <f>AND(ISNUMBER(MATCH('인테리어-초기비용'!$E$2:$E$747, '관리용품리스트'!$B$3:$B$48, 0)),
  ISNUMBER(MATCH('인테리어-초기비용'!$F$2:$F$747, '관리용품리스트'!$C$3:$C$48, 0))
)
</f>
        <v>0</v>
      </c>
      <c r="N70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01" s="18" t="str">
        <f>IF('인테리어-초기비용'!$C$2:$C$747="지출", -('인테리어-초기비용'!$G$2:$G$747), '인테리어-초기비용'!$G$2:$G$747)</f>
        <v/>
      </c>
      <c r="P701" s="18">
        <f>'인테리어-초기비용'!$O$2:$O$747-'인테리어-초기비용'!$N$2:$N$747</f>
        <v>0</v>
      </c>
      <c r="Q701" s="18" t="str">
        <f>IF('운영결산'!$C$2, '인테리어-초기비용'!$P$2:$P$747, '인테리어-초기비용'!$O$2:$O$747)</f>
        <v/>
      </c>
      <c r="R701" s="18" t="str">
        <f>IF('초기비용'!$C$2, '인테리어-초기비용'!$P$2:$P$747, '인테리어-초기비용'!$O$2:$O$747)</f>
        <v/>
      </c>
      <c r="S701" s="18">
        <f>IF('총결산'!$C$2, '인테리어-초기비용'!$P$2:$P$747, '인테리어-초기비용'!$O$2:$O$747)</f>
        <v>0</v>
      </c>
      <c r="T701" s="18">
        <f>IF('인테리어-초기비용'!$U$2:$U$747=FALSE, '인테리어-초기비용'!$N$2:$N$747, 0)</f>
        <v>0</v>
      </c>
      <c r="U701" s="20"/>
      <c r="V701" s="15"/>
      <c r="W701" s="15"/>
      <c r="X701" s="15"/>
      <c r="Y701" s="15"/>
      <c r="Z701" s="15"/>
      <c r="AA701" s="15"/>
      <c r="AB701" s="19"/>
    </row>
    <row r="702" ht="15.75" customHeight="1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10" t="b">
        <f>AND(ISNUMBER(MATCH('인테리어-초기비용'!$E$2:$E$747, '관리용품리스트'!$B$3:$B$48, 0)),
  ISNUMBER(MATCH('인테리어-초기비용'!$F$2:$F$747, '관리용품리스트'!$C$3:$C$48, 0))
)
</f>
        <v>0</v>
      </c>
      <c r="N70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02" s="11" t="str">
        <f>IF('인테리어-초기비용'!$C$2:$C$747="지출", -('인테리어-초기비용'!$G$2:$G$747), '인테리어-초기비용'!$G$2:$G$747)</f>
        <v/>
      </c>
      <c r="P702" s="11">
        <f>'인테리어-초기비용'!$O$2:$O$747-'인테리어-초기비용'!$N$2:$N$747</f>
        <v>0</v>
      </c>
      <c r="Q702" s="11" t="str">
        <f>IF('운영결산'!$C$2, '인테리어-초기비용'!$P$2:$P$747, '인테리어-초기비용'!$O$2:$O$747)</f>
        <v/>
      </c>
      <c r="R702" s="11" t="str">
        <f>IF('초기비용'!$C$2, '인테리어-초기비용'!$P$2:$P$747, '인테리어-초기비용'!$O$2:$O$747)</f>
        <v/>
      </c>
      <c r="S702" s="11">
        <f>IF('총결산'!$C$2, '인테리어-초기비용'!$P$2:$P$747, '인테리어-초기비용'!$O$2:$O$747)</f>
        <v>0</v>
      </c>
      <c r="T702" s="11">
        <f>IF('인테리어-초기비용'!$U$2:$U$747=FALSE, '인테리어-초기비용'!$N$2:$N$747, 0)</f>
        <v>0</v>
      </c>
      <c r="U702" s="21"/>
      <c r="V702" s="8"/>
      <c r="W702" s="8"/>
      <c r="X702" s="8"/>
      <c r="Y702" s="8"/>
      <c r="Z702" s="8"/>
      <c r="AA702" s="8"/>
      <c r="AB702" s="12"/>
    </row>
    <row r="703" ht="15.75" customHeight="1">
      <c r="A703" s="13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7" t="b">
        <f>AND(ISNUMBER(MATCH('인테리어-초기비용'!$E$2:$E$747, '관리용품리스트'!$B$3:$B$48, 0)),
  ISNUMBER(MATCH('인테리어-초기비용'!$F$2:$F$747, '관리용품리스트'!$C$3:$C$48, 0))
)
</f>
        <v>0</v>
      </c>
      <c r="N70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03" s="18" t="str">
        <f>IF('인테리어-초기비용'!$C$2:$C$747="지출", -('인테리어-초기비용'!$G$2:$G$747), '인테리어-초기비용'!$G$2:$G$747)</f>
        <v/>
      </c>
      <c r="P703" s="18">
        <f>'인테리어-초기비용'!$O$2:$O$747-'인테리어-초기비용'!$N$2:$N$747</f>
        <v>0</v>
      </c>
      <c r="Q703" s="18" t="str">
        <f>IF('운영결산'!$C$2, '인테리어-초기비용'!$P$2:$P$747, '인테리어-초기비용'!$O$2:$O$747)</f>
        <v/>
      </c>
      <c r="R703" s="18" t="str">
        <f>IF('초기비용'!$C$2, '인테리어-초기비용'!$P$2:$P$747, '인테리어-초기비용'!$O$2:$O$747)</f>
        <v/>
      </c>
      <c r="S703" s="18">
        <f>IF('총결산'!$C$2, '인테리어-초기비용'!$P$2:$P$747, '인테리어-초기비용'!$O$2:$O$747)</f>
        <v>0</v>
      </c>
      <c r="T703" s="18">
        <f>IF('인테리어-초기비용'!$U$2:$U$747=FALSE, '인테리어-초기비용'!$N$2:$N$747, 0)</f>
        <v>0</v>
      </c>
      <c r="U703" s="20"/>
      <c r="V703" s="15"/>
      <c r="W703" s="15"/>
      <c r="X703" s="15"/>
      <c r="Y703" s="15"/>
      <c r="Z703" s="15"/>
      <c r="AA703" s="15"/>
      <c r="AB703" s="19"/>
    </row>
    <row r="704" ht="15.75" customHeight="1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10" t="b">
        <f>AND(ISNUMBER(MATCH('인테리어-초기비용'!$E$2:$E$747, '관리용품리스트'!$B$3:$B$48, 0)),
  ISNUMBER(MATCH('인테리어-초기비용'!$F$2:$F$747, '관리용품리스트'!$C$3:$C$48, 0))
)
</f>
        <v>0</v>
      </c>
      <c r="N70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04" s="11" t="str">
        <f>IF('인테리어-초기비용'!$C$2:$C$747="지출", -('인테리어-초기비용'!$G$2:$G$747), '인테리어-초기비용'!$G$2:$G$747)</f>
        <v/>
      </c>
      <c r="P704" s="11">
        <f>'인테리어-초기비용'!$O$2:$O$747-'인테리어-초기비용'!$N$2:$N$747</f>
        <v>0</v>
      </c>
      <c r="Q704" s="11" t="str">
        <f>IF('운영결산'!$C$2, '인테리어-초기비용'!$P$2:$P$747, '인테리어-초기비용'!$O$2:$O$747)</f>
        <v/>
      </c>
      <c r="R704" s="11" t="str">
        <f>IF('초기비용'!$C$2, '인테리어-초기비용'!$P$2:$P$747, '인테리어-초기비용'!$O$2:$O$747)</f>
        <v/>
      </c>
      <c r="S704" s="11">
        <f>IF('총결산'!$C$2, '인테리어-초기비용'!$P$2:$P$747, '인테리어-초기비용'!$O$2:$O$747)</f>
        <v>0</v>
      </c>
      <c r="T704" s="11">
        <f>IF('인테리어-초기비용'!$U$2:$U$747=FALSE, '인테리어-초기비용'!$N$2:$N$747, 0)</f>
        <v>0</v>
      </c>
      <c r="U704" s="21"/>
      <c r="V704" s="8"/>
      <c r="W704" s="8"/>
      <c r="X704" s="8"/>
      <c r="Y704" s="8"/>
      <c r="Z704" s="8"/>
      <c r="AA704" s="8"/>
      <c r="AB704" s="12"/>
    </row>
    <row r="705" ht="15.75" customHeight="1">
      <c r="A705" s="13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7" t="b">
        <f>AND(ISNUMBER(MATCH('인테리어-초기비용'!$E$2:$E$747, '관리용품리스트'!$B$3:$B$48, 0)),
  ISNUMBER(MATCH('인테리어-초기비용'!$F$2:$F$747, '관리용품리스트'!$C$3:$C$48, 0))
)
</f>
        <v>0</v>
      </c>
      <c r="N70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05" s="18" t="str">
        <f>IF('인테리어-초기비용'!$C$2:$C$747="지출", -('인테리어-초기비용'!$G$2:$G$747), '인테리어-초기비용'!$G$2:$G$747)</f>
        <v/>
      </c>
      <c r="P705" s="18">
        <f>'인테리어-초기비용'!$O$2:$O$747-'인테리어-초기비용'!$N$2:$N$747</f>
        <v>0</v>
      </c>
      <c r="Q705" s="18" t="str">
        <f>IF('운영결산'!$C$2, '인테리어-초기비용'!$P$2:$P$747, '인테리어-초기비용'!$O$2:$O$747)</f>
        <v/>
      </c>
      <c r="R705" s="18" t="str">
        <f>IF('초기비용'!$C$2, '인테리어-초기비용'!$P$2:$P$747, '인테리어-초기비용'!$O$2:$O$747)</f>
        <v/>
      </c>
      <c r="S705" s="18">
        <f>IF('총결산'!$C$2, '인테리어-초기비용'!$P$2:$P$747, '인테리어-초기비용'!$O$2:$O$747)</f>
        <v>0</v>
      </c>
      <c r="T705" s="18">
        <f>IF('인테리어-초기비용'!$U$2:$U$747=FALSE, '인테리어-초기비용'!$N$2:$N$747, 0)</f>
        <v>0</v>
      </c>
      <c r="U705" s="20"/>
      <c r="V705" s="15"/>
      <c r="W705" s="15"/>
      <c r="X705" s="15"/>
      <c r="Y705" s="15"/>
      <c r="Z705" s="15"/>
      <c r="AA705" s="15"/>
      <c r="AB705" s="19"/>
    </row>
    <row r="706" ht="15.75" customHeight="1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10" t="b">
        <f>AND(ISNUMBER(MATCH('인테리어-초기비용'!$E$2:$E$747, '관리용품리스트'!$B$3:$B$48, 0)),
  ISNUMBER(MATCH('인테리어-초기비용'!$F$2:$F$747, '관리용품리스트'!$C$3:$C$48, 0))
)
</f>
        <v>0</v>
      </c>
      <c r="N70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06" s="11" t="str">
        <f>IF('인테리어-초기비용'!$C$2:$C$747="지출", -('인테리어-초기비용'!$G$2:$G$747), '인테리어-초기비용'!$G$2:$G$747)</f>
        <v/>
      </c>
      <c r="P706" s="11">
        <f>'인테리어-초기비용'!$O$2:$O$747-'인테리어-초기비용'!$N$2:$N$747</f>
        <v>0</v>
      </c>
      <c r="Q706" s="11" t="str">
        <f>IF('운영결산'!$C$2, '인테리어-초기비용'!$P$2:$P$747, '인테리어-초기비용'!$O$2:$O$747)</f>
        <v/>
      </c>
      <c r="R706" s="11" t="str">
        <f>IF('초기비용'!$C$2, '인테리어-초기비용'!$P$2:$P$747, '인테리어-초기비용'!$O$2:$O$747)</f>
        <v/>
      </c>
      <c r="S706" s="11">
        <f>IF('총결산'!$C$2, '인테리어-초기비용'!$P$2:$P$747, '인테리어-초기비용'!$O$2:$O$747)</f>
        <v>0</v>
      </c>
      <c r="T706" s="11">
        <f>IF('인테리어-초기비용'!$U$2:$U$747=FALSE, '인테리어-초기비용'!$N$2:$N$747, 0)</f>
        <v>0</v>
      </c>
      <c r="U706" s="21"/>
      <c r="V706" s="8"/>
      <c r="W706" s="8"/>
      <c r="X706" s="8"/>
      <c r="Y706" s="8"/>
      <c r="Z706" s="8"/>
      <c r="AA706" s="8"/>
      <c r="AB706" s="12"/>
    </row>
    <row r="707" ht="15.75" customHeight="1">
      <c r="A707" s="13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7" t="b">
        <f>AND(ISNUMBER(MATCH('인테리어-초기비용'!$E$2:$E$747, '관리용품리스트'!$B$3:$B$48, 0)),
  ISNUMBER(MATCH('인테리어-초기비용'!$F$2:$F$747, '관리용품리스트'!$C$3:$C$48, 0))
)
</f>
        <v>0</v>
      </c>
      <c r="N70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07" s="18" t="str">
        <f>IF('인테리어-초기비용'!$C$2:$C$747="지출", -('인테리어-초기비용'!$G$2:$G$747), '인테리어-초기비용'!$G$2:$G$747)</f>
        <v/>
      </c>
      <c r="P707" s="18">
        <f>'인테리어-초기비용'!$O$2:$O$747-'인테리어-초기비용'!$N$2:$N$747</f>
        <v>0</v>
      </c>
      <c r="Q707" s="18" t="str">
        <f>IF('운영결산'!$C$2, '인테리어-초기비용'!$P$2:$P$747, '인테리어-초기비용'!$O$2:$O$747)</f>
        <v/>
      </c>
      <c r="R707" s="18" t="str">
        <f>IF('초기비용'!$C$2, '인테리어-초기비용'!$P$2:$P$747, '인테리어-초기비용'!$O$2:$O$747)</f>
        <v/>
      </c>
      <c r="S707" s="18">
        <f>IF('총결산'!$C$2, '인테리어-초기비용'!$P$2:$P$747, '인테리어-초기비용'!$O$2:$O$747)</f>
        <v>0</v>
      </c>
      <c r="T707" s="18">
        <f>IF('인테리어-초기비용'!$U$2:$U$747=FALSE, '인테리어-초기비용'!$N$2:$N$747, 0)</f>
        <v>0</v>
      </c>
      <c r="U707" s="20"/>
      <c r="V707" s="15"/>
      <c r="W707" s="15"/>
      <c r="X707" s="15"/>
      <c r="Y707" s="15"/>
      <c r="Z707" s="15"/>
      <c r="AA707" s="15"/>
      <c r="AB707" s="19"/>
    </row>
    <row r="708" ht="15.75" customHeight="1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10" t="b">
        <f>AND(ISNUMBER(MATCH('인테리어-초기비용'!$E$2:$E$747, '관리용품리스트'!$B$3:$B$48, 0)),
  ISNUMBER(MATCH('인테리어-초기비용'!$F$2:$F$747, '관리용품리스트'!$C$3:$C$48, 0))
)
</f>
        <v>0</v>
      </c>
      <c r="N70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08" s="11" t="str">
        <f>IF('인테리어-초기비용'!$C$2:$C$747="지출", -('인테리어-초기비용'!$G$2:$G$747), '인테리어-초기비용'!$G$2:$G$747)</f>
        <v/>
      </c>
      <c r="P708" s="11">
        <f>'인테리어-초기비용'!$O$2:$O$747-'인테리어-초기비용'!$N$2:$N$747</f>
        <v>0</v>
      </c>
      <c r="Q708" s="11" t="str">
        <f>IF('운영결산'!$C$2, '인테리어-초기비용'!$P$2:$P$747, '인테리어-초기비용'!$O$2:$O$747)</f>
        <v/>
      </c>
      <c r="R708" s="11" t="str">
        <f>IF('초기비용'!$C$2, '인테리어-초기비용'!$P$2:$P$747, '인테리어-초기비용'!$O$2:$O$747)</f>
        <v/>
      </c>
      <c r="S708" s="11">
        <f>IF('총결산'!$C$2, '인테리어-초기비용'!$P$2:$P$747, '인테리어-초기비용'!$O$2:$O$747)</f>
        <v>0</v>
      </c>
      <c r="T708" s="11">
        <f>IF('인테리어-초기비용'!$U$2:$U$747=FALSE, '인테리어-초기비용'!$N$2:$N$747, 0)</f>
        <v>0</v>
      </c>
      <c r="U708" s="21"/>
      <c r="V708" s="8"/>
      <c r="W708" s="8"/>
      <c r="X708" s="8"/>
      <c r="Y708" s="8"/>
      <c r="Z708" s="8"/>
      <c r="AA708" s="8"/>
      <c r="AB708" s="12"/>
    </row>
    <row r="709" ht="15.75" customHeight="1">
      <c r="A709" s="13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7" t="b">
        <f>AND(ISNUMBER(MATCH('인테리어-초기비용'!$E$2:$E$747, '관리용품리스트'!$B$3:$B$48, 0)),
  ISNUMBER(MATCH('인테리어-초기비용'!$F$2:$F$747, '관리용품리스트'!$C$3:$C$48, 0))
)
</f>
        <v>0</v>
      </c>
      <c r="N70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09" s="18" t="str">
        <f>IF('인테리어-초기비용'!$C$2:$C$747="지출", -('인테리어-초기비용'!$G$2:$G$747), '인테리어-초기비용'!$G$2:$G$747)</f>
        <v/>
      </c>
      <c r="P709" s="18">
        <f>'인테리어-초기비용'!$O$2:$O$747-'인테리어-초기비용'!$N$2:$N$747</f>
        <v>0</v>
      </c>
      <c r="Q709" s="18" t="str">
        <f>IF('운영결산'!$C$2, '인테리어-초기비용'!$P$2:$P$747, '인테리어-초기비용'!$O$2:$O$747)</f>
        <v/>
      </c>
      <c r="R709" s="18" t="str">
        <f>IF('초기비용'!$C$2, '인테리어-초기비용'!$P$2:$P$747, '인테리어-초기비용'!$O$2:$O$747)</f>
        <v/>
      </c>
      <c r="S709" s="18">
        <f>IF('총결산'!$C$2, '인테리어-초기비용'!$P$2:$P$747, '인테리어-초기비용'!$O$2:$O$747)</f>
        <v>0</v>
      </c>
      <c r="T709" s="18">
        <f>IF('인테리어-초기비용'!$U$2:$U$747=FALSE, '인테리어-초기비용'!$N$2:$N$747, 0)</f>
        <v>0</v>
      </c>
      <c r="U709" s="20"/>
      <c r="V709" s="15"/>
      <c r="W709" s="15"/>
      <c r="X709" s="15"/>
      <c r="Y709" s="15"/>
      <c r="Z709" s="15"/>
      <c r="AA709" s="15"/>
      <c r="AB709" s="19"/>
    </row>
    <row r="710" ht="15.75" customHeight="1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10" t="b">
        <f>AND(ISNUMBER(MATCH('인테리어-초기비용'!$E$2:$E$747, '관리용품리스트'!$B$3:$B$48, 0)),
  ISNUMBER(MATCH('인테리어-초기비용'!$F$2:$F$747, '관리용품리스트'!$C$3:$C$48, 0))
)
</f>
        <v>0</v>
      </c>
      <c r="N71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10" s="11" t="str">
        <f>IF('인테리어-초기비용'!$C$2:$C$747="지출", -('인테리어-초기비용'!$G$2:$G$747), '인테리어-초기비용'!$G$2:$G$747)</f>
        <v/>
      </c>
      <c r="P710" s="11">
        <f>'인테리어-초기비용'!$O$2:$O$747-'인테리어-초기비용'!$N$2:$N$747</f>
        <v>0</v>
      </c>
      <c r="Q710" s="11" t="str">
        <f>IF('운영결산'!$C$2, '인테리어-초기비용'!$P$2:$P$747, '인테리어-초기비용'!$O$2:$O$747)</f>
        <v/>
      </c>
      <c r="R710" s="11" t="str">
        <f>IF('초기비용'!$C$2, '인테리어-초기비용'!$P$2:$P$747, '인테리어-초기비용'!$O$2:$O$747)</f>
        <v/>
      </c>
      <c r="S710" s="11">
        <f>IF('총결산'!$C$2, '인테리어-초기비용'!$P$2:$P$747, '인테리어-초기비용'!$O$2:$O$747)</f>
        <v>0</v>
      </c>
      <c r="T710" s="11">
        <f>IF('인테리어-초기비용'!$U$2:$U$747=FALSE, '인테리어-초기비용'!$N$2:$N$747, 0)</f>
        <v>0</v>
      </c>
      <c r="U710" s="21"/>
      <c r="V710" s="8"/>
      <c r="W710" s="8"/>
      <c r="X710" s="8"/>
      <c r="Y710" s="8"/>
      <c r="Z710" s="8"/>
      <c r="AA710" s="8"/>
      <c r="AB710" s="12"/>
    </row>
    <row r="711" ht="15.75" customHeight="1">
      <c r="A711" s="13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7" t="b">
        <f>AND(ISNUMBER(MATCH('인테리어-초기비용'!$E$2:$E$747, '관리용품리스트'!$B$3:$B$48, 0)),
  ISNUMBER(MATCH('인테리어-초기비용'!$F$2:$F$747, '관리용품리스트'!$C$3:$C$48, 0))
)
</f>
        <v>0</v>
      </c>
      <c r="N71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11" s="18" t="str">
        <f>IF('인테리어-초기비용'!$C$2:$C$747="지출", -('인테리어-초기비용'!$G$2:$G$747), '인테리어-초기비용'!$G$2:$G$747)</f>
        <v/>
      </c>
      <c r="P711" s="18">
        <f>'인테리어-초기비용'!$O$2:$O$747-'인테리어-초기비용'!$N$2:$N$747</f>
        <v>0</v>
      </c>
      <c r="Q711" s="18" t="str">
        <f>IF('운영결산'!$C$2, '인테리어-초기비용'!$P$2:$P$747, '인테리어-초기비용'!$O$2:$O$747)</f>
        <v/>
      </c>
      <c r="R711" s="18" t="str">
        <f>IF('초기비용'!$C$2, '인테리어-초기비용'!$P$2:$P$747, '인테리어-초기비용'!$O$2:$O$747)</f>
        <v/>
      </c>
      <c r="S711" s="18">
        <f>IF('총결산'!$C$2, '인테리어-초기비용'!$P$2:$P$747, '인테리어-초기비용'!$O$2:$O$747)</f>
        <v>0</v>
      </c>
      <c r="T711" s="18">
        <f>IF('인테리어-초기비용'!$U$2:$U$747=FALSE, '인테리어-초기비용'!$N$2:$N$747, 0)</f>
        <v>0</v>
      </c>
      <c r="U711" s="20"/>
      <c r="V711" s="15"/>
      <c r="W711" s="15"/>
      <c r="X711" s="15"/>
      <c r="Y711" s="15"/>
      <c r="Z711" s="15"/>
      <c r="AA711" s="15"/>
      <c r="AB711" s="19"/>
    </row>
    <row r="712" ht="15.75" customHeight="1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10" t="b">
        <f>AND(ISNUMBER(MATCH('인테리어-초기비용'!$E$2:$E$747, '관리용품리스트'!$B$3:$B$48, 0)),
  ISNUMBER(MATCH('인테리어-초기비용'!$F$2:$F$747, '관리용품리스트'!$C$3:$C$48, 0))
)
</f>
        <v>0</v>
      </c>
      <c r="N71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12" s="11" t="str">
        <f>IF('인테리어-초기비용'!$C$2:$C$747="지출", -('인테리어-초기비용'!$G$2:$G$747), '인테리어-초기비용'!$G$2:$G$747)</f>
        <v/>
      </c>
      <c r="P712" s="11">
        <f>'인테리어-초기비용'!$O$2:$O$747-'인테리어-초기비용'!$N$2:$N$747</f>
        <v>0</v>
      </c>
      <c r="Q712" s="11" t="str">
        <f>IF('운영결산'!$C$2, '인테리어-초기비용'!$P$2:$P$747, '인테리어-초기비용'!$O$2:$O$747)</f>
        <v/>
      </c>
      <c r="R712" s="11" t="str">
        <f>IF('초기비용'!$C$2, '인테리어-초기비용'!$P$2:$P$747, '인테리어-초기비용'!$O$2:$O$747)</f>
        <v/>
      </c>
      <c r="S712" s="11">
        <f>IF('총결산'!$C$2, '인테리어-초기비용'!$P$2:$P$747, '인테리어-초기비용'!$O$2:$O$747)</f>
        <v>0</v>
      </c>
      <c r="T712" s="11">
        <f>IF('인테리어-초기비용'!$U$2:$U$747=FALSE, '인테리어-초기비용'!$N$2:$N$747, 0)</f>
        <v>0</v>
      </c>
      <c r="U712" s="21"/>
      <c r="V712" s="8"/>
      <c r="W712" s="8"/>
      <c r="X712" s="8"/>
      <c r="Y712" s="8"/>
      <c r="Z712" s="8"/>
      <c r="AA712" s="8"/>
      <c r="AB712" s="12"/>
    </row>
    <row r="713" ht="15.75" customHeight="1">
      <c r="A713" s="13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7" t="b">
        <f>AND(ISNUMBER(MATCH('인테리어-초기비용'!$E$2:$E$747, '관리용품리스트'!$B$3:$B$48, 0)),
  ISNUMBER(MATCH('인테리어-초기비용'!$F$2:$F$747, '관리용품리스트'!$C$3:$C$48, 0))
)
</f>
        <v>0</v>
      </c>
      <c r="N71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13" s="18" t="str">
        <f>IF('인테리어-초기비용'!$C$2:$C$747="지출", -('인테리어-초기비용'!$G$2:$G$747), '인테리어-초기비용'!$G$2:$G$747)</f>
        <v/>
      </c>
      <c r="P713" s="18">
        <f>'인테리어-초기비용'!$O$2:$O$747-'인테리어-초기비용'!$N$2:$N$747</f>
        <v>0</v>
      </c>
      <c r="Q713" s="18" t="str">
        <f>IF('운영결산'!$C$2, '인테리어-초기비용'!$P$2:$P$747, '인테리어-초기비용'!$O$2:$O$747)</f>
        <v/>
      </c>
      <c r="R713" s="18" t="str">
        <f>IF('초기비용'!$C$2, '인테리어-초기비용'!$P$2:$P$747, '인테리어-초기비용'!$O$2:$O$747)</f>
        <v/>
      </c>
      <c r="S713" s="18">
        <f>IF('총결산'!$C$2, '인테리어-초기비용'!$P$2:$P$747, '인테리어-초기비용'!$O$2:$O$747)</f>
        <v>0</v>
      </c>
      <c r="T713" s="18">
        <f>IF('인테리어-초기비용'!$U$2:$U$747=FALSE, '인테리어-초기비용'!$N$2:$N$747, 0)</f>
        <v>0</v>
      </c>
      <c r="U713" s="20"/>
      <c r="V713" s="15"/>
      <c r="W713" s="15"/>
      <c r="X713" s="15"/>
      <c r="Y713" s="15"/>
      <c r="Z713" s="15"/>
      <c r="AA713" s="15"/>
      <c r="AB713" s="19"/>
    </row>
    <row r="714" ht="15.75" customHeight="1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10" t="b">
        <f>AND(ISNUMBER(MATCH('인테리어-초기비용'!$E$2:$E$747, '관리용품리스트'!$B$3:$B$48, 0)),
  ISNUMBER(MATCH('인테리어-초기비용'!$F$2:$F$747, '관리용품리스트'!$C$3:$C$48, 0))
)
</f>
        <v>0</v>
      </c>
      <c r="N71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14" s="11" t="str">
        <f>IF('인테리어-초기비용'!$C$2:$C$747="지출", -('인테리어-초기비용'!$G$2:$G$747), '인테리어-초기비용'!$G$2:$G$747)</f>
        <v/>
      </c>
      <c r="P714" s="11">
        <f>'인테리어-초기비용'!$O$2:$O$747-'인테리어-초기비용'!$N$2:$N$747</f>
        <v>0</v>
      </c>
      <c r="Q714" s="11" t="str">
        <f>IF('운영결산'!$C$2, '인테리어-초기비용'!$P$2:$P$747, '인테리어-초기비용'!$O$2:$O$747)</f>
        <v/>
      </c>
      <c r="R714" s="11" t="str">
        <f>IF('초기비용'!$C$2, '인테리어-초기비용'!$P$2:$P$747, '인테리어-초기비용'!$O$2:$O$747)</f>
        <v/>
      </c>
      <c r="S714" s="11">
        <f>IF('총결산'!$C$2, '인테리어-초기비용'!$P$2:$P$747, '인테리어-초기비용'!$O$2:$O$747)</f>
        <v>0</v>
      </c>
      <c r="T714" s="11">
        <f>IF('인테리어-초기비용'!$U$2:$U$747=FALSE, '인테리어-초기비용'!$N$2:$N$747, 0)</f>
        <v>0</v>
      </c>
      <c r="U714" s="21"/>
      <c r="V714" s="8"/>
      <c r="W714" s="8"/>
      <c r="X714" s="8"/>
      <c r="Y714" s="8"/>
      <c r="Z714" s="8"/>
      <c r="AA714" s="8"/>
      <c r="AB714" s="12"/>
    </row>
    <row r="715" ht="15.75" customHeight="1">
      <c r="A715" s="13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7" t="b">
        <f>AND(ISNUMBER(MATCH('인테리어-초기비용'!$E$2:$E$747, '관리용품리스트'!$B$3:$B$48, 0)),
  ISNUMBER(MATCH('인테리어-초기비용'!$F$2:$F$747, '관리용품리스트'!$C$3:$C$48, 0))
)
</f>
        <v>0</v>
      </c>
      <c r="N71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15" s="18" t="str">
        <f>IF('인테리어-초기비용'!$C$2:$C$747="지출", -('인테리어-초기비용'!$G$2:$G$747), '인테리어-초기비용'!$G$2:$G$747)</f>
        <v/>
      </c>
      <c r="P715" s="18">
        <f>'인테리어-초기비용'!$O$2:$O$747-'인테리어-초기비용'!$N$2:$N$747</f>
        <v>0</v>
      </c>
      <c r="Q715" s="18" t="str">
        <f>IF('운영결산'!$C$2, '인테리어-초기비용'!$P$2:$P$747, '인테리어-초기비용'!$O$2:$O$747)</f>
        <v/>
      </c>
      <c r="R715" s="18" t="str">
        <f>IF('초기비용'!$C$2, '인테리어-초기비용'!$P$2:$P$747, '인테리어-초기비용'!$O$2:$O$747)</f>
        <v/>
      </c>
      <c r="S715" s="18">
        <f>IF('총결산'!$C$2, '인테리어-초기비용'!$P$2:$P$747, '인테리어-초기비용'!$O$2:$O$747)</f>
        <v>0</v>
      </c>
      <c r="T715" s="18">
        <f>IF('인테리어-초기비용'!$U$2:$U$747=FALSE, '인테리어-초기비용'!$N$2:$N$747, 0)</f>
        <v>0</v>
      </c>
      <c r="U715" s="20"/>
      <c r="V715" s="15"/>
      <c r="W715" s="15"/>
      <c r="X715" s="15"/>
      <c r="Y715" s="15"/>
      <c r="Z715" s="15"/>
      <c r="AA715" s="15"/>
      <c r="AB715" s="19"/>
    </row>
    <row r="716" ht="15.75" customHeight="1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10" t="b">
        <f>AND(ISNUMBER(MATCH('인테리어-초기비용'!$E$2:$E$747, '관리용품리스트'!$B$3:$B$48, 0)),
  ISNUMBER(MATCH('인테리어-초기비용'!$F$2:$F$747, '관리용품리스트'!$C$3:$C$48, 0))
)
</f>
        <v>0</v>
      </c>
      <c r="N71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16" s="11" t="str">
        <f>IF('인테리어-초기비용'!$C$2:$C$747="지출", -('인테리어-초기비용'!$G$2:$G$747), '인테리어-초기비용'!$G$2:$G$747)</f>
        <v/>
      </c>
      <c r="P716" s="11">
        <f>'인테리어-초기비용'!$O$2:$O$747-'인테리어-초기비용'!$N$2:$N$747</f>
        <v>0</v>
      </c>
      <c r="Q716" s="11" t="str">
        <f>IF('운영결산'!$C$2, '인테리어-초기비용'!$P$2:$P$747, '인테리어-초기비용'!$O$2:$O$747)</f>
        <v/>
      </c>
      <c r="R716" s="11" t="str">
        <f>IF('초기비용'!$C$2, '인테리어-초기비용'!$P$2:$P$747, '인테리어-초기비용'!$O$2:$O$747)</f>
        <v/>
      </c>
      <c r="S716" s="11">
        <f>IF('총결산'!$C$2, '인테리어-초기비용'!$P$2:$P$747, '인테리어-초기비용'!$O$2:$O$747)</f>
        <v>0</v>
      </c>
      <c r="T716" s="11">
        <f>IF('인테리어-초기비용'!$U$2:$U$747=FALSE, '인테리어-초기비용'!$N$2:$N$747, 0)</f>
        <v>0</v>
      </c>
      <c r="U716" s="21"/>
      <c r="V716" s="8"/>
      <c r="W716" s="8"/>
      <c r="X716" s="8"/>
      <c r="Y716" s="8"/>
      <c r="Z716" s="8"/>
      <c r="AA716" s="8"/>
      <c r="AB716" s="12"/>
    </row>
    <row r="717" ht="15.75" customHeight="1">
      <c r="A717" s="13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7" t="b">
        <f>AND(ISNUMBER(MATCH('인테리어-초기비용'!$E$2:$E$747, '관리용품리스트'!$B$3:$B$48, 0)),
  ISNUMBER(MATCH('인테리어-초기비용'!$F$2:$F$747, '관리용품리스트'!$C$3:$C$48, 0))
)
</f>
        <v>0</v>
      </c>
      <c r="N71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17" s="18" t="str">
        <f>IF('인테리어-초기비용'!$C$2:$C$747="지출", -('인테리어-초기비용'!$G$2:$G$747), '인테리어-초기비용'!$G$2:$G$747)</f>
        <v/>
      </c>
      <c r="P717" s="18">
        <f>'인테리어-초기비용'!$O$2:$O$747-'인테리어-초기비용'!$N$2:$N$747</f>
        <v>0</v>
      </c>
      <c r="Q717" s="18" t="str">
        <f>IF('운영결산'!$C$2, '인테리어-초기비용'!$P$2:$P$747, '인테리어-초기비용'!$O$2:$O$747)</f>
        <v/>
      </c>
      <c r="R717" s="18" t="str">
        <f>IF('초기비용'!$C$2, '인테리어-초기비용'!$P$2:$P$747, '인테리어-초기비용'!$O$2:$O$747)</f>
        <v/>
      </c>
      <c r="S717" s="18">
        <f>IF('총결산'!$C$2, '인테리어-초기비용'!$P$2:$P$747, '인테리어-초기비용'!$O$2:$O$747)</f>
        <v>0</v>
      </c>
      <c r="T717" s="18">
        <f>IF('인테리어-초기비용'!$U$2:$U$747=FALSE, '인테리어-초기비용'!$N$2:$N$747, 0)</f>
        <v>0</v>
      </c>
      <c r="U717" s="20"/>
      <c r="V717" s="15"/>
      <c r="W717" s="15"/>
      <c r="X717" s="15"/>
      <c r="Y717" s="15"/>
      <c r="Z717" s="15"/>
      <c r="AA717" s="15"/>
      <c r="AB717" s="19"/>
    </row>
    <row r="718" ht="15.75" customHeight="1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10" t="b">
        <f>AND(ISNUMBER(MATCH('인테리어-초기비용'!$E$2:$E$747, '관리용품리스트'!$B$3:$B$48, 0)),
  ISNUMBER(MATCH('인테리어-초기비용'!$F$2:$F$747, '관리용품리스트'!$C$3:$C$48, 0))
)
</f>
        <v>0</v>
      </c>
      <c r="N71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18" s="11" t="str">
        <f>IF('인테리어-초기비용'!$C$2:$C$747="지출", -('인테리어-초기비용'!$G$2:$G$747), '인테리어-초기비용'!$G$2:$G$747)</f>
        <v/>
      </c>
      <c r="P718" s="11">
        <f>'인테리어-초기비용'!$O$2:$O$747-'인테리어-초기비용'!$N$2:$N$747</f>
        <v>0</v>
      </c>
      <c r="Q718" s="11" t="str">
        <f>IF('운영결산'!$C$2, '인테리어-초기비용'!$P$2:$P$747, '인테리어-초기비용'!$O$2:$O$747)</f>
        <v/>
      </c>
      <c r="R718" s="11" t="str">
        <f>IF('초기비용'!$C$2, '인테리어-초기비용'!$P$2:$P$747, '인테리어-초기비용'!$O$2:$O$747)</f>
        <v/>
      </c>
      <c r="S718" s="11">
        <f>IF('총결산'!$C$2, '인테리어-초기비용'!$P$2:$P$747, '인테리어-초기비용'!$O$2:$O$747)</f>
        <v>0</v>
      </c>
      <c r="T718" s="11">
        <f>IF('인테리어-초기비용'!$U$2:$U$747=FALSE, '인테리어-초기비용'!$N$2:$N$747, 0)</f>
        <v>0</v>
      </c>
      <c r="U718" s="21"/>
      <c r="V718" s="8"/>
      <c r="W718" s="8"/>
      <c r="X718" s="8"/>
      <c r="Y718" s="8"/>
      <c r="Z718" s="8"/>
      <c r="AA718" s="8"/>
      <c r="AB718" s="12"/>
    </row>
    <row r="719" ht="15.75" customHeight="1">
      <c r="A719" s="13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7" t="b">
        <f>AND(ISNUMBER(MATCH('인테리어-초기비용'!$E$2:$E$747, '관리용품리스트'!$B$3:$B$48, 0)),
  ISNUMBER(MATCH('인테리어-초기비용'!$F$2:$F$747, '관리용품리스트'!$C$3:$C$48, 0))
)
</f>
        <v>0</v>
      </c>
      <c r="N71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19" s="18" t="str">
        <f>IF('인테리어-초기비용'!$C$2:$C$747="지출", -('인테리어-초기비용'!$G$2:$G$747), '인테리어-초기비용'!$G$2:$G$747)</f>
        <v/>
      </c>
      <c r="P719" s="18">
        <f>'인테리어-초기비용'!$O$2:$O$747-'인테리어-초기비용'!$N$2:$N$747</f>
        <v>0</v>
      </c>
      <c r="Q719" s="18" t="str">
        <f>IF('운영결산'!$C$2, '인테리어-초기비용'!$P$2:$P$747, '인테리어-초기비용'!$O$2:$O$747)</f>
        <v/>
      </c>
      <c r="R719" s="18" t="str">
        <f>IF('초기비용'!$C$2, '인테리어-초기비용'!$P$2:$P$747, '인테리어-초기비용'!$O$2:$O$747)</f>
        <v/>
      </c>
      <c r="S719" s="18">
        <f>IF('총결산'!$C$2, '인테리어-초기비용'!$P$2:$P$747, '인테리어-초기비용'!$O$2:$O$747)</f>
        <v>0</v>
      </c>
      <c r="T719" s="18">
        <f>IF('인테리어-초기비용'!$U$2:$U$747=FALSE, '인테리어-초기비용'!$N$2:$N$747, 0)</f>
        <v>0</v>
      </c>
      <c r="U719" s="20"/>
      <c r="V719" s="15"/>
      <c r="W719" s="15"/>
      <c r="X719" s="15"/>
      <c r="Y719" s="15"/>
      <c r="Z719" s="15"/>
      <c r="AA719" s="15"/>
      <c r="AB719" s="19"/>
    </row>
    <row r="720" ht="15.75" customHeight="1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10" t="b">
        <f>AND(ISNUMBER(MATCH('인테리어-초기비용'!$E$2:$E$747, '관리용품리스트'!$B$3:$B$48, 0)),
  ISNUMBER(MATCH('인테리어-초기비용'!$F$2:$F$747, '관리용품리스트'!$C$3:$C$48, 0))
)
</f>
        <v>0</v>
      </c>
      <c r="N72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20" s="11" t="str">
        <f>IF('인테리어-초기비용'!$C$2:$C$747="지출", -('인테리어-초기비용'!$G$2:$G$747), '인테리어-초기비용'!$G$2:$G$747)</f>
        <v/>
      </c>
      <c r="P720" s="11">
        <f>'인테리어-초기비용'!$O$2:$O$747-'인테리어-초기비용'!$N$2:$N$747</f>
        <v>0</v>
      </c>
      <c r="Q720" s="11" t="str">
        <f>IF('운영결산'!$C$2, '인테리어-초기비용'!$P$2:$P$747, '인테리어-초기비용'!$O$2:$O$747)</f>
        <v/>
      </c>
      <c r="R720" s="11" t="str">
        <f>IF('초기비용'!$C$2, '인테리어-초기비용'!$P$2:$P$747, '인테리어-초기비용'!$O$2:$O$747)</f>
        <v/>
      </c>
      <c r="S720" s="11">
        <f>IF('총결산'!$C$2, '인테리어-초기비용'!$P$2:$P$747, '인테리어-초기비용'!$O$2:$O$747)</f>
        <v>0</v>
      </c>
      <c r="T720" s="11">
        <f>IF('인테리어-초기비용'!$U$2:$U$747=FALSE, '인테리어-초기비용'!$N$2:$N$747, 0)</f>
        <v>0</v>
      </c>
      <c r="U720" s="21"/>
      <c r="V720" s="8"/>
      <c r="W720" s="8"/>
      <c r="X720" s="8"/>
      <c r="Y720" s="8"/>
      <c r="Z720" s="8"/>
      <c r="AA720" s="8"/>
      <c r="AB720" s="12"/>
    </row>
    <row r="721" ht="15.75" customHeight="1">
      <c r="A721" s="13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7" t="b">
        <f>AND(ISNUMBER(MATCH('인테리어-초기비용'!$E$2:$E$747, '관리용품리스트'!$B$3:$B$48, 0)),
  ISNUMBER(MATCH('인테리어-초기비용'!$F$2:$F$747, '관리용품리스트'!$C$3:$C$48, 0))
)
</f>
        <v>0</v>
      </c>
      <c r="N72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21" s="18" t="str">
        <f>IF('인테리어-초기비용'!$C$2:$C$747="지출", -('인테리어-초기비용'!$G$2:$G$747), '인테리어-초기비용'!$G$2:$G$747)</f>
        <v/>
      </c>
      <c r="P721" s="18">
        <f>'인테리어-초기비용'!$O$2:$O$747-'인테리어-초기비용'!$N$2:$N$747</f>
        <v>0</v>
      </c>
      <c r="Q721" s="18" t="str">
        <f>IF('운영결산'!$C$2, '인테리어-초기비용'!$P$2:$P$747, '인테리어-초기비용'!$O$2:$O$747)</f>
        <v/>
      </c>
      <c r="R721" s="18" t="str">
        <f>IF('초기비용'!$C$2, '인테리어-초기비용'!$P$2:$P$747, '인테리어-초기비용'!$O$2:$O$747)</f>
        <v/>
      </c>
      <c r="S721" s="18">
        <f>IF('총결산'!$C$2, '인테리어-초기비용'!$P$2:$P$747, '인테리어-초기비용'!$O$2:$O$747)</f>
        <v>0</v>
      </c>
      <c r="T721" s="18">
        <f>IF('인테리어-초기비용'!$U$2:$U$747=FALSE, '인테리어-초기비용'!$N$2:$N$747, 0)</f>
        <v>0</v>
      </c>
      <c r="U721" s="20"/>
      <c r="V721" s="15"/>
      <c r="W721" s="15"/>
      <c r="X721" s="15"/>
      <c r="Y721" s="15"/>
      <c r="Z721" s="15"/>
      <c r="AA721" s="15"/>
      <c r="AB721" s="19"/>
    </row>
    <row r="722" ht="15.75" customHeight="1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10" t="b">
        <f>AND(ISNUMBER(MATCH('인테리어-초기비용'!$E$2:$E$747, '관리용품리스트'!$B$3:$B$48, 0)),
  ISNUMBER(MATCH('인테리어-초기비용'!$F$2:$F$747, '관리용품리스트'!$C$3:$C$48, 0))
)
</f>
        <v>0</v>
      </c>
      <c r="N72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22" s="11" t="str">
        <f>IF('인테리어-초기비용'!$C$2:$C$747="지출", -('인테리어-초기비용'!$G$2:$G$747), '인테리어-초기비용'!$G$2:$G$747)</f>
        <v/>
      </c>
      <c r="P722" s="11">
        <f>'인테리어-초기비용'!$O$2:$O$747-'인테리어-초기비용'!$N$2:$N$747</f>
        <v>0</v>
      </c>
      <c r="Q722" s="11" t="str">
        <f>IF('운영결산'!$C$2, '인테리어-초기비용'!$P$2:$P$747, '인테리어-초기비용'!$O$2:$O$747)</f>
        <v/>
      </c>
      <c r="R722" s="11" t="str">
        <f>IF('초기비용'!$C$2, '인테리어-초기비용'!$P$2:$P$747, '인테리어-초기비용'!$O$2:$O$747)</f>
        <v/>
      </c>
      <c r="S722" s="11">
        <f>IF('총결산'!$C$2, '인테리어-초기비용'!$P$2:$P$747, '인테리어-초기비용'!$O$2:$O$747)</f>
        <v>0</v>
      </c>
      <c r="T722" s="11">
        <f>IF('인테리어-초기비용'!$U$2:$U$747=FALSE, '인테리어-초기비용'!$N$2:$N$747, 0)</f>
        <v>0</v>
      </c>
      <c r="U722" s="21"/>
      <c r="V722" s="8"/>
      <c r="W722" s="8"/>
      <c r="X722" s="8"/>
      <c r="Y722" s="8"/>
      <c r="Z722" s="8"/>
      <c r="AA722" s="8"/>
      <c r="AB722" s="12"/>
    </row>
    <row r="723" ht="15.75" customHeight="1">
      <c r="A723" s="13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7" t="b">
        <f>AND(ISNUMBER(MATCH('인테리어-초기비용'!$E$2:$E$747, '관리용품리스트'!$B$3:$B$48, 0)),
  ISNUMBER(MATCH('인테리어-초기비용'!$F$2:$F$747, '관리용품리스트'!$C$3:$C$48, 0))
)
</f>
        <v>0</v>
      </c>
      <c r="N72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23" s="18" t="str">
        <f>IF('인테리어-초기비용'!$C$2:$C$747="지출", -('인테리어-초기비용'!$G$2:$G$747), '인테리어-초기비용'!$G$2:$G$747)</f>
        <v/>
      </c>
      <c r="P723" s="18">
        <f>'인테리어-초기비용'!$O$2:$O$747-'인테리어-초기비용'!$N$2:$N$747</f>
        <v>0</v>
      </c>
      <c r="Q723" s="18" t="str">
        <f>IF('운영결산'!$C$2, '인테리어-초기비용'!$P$2:$P$747, '인테리어-초기비용'!$O$2:$O$747)</f>
        <v/>
      </c>
      <c r="R723" s="18" t="str">
        <f>IF('초기비용'!$C$2, '인테리어-초기비용'!$P$2:$P$747, '인테리어-초기비용'!$O$2:$O$747)</f>
        <v/>
      </c>
      <c r="S723" s="18">
        <f>IF('총결산'!$C$2, '인테리어-초기비용'!$P$2:$P$747, '인테리어-초기비용'!$O$2:$O$747)</f>
        <v>0</v>
      </c>
      <c r="T723" s="18">
        <f>IF('인테리어-초기비용'!$U$2:$U$747=FALSE, '인테리어-초기비용'!$N$2:$N$747, 0)</f>
        <v>0</v>
      </c>
      <c r="U723" s="20"/>
      <c r="V723" s="15"/>
      <c r="W723" s="15"/>
      <c r="X723" s="15"/>
      <c r="Y723" s="15"/>
      <c r="Z723" s="15"/>
      <c r="AA723" s="15"/>
      <c r="AB723" s="19"/>
    </row>
    <row r="724" ht="15.75" customHeight="1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10" t="b">
        <f>AND(ISNUMBER(MATCH('인테리어-초기비용'!$E$2:$E$747, '관리용품리스트'!$B$3:$B$48, 0)),
  ISNUMBER(MATCH('인테리어-초기비용'!$F$2:$F$747, '관리용품리스트'!$C$3:$C$48, 0))
)
</f>
        <v>0</v>
      </c>
      <c r="N72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24" s="11" t="str">
        <f>IF('인테리어-초기비용'!$C$2:$C$747="지출", -('인테리어-초기비용'!$G$2:$G$747), '인테리어-초기비용'!$G$2:$G$747)</f>
        <v/>
      </c>
      <c r="P724" s="11">
        <f>'인테리어-초기비용'!$O$2:$O$747-'인테리어-초기비용'!$N$2:$N$747</f>
        <v>0</v>
      </c>
      <c r="Q724" s="11" t="str">
        <f>IF('운영결산'!$C$2, '인테리어-초기비용'!$P$2:$P$747, '인테리어-초기비용'!$O$2:$O$747)</f>
        <v/>
      </c>
      <c r="R724" s="11" t="str">
        <f>IF('초기비용'!$C$2, '인테리어-초기비용'!$P$2:$P$747, '인테리어-초기비용'!$O$2:$O$747)</f>
        <v/>
      </c>
      <c r="S724" s="11">
        <f>IF('총결산'!$C$2, '인테리어-초기비용'!$P$2:$P$747, '인테리어-초기비용'!$O$2:$O$747)</f>
        <v>0</v>
      </c>
      <c r="T724" s="11">
        <f>IF('인테리어-초기비용'!$U$2:$U$747=FALSE, '인테리어-초기비용'!$N$2:$N$747, 0)</f>
        <v>0</v>
      </c>
      <c r="U724" s="21"/>
      <c r="V724" s="8"/>
      <c r="W724" s="8"/>
      <c r="X724" s="8"/>
      <c r="Y724" s="8"/>
      <c r="Z724" s="8"/>
      <c r="AA724" s="8"/>
      <c r="AB724" s="12"/>
    </row>
    <row r="725" ht="15.75" customHeight="1">
      <c r="A725" s="13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7" t="b">
        <f>AND(ISNUMBER(MATCH('인테리어-초기비용'!$E$2:$E$747, '관리용품리스트'!$B$3:$B$48, 0)),
  ISNUMBER(MATCH('인테리어-초기비용'!$F$2:$F$747, '관리용품리스트'!$C$3:$C$48, 0))
)
</f>
        <v>0</v>
      </c>
      <c r="N72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25" s="18" t="str">
        <f>IF('인테리어-초기비용'!$C$2:$C$747="지출", -('인테리어-초기비용'!$G$2:$G$747), '인테리어-초기비용'!$G$2:$G$747)</f>
        <v/>
      </c>
      <c r="P725" s="18">
        <f>'인테리어-초기비용'!$O$2:$O$747-'인테리어-초기비용'!$N$2:$N$747</f>
        <v>0</v>
      </c>
      <c r="Q725" s="18" t="str">
        <f>IF('운영결산'!$C$2, '인테리어-초기비용'!$P$2:$P$747, '인테리어-초기비용'!$O$2:$O$747)</f>
        <v/>
      </c>
      <c r="R725" s="18" t="str">
        <f>IF('초기비용'!$C$2, '인테리어-초기비용'!$P$2:$P$747, '인테리어-초기비용'!$O$2:$O$747)</f>
        <v/>
      </c>
      <c r="S725" s="18">
        <f>IF('총결산'!$C$2, '인테리어-초기비용'!$P$2:$P$747, '인테리어-초기비용'!$O$2:$O$747)</f>
        <v>0</v>
      </c>
      <c r="T725" s="18">
        <f>IF('인테리어-초기비용'!$U$2:$U$747=FALSE, '인테리어-초기비용'!$N$2:$N$747, 0)</f>
        <v>0</v>
      </c>
      <c r="U725" s="20"/>
      <c r="V725" s="15"/>
      <c r="W725" s="15"/>
      <c r="X725" s="15"/>
      <c r="Y725" s="15"/>
      <c r="Z725" s="15"/>
      <c r="AA725" s="15"/>
      <c r="AB725" s="19"/>
    </row>
    <row r="726" ht="15.75" customHeight="1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10" t="b">
        <f>AND(ISNUMBER(MATCH('인테리어-초기비용'!$E$2:$E$747, '관리용품리스트'!$B$3:$B$48, 0)),
  ISNUMBER(MATCH('인테리어-초기비용'!$F$2:$F$747, '관리용품리스트'!$C$3:$C$48, 0))
)
</f>
        <v>0</v>
      </c>
      <c r="N72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26" s="11" t="str">
        <f>IF('인테리어-초기비용'!$C$2:$C$747="지출", -('인테리어-초기비용'!$G$2:$G$747), '인테리어-초기비용'!$G$2:$G$747)</f>
        <v/>
      </c>
      <c r="P726" s="11">
        <f>'인테리어-초기비용'!$O$2:$O$747-'인테리어-초기비용'!$N$2:$N$747</f>
        <v>0</v>
      </c>
      <c r="Q726" s="11" t="str">
        <f>IF('운영결산'!$C$2, '인테리어-초기비용'!$P$2:$P$747, '인테리어-초기비용'!$O$2:$O$747)</f>
        <v/>
      </c>
      <c r="R726" s="11" t="str">
        <f>IF('초기비용'!$C$2, '인테리어-초기비용'!$P$2:$P$747, '인테리어-초기비용'!$O$2:$O$747)</f>
        <v/>
      </c>
      <c r="S726" s="11">
        <f>IF('총결산'!$C$2, '인테리어-초기비용'!$P$2:$P$747, '인테리어-초기비용'!$O$2:$O$747)</f>
        <v>0</v>
      </c>
      <c r="T726" s="11">
        <f>IF('인테리어-초기비용'!$U$2:$U$747=FALSE, '인테리어-초기비용'!$N$2:$N$747, 0)</f>
        <v>0</v>
      </c>
      <c r="U726" s="21"/>
      <c r="V726" s="8"/>
      <c r="W726" s="8"/>
      <c r="X726" s="8"/>
      <c r="Y726" s="8"/>
      <c r="Z726" s="8"/>
      <c r="AA726" s="8"/>
      <c r="AB726" s="12"/>
    </row>
    <row r="727" ht="15.75" customHeight="1">
      <c r="A727" s="13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7" t="b">
        <f>AND(ISNUMBER(MATCH('인테리어-초기비용'!$E$2:$E$747, '관리용품리스트'!$B$3:$B$48, 0)),
  ISNUMBER(MATCH('인테리어-초기비용'!$F$2:$F$747, '관리용품리스트'!$C$3:$C$48, 0))
)
</f>
        <v>0</v>
      </c>
      <c r="N72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27" s="18" t="str">
        <f>IF('인테리어-초기비용'!$C$2:$C$747="지출", -('인테리어-초기비용'!$G$2:$G$747), '인테리어-초기비용'!$G$2:$G$747)</f>
        <v/>
      </c>
      <c r="P727" s="18">
        <f>'인테리어-초기비용'!$O$2:$O$747-'인테리어-초기비용'!$N$2:$N$747</f>
        <v>0</v>
      </c>
      <c r="Q727" s="18" t="str">
        <f>IF('운영결산'!$C$2, '인테리어-초기비용'!$P$2:$P$747, '인테리어-초기비용'!$O$2:$O$747)</f>
        <v/>
      </c>
      <c r="R727" s="18" t="str">
        <f>IF('초기비용'!$C$2, '인테리어-초기비용'!$P$2:$P$747, '인테리어-초기비용'!$O$2:$O$747)</f>
        <v/>
      </c>
      <c r="S727" s="18">
        <f>IF('총결산'!$C$2, '인테리어-초기비용'!$P$2:$P$747, '인테리어-초기비용'!$O$2:$O$747)</f>
        <v>0</v>
      </c>
      <c r="T727" s="18">
        <f>IF('인테리어-초기비용'!$U$2:$U$747=FALSE, '인테리어-초기비용'!$N$2:$N$747, 0)</f>
        <v>0</v>
      </c>
      <c r="U727" s="20"/>
      <c r="V727" s="15"/>
      <c r="W727" s="15"/>
      <c r="X727" s="15"/>
      <c r="Y727" s="15"/>
      <c r="Z727" s="15"/>
      <c r="AA727" s="15"/>
      <c r="AB727" s="19"/>
    </row>
    <row r="728" ht="15.75" customHeight="1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10" t="b">
        <f>AND(ISNUMBER(MATCH('인테리어-초기비용'!$E$2:$E$747, '관리용품리스트'!$B$3:$B$48, 0)),
  ISNUMBER(MATCH('인테리어-초기비용'!$F$2:$F$747, '관리용품리스트'!$C$3:$C$48, 0))
)
</f>
        <v>0</v>
      </c>
      <c r="N72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28" s="11" t="str">
        <f>IF('인테리어-초기비용'!$C$2:$C$747="지출", -('인테리어-초기비용'!$G$2:$G$747), '인테리어-초기비용'!$G$2:$G$747)</f>
        <v/>
      </c>
      <c r="P728" s="11">
        <f>'인테리어-초기비용'!$O$2:$O$747-'인테리어-초기비용'!$N$2:$N$747</f>
        <v>0</v>
      </c>
      <c r="Q728" s="11" t="str">
        <f>IF('운영결산'!$C$2, '인테리어-초기비용'!$P$2:$P$747, '인테리어-초기비용'!$O$2:$O$747)</f>
        <v/>
      </c>
      <c r="R728" s="11" t="str">
        <f>IF('초기비용'!$C$2, '인테리어-초기비용'!$P$2:$P$747, '인테리어-초기비용'!$O$2:$O$747)</f>
        <v/>
      </c>
      <c r="S728" s="11">
        <f>IF('총결산'!$C$2, '인테리어-초기비용'!$P$2:$P$747, '인테리어-초기비용'!$O$2:$O$747)</f>
        <v>0</v>
      </c>
      <c r="T728" s="11">
        <f>IF('인테리어-초기비용'!$U$2:$U$747=FALSE, '인테리어-초기비용'!$N$2:$N$747, 0)</f>
        <v>0</v>
      </c>
      <c r="U728" s="21"/>
      <c r="V728" s="8"/>
      <c r="W728" s="8"/>
      <c r="X728" s="8"/>
      <c r="Y728" s="8"/>
      <c r="Z728" s="8"/>
      <c r="AA728" s="8"/>
      <c r="AB728" s="12"/>
    </row>
    <row r="729" ht="15.75" customHeight="1">
      <c r="A729" s="13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7" t="b">
        <f>AND(ISNUMBER(MATCH('인테리어-초기비용'!$E$2:$E$747, '관리용품리스트'!$B$3:$B$48, 0)),
  ISNUMBER(MATCH('인테리어-초기비용'!$F$2:$F$747, '관리용품리스트'!$C$3:$C$48, 0))
)
</f>
        <v>0</v>
      </c>
      <c r="N72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29" s="18" t="str">
        <f>IF('인테리어-초기비용'!$C$2:$C$747="지출", -('인테리어-초기비용'!$G$2:$G$747), '인테리어-초기비용'!$G$2:$G$747)</f>
        <v/>
      </c>
      <c r="P729" s="18">
        <f>'인테리어-초기비용'!$O$2:$O$747-'인테리어-초기비용'!$N$2:$N$747</f>
        <v>0</v>
      </c>
      <c r="Q729" s="18" t="str">
        <f>IF('운영결산'!$C$2, '인테리어-초기비용'!$P$2:$P$747, '인테리어-초기비용'!$O$2:$O$747)</f>
        <v/>
      </c>
      <c r="R729" s="18" t="str">
        <f>IF('초기비용'!$C$2, '인테리어-초기비용'!$P$2:$P$747, '인테리어-초기비용'!$O$2:$O$747)</f>
        <v/>
      </c>
      <c r="S729" s="18">
        <f>IF('총결산'!$C$2, '인테리어-초기비용'!$P$2:$P$747, '인테리어-초기비용'!$O$2:$O$747)</f>
        <v>0</v>
      </c>
      <c r="T729" s="18">
        <f>IF('인테리어-초기비용'!$U$2:$U$747=FALSE, '인테리어-초기비용'!$N$2:$N$747, 0)</f>
        <v>0</v>
      </c>
      <c r="U729" s="20"/>
      <c r="V729" s="15"/>
      <c r="W729" s="15"/>
      <c r="X729" s="15"/>
      <c r="Y729" s="15"/>
      <c r="Z729" s="15"/>
      <c r="AA729" s="15"/>
      <c r="AB729" s="19"/>
    </row>
    <row r="730" ht="15.75" customHeight="1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10" t="b">
        <f>AND(ISNUMBER(MATCH('인테리어-초기비용'!$E$2:$E$747, '관리용품리스트'!$B$3:$B$48, 0)),
  ISNUMBER(MATCH('인테리어-초기비용'!$F$2:$F$747, '관리용품리스트'!$C$3:$C$48, 0))
)
</f>
        <v>0</v>
      </c>
      <c r="N73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30" s="11" t="str">
        <f>IF('인테리어-초기비용'!$C$2:$C$747="지출", -('인테리어-초기비용'!$G$2:$G$747), '인테리어-초기비용'!$G$2:$G$747)</f>
        <v/>
      </c>
      <c r="P730" s="11">
        <f>'인테리어-초기비용'!$O$2:$O$747-'인테리어-초기비용'!$N$2:$N$747</f>
        <v>0</v>
      </c>
      <c r="Q730" s="11" t="str">
        <f>IF('운영결산'!$C$2, '인테리어-초기비용'!$P$2:$P$747, '인테리어-초기비용'!$O$2:$O$747)</f>
        <v/>
      </c>
      <c r="R730" s="11" t="str">
        <f>IF('초기비용'!$C$2, '인테리어-초기비용'!$P$2:$P$747, '인테리어-초기비용'!$O$2:$O$747)</f>
        <v/>
      </c>
      <c r="S730" s="11">
        <f>IF('총결산'!$C$2, '인테리어-초기비용'!$P$2:$P$747, '인테리어-초기비용'!$O$2:$O$747)</f>
        <v>0</v>
      </c>
      <c r="T730" s="11">
        <f>IF('인테리어-초기비용'!$U$2:$U$747=FALSE, '인테리어-초기비용'!$N$2:$N$747, 0)</f>
        <v>0</v>
      </c>
      <c r="U730" s="21"/>
      <c r="V730" s="8"/>
      <c r="W730" s="8"/>
      <c r="X730" s="8"/>
      <c r="Y730" s="8"/>
      <c r="Z730" s="8"/>
      <c r="AA730" s="8"/>
      <c r="AB730" s="12"/>
    </row>
    <row r="731" ht="15.75" customHeight="1">
      <c r="A731" s="13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7" t="b">
        <f>AND(ISNUMBER(MATCH('인테리어-초기비용'!$E$2:$E$747, '관리용품리스트'!$B$3:$B$48, 0)),
  ISNUMBER(MATCH('인테리어-초기비용'!$F$2:$F$747, '관리용품리스트'!$C$3:$C$48, 0))
)
</f>
        <v>0</v>
      </c>
      <c r="N73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31" s="18" t="str">
        <f>IF('인테리어-초기비용'!$C$2:$C$747="지출", -('인테리어-초기비용'!$G$2:$G$747), '인테리어-초기비용'!$G$2:$G$747)</f>
        <v/>
      </c>
      <c r="P731" s="18">
        <f>'인테리어-초기비용'!$O$2:$O$747-'인테리어-초기비용'!$N$2:$N$747</f>
        <v>0</v>
      </c>
      <c r="Q731" s="18" t="str">
        <f>IF('운영결산'!$C$2, '인테리어-초기비용'!$P$2:$P$747, '인테리어-초기비용'!$O$2:$O$747)</f>
        <v/>
      </c>
      <c r="R731" s="18" t="str">
        <f>IF('초기비용'!$C$2, '인테리어-초기비용'!$P$2:$P$747, '인테리어-초기비용'!$O$2:$O$747)</f>
        <v/>
      </c>
      <c r="S731" s="18">
        <f>IF('총결산'!$C$2, '인테리어-초기비용'!$P$2:$P$747, '인테리어-초기비용'!$O$2:$O$747)</f>
        <v>0</v>
      </c>
      <c r="T731" s="18">
        <f>IF('인테리어-초기비용'!$U$2:$U$747=FALSE, '인테리어-초기비용'!$N$2:$N$747, 0)</f>
        <v>0</v>
      </c>
      <c r="U731" s="20"/>
      <c r="V731" s="15"/>
      <c r="W731" s="15"/>
      <c r="X731" s="15"/>
      <c r="Y731" s="15"/>
      <c r="Z731" s="15"/>
      <c r="AA731" s="15"/>
      <c r="AB731" s="19"/>
    </row>
    <row r="732" ht="15.75" customHeight="1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10" t="b">
        <f>AND(ISNUMBER(MATCH('인테리어-초기비용'!$E$2:$E$747, '관리용품리스트'!$B$3:$B$48, 0)),
  ISNUMBER(MATCH('인테리어-초기비용'!$F$2:$F$747, '관리용품리스트'!$C$3:$C$48, 0))
)
</f>
        <v>0</v>
      </c>
      <c r="N73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32" s="11" t="str">
        <f>IF('인테리어-초기비용'!$C$2:$C$747="지출", -('인테리어-초기비용'!$G$2:$G$747), '인테리어-초기비용'!$G$2:$G$747)</f>
        <v/>
      </c>
      <c r="P732" s="11">
        <f>'인테리어-초기비용'!$O$2:$O$747-'인테리어-초기비용'!$N$2:$N$747</f>
        <v>0</v>
      </c>
      <c r="Q732" s="11" t="str">
        <f>IF('운영결산'!$C$2, '인테리어-초기비용'!$P$2:$P$747, '인테리어-초기비용'!$O$2:$O$747)</f>
        <v/>
      </c>
      <c r="R732" s="11" t="str">
        <f>IF('초기비용'!$C$2, '인테리어-초기비용'!$P$2:$P$747, '인테리어-초기비용'!$O$2:$O$747)</f>
        <v/>
      </c>
      <c r="S732" s="11">
        <f>IF('총결산'!$C$2, '인테리어-초기비용'!$P$2:$P$747, '인테리어-초기비용'!$O$2:$O$747)</f>
        <v>0</v>
      </c>
      <c r="T732" s="11">
        <f>IF('인테리어-초기비용'!$U$2:$U$747=FALSE, '인테리어-초기비용'!$N$2:$N$747, 0)</f>
        <v>0</v>
      </c>
      <c r="U732" s="21"/>
      <c r="V732" s="8"/>
      <c r="W732" s="8"/>
      <c r="X732" s="8"/>
      <c r="Y732" s="8"/>
      <c r="Z732" s="8"/>
      <c r="AA732" s="8"/>
      <c r="AB732" s="12"/>
    </row>
    <row r="733" ht="15.75" customHeight="1">
      <c r="A733" s="13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7" t="b">
        <f>AND(ISNUMBER(MATCH('인테리어-초기비용'!$E$2:$E$747, '관리용품리스트'!$B$3:$B$48, 0)),
  ISNUMBER(MATCH('인테리어-초기비용'!$F$2:$F$747, '관리용품리스트'!$C$3:$C$48, 0))
)
</f>
        <v>0</v>
      </c>
      <c r="N73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33" s="18" t="str">
        <f>IF('인테리어-초기비용'!$C$2:$C$747="지출", -('인테리어-초기비용'!$G$2:$G$747), '인테리어-초기비용'!$G$2:$G$747)</f>
        <v/>
      </c>
      <c r="P733" s="18">
        <f>'인테리어-초기비용'!$O$2:$O$747-'인테리어-초기비용'!$N$2:$N$747</f>
        <v>0</v>
      </c>
      <c r="Q733" s="18" t="str">
        <f>IF('운영결산'!$C$2, '인테리어-초기비용'!$P$2:$P$747, '인테리어-초기비용'!$O$2:$O$747)</f>
        <v/>
      </c>
      <c r="R733" s="18" t="str">
        <f>IF('초기비용'!$C$2, '인테리어-초기비용'!$P$2:$P$747, '인테리어-초기비용'!$O$2:$O$747)</f>
        <v/>
      </c>
      <c r="S733" s="18">
        <f>IF('총결산'!$C$2, '인테리어-초기비용'!$P$2:$P$747, '인테리어-초기비용'!$O$2:$O$747)</f>
        <v>0</v>
      </c>
      <c r="T733" s="18">
        <f>IF('인테리어-초기비용'!$U$2:$U$747=FALSE, '인테리어-초기비용'!$N$2:$N$747, 0)</f>
        <v>0</v>
      </c>
      <c r="U733" s="20"/>
      <c r="V733" s="15"/>
      <c r="W733" s="15"/>
      <c r="X733" s="15"/>
      <c r="Y733" s="15"/>
      <c r="Z733" s="15"/>
      <c r="AA733" s="15"/>
      <c r="AB733" s="19"/>
    </row>
    <row r="734" ht="15.75" customHeight="1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10" t="b">
        <f>AND(ISNUMBER(MATCH('인테리어-초기비용'!$E$2:$E$747, '관리용품리스트'!$B$3:$B$48, 0)),
  ISNUMBER(MATCH('인테리어-초기비용'!$F$2:$F$747, '관리용품리스트'!$C$3:$C$48, 0))
)
</f>
        <v>0</v>
      </c>
      <c r="N73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34" s="11" t="str">
        <f>IF('인테리어-초기비용'!$C$2:$C$747="지출", -('인테리어-초기비용'!$G$2:$G$747), '인테리어-초기비용'!$G$2:$G$747)</f>
        <v/>
      </c>
      <c r="P734" s="11">
        <f>'인테리어-초기비용'!$O$2:$O$747-'인테리어-초기비용'!$N$2:$N$747</f>
        <v>0</v>
      </c>
      <c r="Q734" s="11" t="str">
        <f>IF('운영결산'!$C$2, '인테리어-초기비용'!$P$2:$P$747, '인테리어-초기비용'!$O$2:$O$747)</f>
        <v/>
      </c>
      <c r="R734" s="11" t="str">
        <f>IF('초기비용'!$C$2, '인테리어-초기비용'!$P$2:$P$747, '인테리어-초기비용'!$O$2:$O$747)</f>
        <v/>
      </c>
      <c r="S734" s="11">
        <f>IF('총결산'!$C$2, '인테리어-초기비용'!$P$2:$P$747, '인테리어-초기비용'!$O$2:$O$747)</f>
        <v>0</v>
      </c>
      <c r="T734" s="11">
        <f>IF('인테리어-초기비용'!$U$2:$U$747=FALSE, '인테리어-초기비용'!$N$2:$N$747, 0)</f>
        <v>0</v>
      </c>
      <c r="U734" s="21"/>
      <c r="V734" s="8"/>
      <c r="W734" s="8"/>
      <c r="X734" s="8"/>
      <c r="Y734" s="8"/>
      <c r="Z734" s="8"/>
      <c r="AA734" s="8"/>
      <c r="AB734" s="12"/>
    </row>
    <row r="735" ht="15.75" customHeight="1">
      <c r="A735" s="13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7" t="b">
        <f>AND(ISNUMBER(MATCH('인테리어-초기비용'!$E$2:$E$747, '관리용품리스트'!$B$3:$B$48, 0)),
  ISNUMBER(MATCH('인테리어-초기비용'!$F$2:$F$747, '관리용품리스트'!$C$3:$C$48, 0))
)
</f>
        <v>0</v>
      </c>
      <c r="N73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35" s="18" t="str">
        <f>IF('인테리어-초기비용'!$C$2:$C$747="지출", -('인테리어-초기비용'!$G$2:$G$747), '인테리어-초기비용'!$G$2:$G$747)</f>
        <v/>
      </c>
      <c r="P735" s="18">
        <f>'인테리어-초기비용'!$O$2:$O$747-'인테리어-초기비용'!$N$2:$N$747</f>
        <v>0</v>
      </c>
      <c r="Q735" s="18" t="str">
        <f>IF('운영결산'!$C$2, '인테리어-초기비용'!$P$2:$P$747, '인테리어-초기비용'!$O$2:$O$747)</f>
        <v/>
      </c>
      <c r="R735" s="18" t="str">
        <f>IF('초기비용'!$C$2, '인테리어-초기비용'!$P$2:$P$747, '인테리어-초기비용'!$O$2:$O$747)</f>
        <v/>
      </c>
      <c r="S735" s="18">
        <f>IF('총결산'!$C$2, '인테리어-초기비용'!$P$2:$P$747, '인테리어-초기비용'!$O$2:$O$747)</f>
        <v>0</v>
      </c>
      <c r="T735" s="18">
        <f>IF('인테리어-초기비용'!$U$2:$U$747=FALSE, '인테리어-초기비용'!$N$2:$N$747, 0)</f>
        <v>0</v>
      </c>
      <c r="U735" s="20"/>
      <c r="V735" s="15"/>
      <c r="W735" s="15"/>
      <c r="X735" s="15"/>
      <c r="Y735" s="15"/>
      <c r="Z735" s="15"/>
      <c r="AA735" s="15"/>
      <c r="AB735" s="19"/>
    </row>
    <row r="736" ht="15.75" customHeight="1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10" t="b">
        <f>AND(ISNUMBER(MATCH('인테리어-초기비용'!$E$2:$E$747, '관리용품리스트'!$B$3:$B$48, 0)),
  ISNUMBER(MATCH('인테리어-초기비용'!$F$2:$F$747, '관리용품리스트'!$C$3:$C$48, 0))
)
</f>
        <v>0</v>
      </c>
      <c r="N73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36" s="11" t="str">
        <f>IF('인테리어-초기비용'!$C$2:$C$747="지출", -('인테리어-초기비용'!$G$2:$G$747), '인테리어-초기비용'!$G$2:$G$747)</f>
        <v/>
      </c>
      <c r="P736" s="11">
        <f>'인테리어-초기비용'!$O$2:$O$747-'인테리어-초기비용'!$N$2:$N$747</f>
        <v>0</v>
      </c>
      <c r="Q736" s="11" t="str">
        <f>IF('운영결산'!$C$2, '인테리어-초기비용'!$P$2:$P$747, '인테리어-초기비용'!$O$2:$O$747)</f>
        <v/>
      </c>
      <c r="R736" s="11" t="str">
        <f>IF('초기비용'!$C$2, '인테리어-초기비용'!$P$2:$P$747, '인테리어-초기비용'!$O$2:$O$747)</f>
        <v/>
      </c>
      <c r="S736" s="11">
        <f>IF('총결산'!$C$2, '인테리어-초기비용'!$P$2:$P$747, '인테리어-초기비용'!$O$2:$O$747)</f>
        <v>0</v>
      </c>
      <c r="T736" s="11">
        <f>IF('인테리어-초기비용'!$U$2:$U$747=FALSE, '인테리어-초기비용'!$N$2:$N$747, 0)</f>
        <v>0</v>
      </c>
      <c r="U736" s="21"/>
      <c r="V736" s="8"/>
      <c r="W736" s="8"/>
      <c r="X736" s="8"/>
      <c r="Y736" s="8"/>
      <c r="Z736" s="8"/>
      <c r="AA736" s="8"/>
      <c r="AB736" s="12"/>
    </row>
    <row r="737" ht="15.75" customHeight="1">
      <c r="A737" s="13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7" t="b">
        <f>AND(ISNUMBER(MATCH('인테리어-초기비용'!$E$2:$E$747, '관리용품리스트'!$B$3:$B$48, 0)),
  ISNUMBER(MATCH('인테리어-초기비용'!$F$2:$F$747, '관리용품리스트'!$C$3:$C$48, 0))
)
</f>
        <v>0</v>
      </c>
      <c r="N737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37" s="18" t="str">
        <f>IF('인테리어-초기비용'!$C$2:$C$747="지출", -('인테리어-초기비용'!$G$2:$G$747), '인테리어-초기비용'!$G$2:$G$747)</f>
        <v/>
      </c>
      <c r="P737" s="18">
        <f>'인테리어-초기비용'!$O$2:$O$747-'인테리어-초기비용'!$N$2:$N$747</f>
        <v>0</v>
      </c>
      <c r="Q737" s="18" t="str">
        <f>IF('운영결산'!$C$2, '인테리어-초기비용'!$P$2:$P$747, '인테리어-초기비용'!$O$2:$O$747)</f>
        <v/>
      </c>
      <c r="R737" s="18" t="str">
        <f>IF('초기비용'!$C$2, '인테리어-초기비용'!$P$2:$P$747, '인테리어-초기비용'!$O$2:$O$747)</f>
        <v/>
      </c>
      <c r="S737" s="18">
        <f>IF('총결산'!$C$2, '인테리어-초기비용'!$P$2:$P$747, '인테리어-초기비용'!$O$2:$O$747)</f>
        <v>0</v>
      </c>
      <c r="T737" s="18">
        <f>IF('인테리어-초기비용'!$U$2:$U$747=FALSE, '인테리어-초기비용'!$N$2:$N$747, 0)</f>
        <v>0</v>
      </c>
      <c r="U737" s="20"/>
      <c r="V737" s="15"/>
      <c r="W737" s="15"/>
      <c r="X737" s="15"/>
      <c r="Y737" s="15"/>
      <c r="Z737" s="15"/>
      <c r="AA737" s="15"/>
      <c r="AB737" s="19"/>
    </row>
    <row r="738" ht="15.75" customHeight="1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10" t="b">
        <f>AND(ISNUMBER(MATCH('인테리어-초기비용'!$E$2:$E$747, '관리용품리스트'!$B$3:$B$48, 0)),
  ISNUMBER(MATCH('인테리어-초기비용'!$F$2:$F$747, '관리용품리스트'!$C$3:$C$48, 0))
)
</f>
        <v>0</v>
      </c>
      <c r="N738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38" s="11" t="str">
        <f>IF('인테리어-초기비용'!$C$2:$C$747="지출", -('인테리어-초기비용'!$G$2:$G$747), '인테리어-초기비용'!$G$2:$G$747)</f>
        <v/>
      </c>
      <c r="P738" s="11">
        <f>'인테리어-초기비용'!$O$2:$O$747-'인테리어-초기비용'!$N$2:$N$747</f>
        <v>0</v>
      </c>
      <c r="Q738" s="11" t="str">
        <f>IF('운영결산'!$C$2, '인테리어-초기비용'!$P$2:$P$747, '인테리어-초기비용'!$O$2:$O$747)</f>
        <v/>
      </c>
      <c r="R738" s="11" t="str">
        <f>IF('초기비용'!$C$2, '인테리어-초기비용'!$P$2:$P$747, '인테리어-초기비용'!$O$2:$O$747)</f>
        <v/>
      </c>
      <c r="S738" s="11">
        <f>IF('총결산'!$C$2, '인테리어-초기비용'!$P$2:$P$747, '인테리어-초기비용'!$O$2:$O$747)</f>
        <v>0</v>
      </c>
      <c r="T738" s="11">
        <f>IF('인테리어-초기비용'!$U$2:$U$747=FALSE, '인테리어-초기비용'!$N$2:$N$747, 0)</f>
        <v>0</v>
      </c>
      <c r="U738" s="21"/>
      <c r="V738" s="8"/>
      <c r="W738" s="8"/>
      <c r="X738" s="8"/>
      <c r="Y738" s="8"/>
      <c r="Z738" s="8"/>
      <c r="AA738" s="8"/>
      <c r="AB738" s="12"/>
    </row>
    <row r="739" ht="15.75" customHeight="1">
      <c r="A739" s="13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7" t="b">
        <f>AND(ISNUMBER(MATCH('인테리어-초기비용'!$E$2:$E$747, '관리용품리스트'!$B$3:$B$48, 0)),
  ISNUMBER(MATCH('인테리어-초기비용'!$F$2:$F$747, '관리용품리스트'!$C$3:$C$48, 0))
)
</f>
        <v>0</v>
      </c>
      <c r="N739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39" s="18" t="str">
        <f>IF('인테리어-초기비용'!$C$2:$C$747="지출", -('인테리어-초기비용'!$G$2:$G$747), '인테리어-초기비용'!$G$2:$G$747)</f>
        <v/>
      </c>
      <c r="P739" s="18">
        <f>'인테리어-초기비용'!$O$2:$O$747-'인테리어-초기비용'!$N$2:$N$747</f>
        <v>0</v>
      </c>
      <c r="Q739" s="18" t="str">
        <f>IF('운영결산'!$C$2, '인테리어-초기비용'!$P$2:$P$747, '인테리어-초기비용'!$O$2:$O$747)</f>
        <v/>
      </c>
      <c r="R739" s="18" t="str">
        <f>IF('초기비용'!$C$2, '인테리어-초기비용'!$P$2:$P$747, '인테리어-초기비용'!$O$2:$O$747)</f>
        <v/>
      </c>
      <c r="S739" s="18">
        <f>IF('총결산'!$C$2, '인테리어-초기비용'!$P$2:$P$747, '인테리어-초기비용'!$O$2:$O$747)</f>
        <v>0</v>
      </c>
      <c r="T739" s="18">
        <f>IF('인테리어-초기비용'!$U$2:$U$747=FALSE, '인테리어-초기비용'!$N$2:$N$747, 0)</f>
        <v>0</v>
      </c>
      <c r="U739" s="20"/>
      <c r="V739" s="15"/>
      <c r="W739" s="15"/>
      <c r="X739" s="15"/>
      <c r="Y739" s="15"/>
      <c r="Z739" s="15"/>
      <c r="AA739" s="15"/>
      <c r="AB739" s="19"/>
    </row>
    <row r="740" ht="15.75" customHeight="1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10" t="b">
        <f>AND(ISNUMBER(MATCH('인테리어-초기비용'!$E$2:$E$747, '관리용품리스트'!$B$3:$B$48, 0)),
  ISNUMBER(MATCH('인테리어-초기비용'!$F$2:$F$747, '관리용품리스트'!$C$3:$C$48, 0))
)
</f>
        <v>0</v>
      </c>
      <c r="N740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40" s="11" t="str">
        <f>IF('인테리어-초기비용'!$C$2:$C$747="지출", -('인테리어-초기비용'!$G$2:$G$747), '인테리어-초기비용'!$G$2:$G$747)</f>
        <v/>
      </c>
      <c r="P740" s="11">
        <f>'인테리어-초기비용'!$O$2:$O$747-'인테리어-초기비용'!$N$2:$N$747</f>
        <v>0</v>
      </c>
      <c r="Q740" s="11" t="str">
        <f>IF('운영결산'!$C$2, '인테리어-초기비용'!$P$2:$P$747, '인테리어-초기비용'!$O$2:$O$747)</f>
        <v/>
      </c>
      <c r="R740" s="11" t="str">
        <f>IF('초기비용'!$C$2, '인테리어-초기비용'!$P$2:$P$747, '인테리어-초기비용'!$O$2:$O$747)</f>
        <v/>
      </c>
      <c r="S740" s="11">
        <f>IF('총결산'!$C$2, '인테리어-초기비용'!$P$2:$P$747, '인테리어-초기비용'!$O$2:$O$747)</f>
        <v>0</v>
      </c>
      <c r="T740" s="11">
        <f>IF('인테리어-초기비용'!$U$2:$U$747=FALSE, '인테리어-초기비용'!$N$2:$N$747, 0)</f>
        <v>0</v>
      </c>
      <c r="U740" s="21"/>
      <c r="V740" s="8"/>
      <c r="W740" s="8"/>
      <c r="X740" s="8"/>
      <c r="Y740" s="8"/>
      <c r="Z740" s="8"/>
      <c r="AA740" s="8"/>
      <c r="AB740" s="12"/>
    </row>
    <row r="741" ht="15.75" customHeight="1">
      <c r="A741" s="13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7" t="b">
        <f>AND(ISNUMBER(MATCH('인테리어-초기비용'!$E$2:$E$747, '관리용품리스트'!$B$3:$B$48, 0)),
  ISNUMBER(MATCH('인테리어-초기비용'!$F$2:$F$747, '관리용품리스트'!$C$3:$C$48, 0))
)
</f>
        <v>0</v>
      </c>
      <c r="N741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41" s="18" t="str">
        <f>IF('인테리어-초기비용'!$C$2:$C$747="지출", -('인테리어-초기비용'!$G$2:$G$747), '인테리어-초기비용'!$G$2:$G$747)</f>
        <v/>
      </c>
      <c r="P741" s="18">
        <f>'인테리어-초기비용'!$O$2:$O$747-'인테리어-초기비용'!$N$2:$N$747</f>
        <v>0</v>
      </c>
      <c r="Q741" s="18" t="str">
        <f>IF('운영결산'!$C$2, '인테리어-초기비용'!$P$2:$P$747, '인테리어-초기비용'!$O$2:$O$747)</f>
        <v/>
      </c>
      <c r="R741" s="18" t="str">
        <f>IF('초기비용'!$C$2, '인테리어-초기비용'!$P$2:$P$747, '인테리어-초기비용'!$O$2:$O$747)</f>
        <v/>
      </c>
      <c r="S741" s="18">
        <f>IF('총결산'!$C$2, '인테리어-초기비용'!$P$2:$P$747, '인테리어-초기비용'!$O$2:$O$747)</f>
        <v>0</v>
      </c>
      <c r="T741" s="18">
        <f>IF('인테리어-초기비용'!$U$2:$U$747=FALSE, '인테리어-초기비용'!$N$2:$N$747, 0)</f>
        <v>0</v>
      </c>
      <c r="U741" s="20"/>
      <c r="V741" s="15"/>
      <c r="W741" s="15"/>
      <c r="X741" s="15"/>
      <c r="Y741" s="15"/>
      <c r="Z741" s="15"/>
      <c r="AA741" s="15"/>
      <c r="AB741" s="19"/>
    </row>
    <row r="742" ht="15.75" customHeight="1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10" t="b">
        <f>AND(ISNUMBER(MATCH('인테리어-초기비용'!$E$2:$E$747, '관리용품리스트'!$B$3:$B$48, 0)),
  ISNUMBER(MATCH('인테리어-초기비용'!$F$2:$F$747, '관리용품리스트'!$C$3:$C$48, 0))
)
</f>
        <v>0</v>
      </c>
      <c r="N742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42" s="11" t="str">
        <f>IF('인테리어-초기비용'!$C$2:$C$747="지출", -('인테리어-초기비용'!$G$2:$G$747), '인테리어-초기비용'!$G$2:$G$747)</f>
        <v/>
      </c>
      <c r="P742" s="11">
        <f>'인테리어-초기비용'!$O$2:$O$747-'인테리어-초기비용'!$N$2:$N$747</f>
        <v>0</v>
      </c>
      <c r="Q742" s="11" t="str">
        <f>IF('운영결산'!$C$2, '인테리어-초기비용'!$P$2:$P$747, '인테리어-초기비용'!$O$2:$O$747)</f>
        <v/>
      </c>
      <c r="R742" s="11" t="str">
        <f>IF('초기비용'!$C$2, '인테리어-초기비용'!$P$2:$P$747, '인테리어-초기비용'!$O$2:$O$747)</f>
        <v/>
      </c>
      <c r="S742" s="11">
        <f>IF('총결산'!$C$2, '인테리어-초기비용'!$P$2:$P$747, '인테리어-초기비용'!$O$2:$O$747)</f>
        <v>0</v>
      </c>
      <c r="T742" s="11">
        <f>IF('인테리어-초기비용'!$U$2:$U$747=FALSE, '인테리어-초기비용'!$N$2:$N$747, 0)</f>
        <v>0</v>
      </c>
      <c r="U742" s="21"/>
      <c r="V742" s="8"/>
      <c r="W742" s="8"/>
      <c r="X742" s="8"/>
      <c r="Y742" s="8"/>
      <c r="Z742" s="8"/>
      <c r="AA742" s="8"/>
      <c r="AB742" s="12"/>
    </row>
    <row r="743" ht="15.75" customHeight="1">
      <c r="A743" s="13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7" t="b">
        <f>AND(ISNUMBER(MATCH('인테리어-초기비용'!$E$2:$E$747, '관리용품리스트'!$B$3:$B$48, 0)),
  ISNUMBER(MATCH('인테리어-초기비용'!$F$2:$F$747, '관리용품리스트'!$C$3:$C$48, 0))
)
</f>
        <v>0</v>
      </c>
      <c r="N743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43" s="18" t="str">
        <f>IF('인테리어-초기비용'!$C$2:$C$747="지출", -('인테리어-초기비용'!$G$2:$G$747), '인테리어-초기비용'!$G$2:$G$747)</f>
        <v/>
      </c>
      <c r="P743" s="18">
        <f>'인테리어-초기비용'!$O$2:$O$747-'인테리어-초기비용'!$N$2:$N$747</f>
        <v>0</v>
      </c>
      <c r="Q743" s="18" t="str">
        <f>IF('운영결산'!$C$2, '인테리어-초기비용'!$P$2:$P$747, '인테리어-초기비용'!$O$2:$O$747)</f>
        <v/>
      </c>
      <c r="R743" s="18" t="str">
        <f>IF('초기비용'!$C$2, '인테리어-초기비용'!$P$2:$P$747, '인테리어-초기비용'!$O$2:$O$747)</f>
        <v/>
      </c>
      <c r="S743" s="18">
        <f>IF('총결산'!$C$2, '인테리어-초기비용'!$P$2:$P$747, '인테리어-초기비용'!$O$2:$O$747)</f>
        <v>0</v>
      </c>
      <c r="T743" s="18">
        <f>IF('인테리어-초기비용'!$U$2:$U$747=FALSE, '인테리어-초기비용'!$N$2:$N$747, 0)</f>
        <v>0</v>
      </c>
      <c r="U743" s="20"/>
      <c r="V743" s="15"/>
      <c r="W743" s="15"/>
      <c r="X743" s="15"/>
      <c r="Y743" s="15"/>
      <c r="Z743" s="15"/>
      <c r="AA743" s="15"/>
      <c r="AB743" s="19"/>
    </row>
    <row r="744" ht="15.75" customHeight="1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10" t="b">
        <f>AND(ISNUMBER(MATCH('인테리어-초기비용'!$E$2:$E$747, '관리용품리스트'!$B$3:$B$48, 0)),
  ISNUMBER(MATCH('인테리어-초기비용'!$F$2:$F$747, '관리용품리스트'!$C$3:$C$48, 0))
)
</f>
        <v>0</v>
      </c>
      <c r="N744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44" s="11" t="str">
        <f>IF('인테리어-초기비용'!$C$2:$C$747="지출", -('인테리어-초기비용'!$G$2:$G$747), '인테리어-초기비용'!$G$2:$G$747)</f>
        <v/>
      </c>
      <c r="P744" s="11">
        <f>'인테리어-초기비용'!$O$2:$O$747-'인테리어-초기비용'!$N$2:$N$747</f>
        <v>0</v>
      </c>
      <c r="Q744" s="11" t="str">
        <f>IF('운영결산'!$C$2, '인테리어-초기비용'!$P$2:$P$747, '인테리어-초기비용'!$O$2:$O$747)</f>
        <v/>
      </c>
      <c r="R744" s="11" t="str">
        <f>IF('초기비용'!$C$2, '인테리어-초기비용'!$P$2:$P$747, '인테리어-초기비용'!$O$2:$O$747)</f>
        <v/>
      </c>
      <c r="S744" s="11">
        <f>IF('총결산'!$C$2, '인테리어-초기비용'!$P$2:$P$747, '인테리어-초기비용'!$O$2:$O$747)</f>
        <v>0</v>
      </c>
      <c r="T744" s="11">
        <f>IF('인테리어-초기비용'!$U$2:$U$747=FALSE, '인테리어-초기비용'!$N$2:$N$747, 0)</f>
        <v>0</v>
      </c>
      <c r="U744" s="21"/>
      <c r="V744" s="8"/>
      <c r="W744" s="8"/>
      <c r="X744" s="8"/>
      <c r="Y744" s="8"/>
      <c r="Z744" s="8"/>
      <c r="AA744" s="8"/>
      <c r="AB744" s="12"/>
    </row>
    <row r="745" ht="15.75" customHeight="1">
      <c r="A745" s="13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7" t="b">
        <f>AND(ISNUMBER(MATCH('인테리어-초기비용'!$E$2:$E$747, '관리용품리스트'!$B$3:$B$48, 0)),
  ISNUMBER(MATCH('인테리어-초기비용'!$F$2:$F$747, '관리용품리스트'!$C$3:$C$48, 0))
)
</f>
        <v>0</v>
      </c>
      <c r="N745" s="18">
        <f>IF('인테리어-초기비용'!$C$2:$C$747=TRUE, 0, IF('인테리어-초기비용'!$C$2:$C$747="지출", -ROUND('인테리어-초기비용'!$G$2:$G$747/11, 0), ROUND('인테리어-초기비용'!$G$2:$G$747/11, 0)))</f>
        <v>0</v>
      </c>
      <c r="O745" s="18" t="str">
        <f>IF('인테리어-초기비용'!$C$2:$C$747="지출", -('인테리어-초기비용'!$G$2:$G$747), '인테리어-초기비용'!$G$2:$G$747)</f>
        <v/>
      </c>
      <c r="P745" s="18">
        <f>'인테리어-초기비용'!$O$2:$O$747-'인테리어-초기비용'!$N$2:$N$747</f>
        <v>0</v>
      </c>
      <c r="Q745" s="18" t="str">
        <f>IF('운영결산'!$C$2, '인테리어-초기비용'!$P$2:$P$747, '인테리어-초기비용'!$O$2:$O$747)</f>
        <v/>
      </c>
      <c r="R745" s="18" t="str">
        <f>IF('초기비용'!$C$2, '인테리어-초기비용'!$P$2:$P$747, '인테리어-초기비용'!$O$2:$O$747)</f>
        <v/>
      </c>
      <c r="S745" s="18">
        <f>IF('총결산'!$C$2, '인테리어-초기비용'!$P$2:$P$747, '인테리어-초기비용'!$O$2:$O$747)</f>
        <v>0</v>
      </c>
      <c r="T745" s="18">
        <f>IF('인테리어-초기비용'!$U$2:$U$747=FALSE, '인테리어-초기비용'!$N$2:$N$747, 0)</f>
        <v>0</v>
      </c>
      <c r="U745" s="20"/>
      <c r="V745" s="15"/>
      <c r="W745" s="15"/>
      <c r="X745" s="15"/>
      <c r="Y745" s="15"/>
      <c r="Z745" s="15"/>
      <c r="AA745" s="15"/>
      <c r="AB745" s="19"/>
    </row>
    <row r="746" ht="15.75" customHeight="1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10" t="b">
        <f>AND(ISNUMBER(MATCH('인테리어-초기비용'!$E$2:$E$747, '관리용품리스트'!$B$3:$B$48, 0)),
  ISNUMBER(MATCH('인테리어-초기비용'!$F$2:$F$747, '관리용품리스트'!$C$3:$C$48, 0))
)
</f>
        <v>0</v>
      </c>
      <c r="N746" s="11">
        <f>IF('인테리어-초기비용'!$C$2:$C$747=TRUE, 0, IF('인테리어-초기비용'!$C$2:$C$747="지출", -ROUND('인테리어-초기비용'!$G$2:$G$747/11, 0), ROUND('인테리어-초기비용'!$G$2:$G$747/11, 0)))</f>
        <v>0</v>
      </c>
      <c r="O746" s="11" t="str">
        <f>IF('인테리어-초기비용'!$C$2:$C$747="지출", -('인테리어-초기비용'!$G$2:$G$747), '인테리어-초기비용'!$G$2:$G$747)</f>
        <v/>
      </c>
      <c r="P746" s="11">
        <f>'인테리어-초기비용'!$O$2:$O$747-'인테리어-초기비용'!$N$2:$N$747</f>
        <v>0</v>
      </c>
      <c r="Q746" s="11" t="str">
        <f>IF('운영결산'!$C$2, '인테리어-초기비용'!$P$2:$P$747, '인테리어-초기비용'!$O$2:$O$747)</f>
        <v/>
      </c>
      <c r="R746" s="11" t="str">
        <f>IF('초기비용'!$C$2, '인테리어-초기비용'!$P$2:$P$747, '인테리어-초기비용'!$O$2:$O$747)</f>
        <v/>
      </c>
      <c r="S746" s="11">
        <f>IF('총결산'!$C$2, '인테리어-초기비용'!$P$2:$P$747, '인테리어-초기비용'!$O$2:$O$747)</f>
        <v>0</v>
      </c>
      <c r="T746" s="11">
        <f>IF('인테리어-초기비용'!$U$2:$U$747=FALSE, '인테리어-초기비용'!$N$2:$N$747, 0)</f>
        <v>0</v>
      </c>
      <c r="U746" s="21"/>
      <c r="V746" s="8"/>
      <c r="W746" s="8"/>
      <c r="X746" s="8"/>
      <c r="Y746" s="8"/>
      <c r="Z746" s="8"/>
      <c r="AA746" s="8"/>
      <c r="AB746" s="12"/>
    </row>
    <row r="747" ht="15.75" customHeight="1">
      <c r="A747" s="33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5" t="b">
        <f>AND(ISNUMBER(MATCH('인테리어-초기비용'!$E$2:$E$747, '관리용품리스트'!$B$3:$B$48, 0)),
  ISNUMBER(MATCH('인테리어-초기비용'!$F$2:$F$747, '관리용품리스트'!$C$3:$C$48, 0))
)
</f>
        <v>0</v>
      </c>
      <c r="N747" s="36">
        <f>IF('인테리어-초기비용'!$C$2:$C$747=TRUE, 0, IF('인테리어-초기비용'!$C$2:$C$747="지출", -ROUND('인테리어-초기비용'!$G$2:$G$747/11, 0), ROUND('인테리어-초기비용'!$G$2:$G$747/11, 0)))</f>
        <v>0</v>
      </c>
      <c r="O747" s="36" t="str">
        <f>IF('인테리어-초기비용'!$C$2:$C$747="지출", -('인테리어-초기비용'!$G$2:$G$747), '인테리어-초기비용'!$G$2:$G$747)</f>
        <v/>
      </c>
      <c r="P747" s="36">
        <f>'인테리어-초기비용'!$O$2:$O$747-'인테리어-초기비용'!$N$2:$N$747</f>
        <v>0</v>
      </c>
      <c r="Q747" s="36" t="str">
        <f>IF('운영결산'!$C$2, '인테리어-초기비용'!$P$2:$P$747, '인테리어-초기비용'!$O$2:$O$747)</f>
        <v/>
      </c>
      <c r="R747" s="36" t="str">
        <f>IF('초기비용'!$C$2, '인테리어-초기비용'!$P$2:$P$747, '인테리어-초기비용'!$O$2:$O$747)</f>
        <v/>
      </c>
      <c r="S747" s="36">
        <f>IF('총결산'!$C$2, '인테리어-초기비용'!$P$2:$P$747, '인테리어-초기비용'!$O$2:$O$747)</f>
        <v>0</v>
      </c>
      <c r="T747" s="36">
        <f>IF('인테리어-초기비용'!$U$2:$U$747=FALSE, '인테리어-초기비용'!$N$2:$N$747, 0)</f>
        <v>0</v>
      </c>
      <c r="U747" s="37"/>
      <c r="V747" s="34"/>
      <c r="W747" s="34"/>
      <c r="X747" s="34"/>
      <c r="Y747" s="34"/>
      <c r="Z747" s="34"/>
      <c r="AA747" s="34"/>
      <c r="AB747" s="38"/>
    </row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415DF1ED-98A2-4064-827E-F320B10E8869}" filter="1" showAutoFilter="1">
      <autoFilter ref="$A$1:$AB$747"/>
      <extLst>
        <ext uri="GoogleSheetsCustomDataVersion1">
          <go:sheetsCustomData xmlns:go="http://customooxmlschemas.google.com/" filterViewId="1809350507"/>
        </ext>
      </extLst>
    </customSheetView>
    <customSheetView guid="{2B2E698B-BC26-41FC-A00A-D79F630E5140}" filter="1" showAutoFilter="1">
      <autoFilter ref="$A$1:$AB$747"/>
      <extLst>
        <ext uri="GoogleSheetsCustomDataVersion1">
          <go:sheetsCustomData xmlns:go="http://customooxmlschemas.google.com/" filterViewId="1882636972"/>
        </ext>
      </extLst>
    </customSheetView>
    <customSheetView guid="{379C2D2E-C168-4B87-B089-674AED27BEF6}" filter="1" showAutoFilter="1">
      <autoFilter ref="$A$1:$AB$747">
        <sortState ref="A1:AB747">
          <sortCondition ref="B1:B747"/>
        </sortState>
      </autoFilter>
      <extLst>
        <ext uri="GoogleSheetsCustomDataVersion1">
          <go:sheetsCustomData xmlns:go="http://customooxmlschemas.google.com/" filterViewId="1906899351"/>
        </ext>
      </extLst>
    </customSheetView>
    <customSheetView guid="{2B2E698B-BC26-41FC-A00A-D79F630E5140}" filter="1" showAutoFilter="1">
      <autoFilter ref="$A$1:$AB$747"/>
      <extLst>
        <ext uri="GoogleSheetsCustomDataVersion1">
          <go:sheetsCustomData xmlns:go="http://customooxmlschemas.google.com/" filterViewId="246870041"/>
        </ext>
      </extLst>
    </customSheetView>
    <customSheetView guid="{7A37C258-1F2F-4751-A5EA-C0C8EF26FDD5}" filter="1" showAutoFilter="1">
      <autoFilter ref="$A$1:$AB$747">
        <sortState ref="A1:AB747">
          <sortCondition ref="B1:B747"/>
        </sortState>
      </autoFilter>
      <extLst>
        <ext uri="GoogleSheetsCustomDataVersion1">
          <go:sheetsCustomData xmlns:go="http://customooxmlschemas.google.com/" filterViewId="590476273"/>
        </ext>
      </extLst>
    </customSheetView>
  </customSheetView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3.63"/>
    <col customWidth="1" min="2" max="2" width="7.88"/>
    <col customWidth="1" min="3" max="3" width="3.38"/>
    <col customWidth="1" min="4" max="4" width="8.75"/>
    <col customWidth="1" min="5" max="5" width="10.5"/>
    <col customWidth="1" min="6" max="6" width="10.63"/>
    <col customWidth="1" min="7" max="8" width="8.63"/>
    <col customWidth="1" min="9" max="9" width="9.5"/>
    <col customWidth="1" min="10" max="10" width="8.63"/>
    <col customWidth="1" min="11" max="11" width="9.5"/>
  </cols>
  <sheetData>
    <row r="1" ht="15.75" customHeight="1">
      <c r="A1" s="39"/>
      <c r="B1" s="39" t="s">
        <v>607</v>
      </c>
      <c r="D1" s="39"/>
      <c r="E1" s="39"/>
      <c r="F1" s="39"/>
      <c r="G1" s="40"/>
      <c r="H1" s="40"/>
      <c r="I1" s="40"/>
      <c r="J1" s="40"/>
      <c r="K1" s="40"/>
      <c r="L1" s="40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ht="15.75" customHeight="1">
      <c r="A2" s="39"/>
      <c r="B2" s="41" t="s">
        <v>608</v>
      </c>
      <c r="C2" s="42" t="b">
        <v>0</v>
      </c>
      <c r="D2" s="39"/>
      <c r="E2" s="39"/>
      <c r="F2" s="39"/>
      <c r="G2" s="40"/>
      <c r="H2" s="40"/>
      <c r="I2" s="40"/>
      <c r="J2" s="40"/>
      <c r="K2" s="40"/>
      <c r="L2" s="40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ht="15.75" customHeight="1">
      <c r="A3" s="39"/>
      <c r="B3" s="39"/>
      <c r="D3" s="43" t="s">
        <v>609</v>
      </c>
      <c r="E3" s="43"/>
      <c r="F3" s="43"/>
      <c r="G3" s="43" t="s">
        <v>0</v>
      </c>
      <c r="H3" s="43"/>
      <c r="I3" s="43"/>
      <c r="J3" s="43"/>
      <c r="K3" s="43"/>
      <c r="L3" s="43"/>
      <c r="M3" s="43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ht="15.75" customHeight="1">
      <c r="A4" s="39"/>
      <c r="B4" s="39"/>
      <c r="C4" s="39"/>
      <c r="D4" s="43" t="s">
        <v>2</v>
      </c>
      <c r="E4" s="43" t="s">
        <v>3</v>
      </c>
      <c r="F4" s="43" t="s">
        <v>4</v>
      </c>
      <c r="G4" s="44" t="s">
        <v>610</v>
      </c>
      <c r="H4" s="44" t="s">
        <v>611</v>
      </c>
      <c r="I4" s="44" t="s">
        <v>612</v>
      </c>
      <c r="J4" s="44" t="s">
        <v>613</v>
      </c>
      <c r="K4" s="44" t="s">
        <v>614</v>
      </c>
      <c r="L4" s="44" t="s">
        <v>615</v>
      </c>
      <c r="M4" s="43" t="s">
        <v>616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ht="15.75" customHeight="1">
      <c r="A5" s="39"/>
      <c r="B5" s="39"/>
      <c r="C5" s="40"/>
      <c r="D5" s="43" t="s">
        <v>28</v>
      </c>
      <c r="E5" s="43" t="s">
        <v>29</v>
      </c>
      <c r="F5" s="43" t="s">
        <v>49</v>
      </c>
      <c r="G5" s="43"/>
      <c r="H5" s="45">
        <v>-34270.0</v>
      </c>
      <c r="I5" s="43"/>
      <c r="J5" s="45">
        <v>-20000.0</v>
      </c>
      <c r="K5" s="43"/>
      <c r="L5" s="43"/>
      <c r="M5" s="45">
        <v>-54270.0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ht="15.75" customHeight="1">
      <c r="A6" s="39"/>
      <c r="B6" s="39"/>
      <c r="C6" s="39"/>
      <c r="D6" s="43"/>
      <c r="E6" s="43"/>
      <c r="F6" s="43" t="s">
        <v>76</v>
      </c>
      <c r="G6" s="43"/>
      <c r="H6" s="43"/>
      <c r="I6" s="45">
        <v>-39210.0</v>
      </c>
      <c r="J6" s="45">
        <v>-4994.0</v>
      </c>
      <c r="K6" s="43"/>
      <c r="L6" s="43"/>
      <c r="M6" s="45">
        <v>-44204.0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ht="15.75" customHeight="1">
      <c r="A7" s="39"/>
      <c r="B7" s="39"/>
      <c r="C7" s="39"/>
      <c r="D7" s="43"/>
      <c r="E7" s="43"/>
      <c r="F7" s="43" t="s">
        <v>461</v>
      </c>
      <c r="G7" s="43"/>
      <c r="H7" s="45">
        <v>-478500.0</v>
      </c>
      <c r="I7" s="43"/>
      <c r="J7" s="43"/>
      <c r="K7" s="43"/>
      <c r="L7" s="43"/>
      <c r="M7" s="45">
        <v>-478500.0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ht="15.75" customHeight="1">
      <c r="A8" s="39"/>
      <c r="B8" s="39"/>
      <c r="C8" s="39"/>
      <c r="D8" s="43"/>
      <c r="E8" s="43"/>
      <c r="F8" s="43" t="s">
        <v>240</v>
      </c>
      <c r="G8" s="43"/>
      <c r="H8" s="43"/>
      <c r="I8" s="45">
        <v>-80000.0</v>
      </c>
      <c r="J8" s="43"/>
      <c r="K8" s="43"/>
      <c r="L8" s="43"/>
      <c r="M8" s="45">
        <v>-80000.0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ht="15.75" customHeight="1">
      <c r="A9" s="39"/>
      <c r="B9" s="39"/>
      <c r="C9" s="39"/>
      <c r="D9" s="43"/>
      <c r="E9" s="43"/>
      <c r="F9" s="43" t="s">
        <v>83</v>
      </c>
      <c r="G9" s="43"/>
      <c r="H9" s="45">
        <v>-9340.0</v>
      </c>
      <c r="I9" s="45">
        <v>-390193.0</v>
      </c>
      <c r="J9" s="45">
        <v>-202728.0</v>
      </c>
      <c r="K9" s="43"/>
      <c r="L9" s="43"/>
      <c r="M9" s="45">
        <v>-602261.0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ht="15.75" customHeight="1">
      <c r="A10" s="39"/>
      <c r="B10" s="39"/>
      <c r="C10" s="39"/>
      <c r="D10" s="43"/>
      <c r="E10" s="43"/>
      <c r="F10" s="43" t="s">
        <v>78</v>
      </c>
      <c r="G10" s="45">
        <v>-17470.0</v>
      </c>
      <c r="H10" s="45">
        <v>-91170.0</v>
      </c>
      <c r="I10" s="45">
        <v>-249690.0</v>
      </c>
      <c r="J10" s="45">
        <v>-12010.0</v>
      </c>
      <c r="K10" s="43"/>
      <c r="L10" s="43"/>
      <c r="M10" s="45">
        <v>-370340.0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ht="15.75" customHeight="1">
      <c r="A11" s="39"/>
      <c r="B11" s="39"/>
      <c r="C11" s="39"/>
      <c r="D11" s="43"/>
      <c r="E11" s="43"/>
      <c r="F11" s="43" t="s">
        <v>160</v>
      </c>
      <c r="G11" s="45">
        <v>-31800.0</v>
      </c>
      <c r="H11" s="45">
        <v>-504940.0</v>
      </c>
      <c r="I11" s="45">
        <v>-1134450.0</v>
      </c>
      <c r="J11" s="43"/>
      <c r="K11" s="43"/>
      <c r="L11" s="43"/>
      <c r="M11" s="45">
        <v>-1671190.0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ht="15.75" customHeight="1">
      <c r="A12" s="39"/>
      <c r="B12" s="39"/>
      <c r="C12" s="39"/>
      <c r="D12" s="43"/>
      <c r="E12" s="43"/>
      <c r="F12" s="43" t="s">
        <v>41</v>
      </c>
      <c r="G12" s="45">
        <v>1439790.0</v>
      </c>
      <c r="H12" s="43"/>
      <c r="I12" s="45">
        <v>-15000.0</v>
      </c>
      <c r="J12" s="45">
        <v>-1619570.0</v>
      </c>
      <c r="K12" s="45">
        <v>-1770000.0</v>
      </c>
      <c r="L12" s="43"/>
      <c r="M12" s="45">
        <v>-1964780.0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ht="15.75" customHeight="1">
      <c r="A13" s="39"/>
      <c r="B13" s="39"/>
      <c r="C13" s="39"/>
      <c r="D13" s="43"/>
      <c r="E13" s="43"/>
      <c r="F13" s="43" t="s">
        <v>30</v>
      </c>
      <c r="G13" s="45">
        <v>-4.40664E7</v>
      </c>
      <c r="H13" s="45">
        <v>-1295100.0</v>
      </c>
      <c r="I13" s="45">
        <v>-1.84156E7</v>
      </c>
      <c r="J13" s="45">
        <v>-2820000.0</v>
      </c>
      <c r="K13" s="45">
        <v>-3.458E7</v>
      </c>
      <c r="L13" s="45">
        <v>-5.3823E7</v>
      </c>
      <c r="M13" s="45">
        <v>-1.550001E8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ht="15.75" customHeight="1">
      <c r="A14" s="39"/>
      <c r="B14" s="39"/>
      <c r="C14" s="39"/>
      <c r="D14" s="43"/>
      <c r="E14" s="43" t="s">
        <v>617</v>
      </c>
      <c r="F14" s="43"/>
      <c r="G14" s="45">
        <v>-4.267588E7</v>
      </c>
      <c r="H14" s="45">
        <v>-2413320.0</v>
      </c>
      <c r="I14" s="45">
        <v>-2.0324143E7</v>
      </c>
      <c r="J14" s="45">
        <v>-4679302.0</v>
      </c>
      <c r="K14" s="45">
        <v>-3.635E7</v>
      </c>
      <c r="L14" s="45">
        <v>-5.3823E7</v>
      </c>
      <c r="M14" s="45">
        <v>-1.60265645E8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ht="15.75" customHeight="1">
      <c r="A15" s="39"/>
      <c r="B15" s="39"/>
      <c r="C15" s="39"/>
      <c r="D15" s="43" t="s">
        <v>618</v>
      </c>
      <c r="E15" s="43"/>
      <c r="F15" s="43"/>
      <c r="G15" s="45">
        <v>-4.267588E7</v>
      </c>
      <c r="H15" s="45">
        <v>-2413320.0</v>
      </c>
      <c r="I15" s="45">
        <v>-2.0324143E7</v>
      </c>
      <c r="J15" s="45">
        <v>-4679302.0</v>
      </c>
      <c r="K15" s="45">
        <v>-3.635E7</v>
      </c>
      <c r="L15" s="45">
        <v>-5.3823E7</v>
      </c>
      <c r="M15" s="45">
        <v>-1.60265645E8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ht="15.75" customHeight="1">
      <c r="A16" s="39"/>
      <c r="B16" s="39"/>
      <c r="C16" s="39"/>
      <c r="D16" s="43" t="s">
        <v>616</v>
      </c>
      <c r="E16" s="43"/>
      <c r="F16" s="43"/>
      <c r="G16" s="45">
        <v>-4.267588E7</v>
      </c>
      <c r="H16" s="45">
        <v>-2413320.0</v>
      </c>
      <c r="I16" s="45">
        <v>-2.0324143E7</v>
      </c>
      <c r="J16" s="45">
        <v>-4679302.0</v>
      </c>
      <c r="K16" s="45">
        <v>-3.635E7</v>
      </c>
      <c r="L16" s="45">
        <v>-5.3823E7</v>
      </c>
      <c r="M16" s="45">
        <v>-1.60265645E8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ht="15.75" customHeight="1">
      <c r="A17" s="39"/>
      <c r="B17" s="39"/>
      <c r="C17" s="39"/>
      <c r="D17" s="39"/>
      <c r="E17" s="39"/>
      <c r="F17" s="39"/>
      <c r="G17" s="40"/>
      <c r="H17" s="40"/>
      <c r="I17" s="40"/>
      <c r="J17" s="40"/>
      <c r="K17" s="40"/>
      <c r="L17" s="40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ht="15.75" customHeight="1">
      <c r="A18" s="39"/>
      <c r="B18" s="39"/>
      <c r="C18" s="39"/>
      <c r="D18" s="39"/>
      <c r="E18" s="39"/>
      <c r="F18" s="39"/>
      <c r="G18" s="40"/>
      <c r="H18" s="40"/>
      <c r="I18" s="40"/>
      <c r="J18" s="40"/>
      <c r="K18" s="40"/>
      <c r="L18" s="40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ht="15.75" customHeight="1">
      <c r="A19" s="39"/>
      <c r="B19" s="39"/>
      <c r="C19" s="39"/>
      <c r="D19" s="39"/>
      <c r="E19" s="39"/>
      <c r="F19" s="39"/>
      <c r="G19" s="40"/>
      <c r="H19" s="40"/>
      <c r="I19" s="40"/>
      <c r="J19" s="40"/>
      <c r="K19" s="40"/>
      <c r="L19" s="40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ht="15.75" customHeight="1">
      <c r="A20" s="39"/>
      <c r="B20" s="39"/>
      <c r="C20" s="39"/>
      <c r="D20" s="39"/>
      <c r="E20" s="39"/>
      <c r="F20" s="39"/>
      <c r="G20" s="40"/>
      <c r="H20" s="40"/>
      <c r="I20" s="40"/>
      <c r="J20" s="40"/>
      <c r="K20" s="40"/>
      <c r="L20" s="40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ht="15.75" customHeight="1">
      <c r="A21" s="39"/>
      <c r="B21" s="39"/>
      <c r="C21" s="39"/>
      <c r="D21" s="39"/>
      <c r="E21" s="39"/>
      <c r="F21" s="39"/>
      <c r="G21" s="40"/>
      <c r="H21" s="40"/>
      <c r="I21" s="40"/>
      <c r="J21" s="40"/>
      <c r="K21" s="40"/>
      <c r="L21" s="40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ht="15.75" customHeight="1">
      <c r="A22" s="39"/>
      <c r="B22" s="39"/>
      <c r="C22" s="39"/>
      <c r="D22" s="39"/>
      <c r="E22" s="39"/>
      <c r="F22" s="39"/>
      <c r="G22" s="40"/>
      <c r="H22" s="40"/>
      <c r="I22" s="40"/>
      <c r="J22" s="40"/>
      <c r="K22" s="40"/>
      <c r="L22" s="40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ht="15.75" customHeight="1">
      <c r="A23" s="39"/>
      <c r="B23" s="39"/>
      <c r="C23" s="39"/>
      <c r="D23" s="39"/>
      <c r="E23" s="39"/>
      <c r="F23" s="39"/>
      <c r="G23" s="40"/>
      <c r="H23" s="40"/>
      <c r="I23" s="40"/>
      <c r="J23" s="40"/>
      <c r="K23" s="40"/>
      <c r="L23" s="40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ht="15.75" customHeight="1">
      <c r="A24" s="39"/>
      <c r="B24" s="39"/>
      <c r="C24" s="39"/>
      <c r="D24" s="39"/>
      <c r="E24" s="39"/>
      <c r="F24" s="39"/>
      <c r="G24" s="40"/>
      <c r="H24" s="40"/>
      <c r="I24" s="40"/>
      <c r="J24" s="40"/>
      <c r="K24" s="40"/>
      <c r="L24" s="40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ht="15.75" customHeight="1">
      <c r="A25" s="39"/>
      <c r="B25" s="39"/>
      <c r="C25" s="39"/>
      <c r="D25" s="39"/>
      <c r="E25" s="39"/>
      <c r="F25" s="39"/>
      <c r="G25" s="40"/>
      <c r="H25" s="40"/>
      <c r="I25" s="40"/>
      <c r="J25" s="40"/>
      <c r="K25" s="40"/>
      <c r="L25" s="40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ht="15.75" customHeight="1">
      <c r="A26" s="39"/>
      <c r="B26" s="39"/>
      <c r="C26" s="39"/>
      <c r="D26" s="39"/>
      <c r="E26" s="39"/>
      <c r="F26" s="39"/>
      <c r="G26" s="40"/>
      <c r="H26" s="40"/>
      <c r="I26" s="40"/>
      <c r="J26" s="40"/>
      <c r="K26" s="40"/>
      <c r="L26" s="4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ht="15.75" customHeight="1">
      <c r="A27" s="39"/>
      <c r="B27" s="39"/>
      <c r="C27" s="39"/>
      <c r="D27" s="39"/>
      <c r="E27" s="39"/>
      <c r="F27" s="39"/>
      <c r="G27" s="40"/>
      <c r="H27" s="40"/>
      <c r="I27" s="40"/>
      <c r="J27" s="40"/>
      <c r="K27" s="40"/>
      <c r="L27" s="40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ht="15.75" customHeight="1">
      <c r="A28" s="39"/>
      <c r="B28" s="39"/>
      <c r="C28" s="39"/>
      <c r="D28" s="39"/>
      <c r="E28" s="39"/>
      <c r="F28" s="39"/>
      <c r="G28" s="40"/>
      <c r="H28" s="40"/>
      <c r="I28" s="40"/>
      <c r="J28" s="40"/>
      <c r="K28" s="40"/>
      <c r="L28" s="40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ht="15.75" customHeight="1">
      <c r="A29" s="39"/>
      <c r="B29" s="39"/>
      <c r="C29" s="39"/>
      <c r="D29" s="39"/>
      <c r="E29" s="39"/>
      <c r="F29" s="39"/>
      <c r="G29" s="40"/>
      <c r="H29" s="40"/>
      <c r="I29" s="40"/>
      <c r="J29" s="40"/>
      <c r="K29" s="40"/>
      <c r="L29" s="40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ht="15.75" customHeight="1">
      <c r="A30" s="39"/>
      <c r="B30" s="39"/>
      <c r="C30" s="39"/>
      <c r="D30" s="39"/>
      <c r="E30" s="39"/>
      <c r="F30" s="39"/>
      <c r="G30" s="40"/>
      <c r="H30" s="40"/>
      <c r="I30" s="40"/>
      <c r="J30" s="40"/>
      <c r="K30" s="40"/>
      <c r="L30" s="40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ht="15.75" customHeight="1">
      <c r="A31" s="39"/>
      <c r="B31" s="39"/>
      <c r="C31" s="39"/>
      <c r="D31" s="39"/>
      <c r="E31" s="39"/>
      <c r="F31" s="39"/>
      <c r="G31" s="40"/>
      <c r="H31" s="40"/>
      <c r="I31" s="40"/>
      <c r="J31" s="40"/>
      <c r="K31" s="40"/>
      <c r="L31" s="40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ht="15.75" customHeight="1">
      <c r="A32" s="39"/>
      <c r="B32" s="39"/>
      <c r="C32" s="39"/>
      <c r="D32" s="39"/>
      <c r="E32" s="39"/>
      <c r="F32" s="39"/>
      <c r="G32" s="40"/>
      <c r="H32" s="40"/>
      <c r="I32" s="40"/>
      <c r="J32" s="40"/>
      <c r="K32" s="40"/>
      <c r="L32" s="40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ht="15.75" customHeight="1">
      <c r="A33" s="39"/>
      <c r="B33" s="39"/>
      <c r="C33" s="39"/>
      <c r="D33" s="39"/>
      <c r="E33" s="39"/>
      <c r="F33" s="39"/>
      <c r="G33" s="40"/>
      <c r="H33" s="40"/>
      <c r="I33" s="40"/>
      <c r="J33" s="40"/>
      <c r="K33" s="40"/>
      <c r="L33" s="40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ht="15.75" customHeight="1">
      <c r="A34" s="39"/>
      <c r="B34" s="39"/>
      <c r="C34" s="39"/>
      <c r="D34" s="39"/>
      <c r="E34" s="39"/>
      <c r="F34" s="39"/>
      <c r="G34" s="40"/>
      <c r="H34" s="40"/>
      <c r="I34" s="40"/>
      <c r="J34" s="40"/>
      <c r="K34" s="40"/>
      <c r="L34" s="40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ht="15.75" customHeight="1">
      <c r="A35" s="39"/>
      <c r="B35" s="39"/>
      <c r="C35" s="39"/>
      <c r="D35" s="39"/>
      <c r="E35" s="39"/>
      <c r="F35" s="39"/>
      <c r="G35" s="40"/>
      <c r="H35" s="40"/>
      <c r="I35" s="40"/>
      <c r="J35" s="40"/>
      <c r="K35" s="40"/>
      <c r="L35" s="40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ht="15.75" customHeight="1">
      <c r="A36" s="39"/>
      <c r="B36" s="39"/>
      <c r="C36" s="39"/>
      <c r="D36" s="39"/>
      <c r="E36" s="39"/>
      <c r="F36" s="39"/>
      <c r="G36" s="40"/>
      <c r="H36" s="40"/>
      <c r="I36" s="40"/>
      <c r="J36" s="40"/>
      <c r="K36" s="40"/>
      <c r="L36" s="40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ht="15.75" customHeight="1">
      <c r="A37" s="39"/>
      <c r="B37" s="39"/>
      <c r="C37" s="39"/>
      <c r="D37" s="39"/>
      <c r="E37" s="39"/>
      <c r="F37" s="39"/>
      <c r="G37" s="40"/>
      <c r="H37" s="40"/>
      <c r="I37" s="40"/>
      <c r="J37" s="40"/>
      <c r="K37" s="40"/>
      <c r="L37" s="40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ht="15.75" customHeight="1">
      <c r="A38" s="39"/>
      <c r="B38" s="39"/>
      <c r="C38" s="39"/>
      <c r="D38" s="39"/>
      <c r="E38" s="39"/>
      <c r="F38" s="39"/>
      <c r="G38" s="40"/>
      <c r="H38" s="40"/>
      <c r="I38" s="40"/>
      <c r="J38" s="40"/>
      <c r="K38" s="40"/>
      <c r="L38" s="40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ht="15.75" customHeight="1">
      <c r="A39" s="39"/>
      <c r="B39" s="39"/>
      <c r="C39" s="39"/>
      <c r="D39" s="39"/>
      <c r="E39" s="39"/>
      <c r="F39" s="39"/>
      <c r="G39" s="40"/>
      <c r="H39" s="40"/>
      <c r="I39" s="40"/>
      <c r="J39" s="40"/>
      <c r="K39" s="40"/>
      <c r="L39" s="40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ht="15.75" customHeight="1">
      <c r="A40" s="39"/>
      <c r="B40" s="39"/>
      <c r="C40" s="39"/>
      <c r="D40" s="39"/>
      <c r="E40" s="39"/>
      <c r="F40" s="39"/>
      <c r="G40" s="40"/>
      <c r="H40" s="40"/>
      <c r="I40" s="40"/>
      <c r="J40" s="40"/>
      <c r="K40" s="40"/>
      <c r="L40" s="40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ht="15.75" customHeight="1">
      <c r="A41" s="39"/>
      <c r="B41" s="39"/>
      <c r="C41" s="39"/>
      <c r="D41" s="39"/>
      <c r="E41" s="39"/>
      <c r="F41" s="39"/>
      <c r="G41" s="40"/>
      <c r="H41" s="40"/>
      <c r="I41" s="40"/>
      <c r="J41" s="40"/>
      <c r="K41" s="40"/>
      <c r="L41" s="40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ht="15.75" customHeight="1">
      <c r="A42" s="39"/>
      <c r="B42" s="39"/>
      <c r="C42" s="39"/>
      <c r="D42" s="39"/>
      <c r="E42" s="39"/>
      <c r="F42" s="39"/>
      <c r="G42" s="40"/>
      <c r="H42" s="40"/>
      <c r="I42" s="40"/>
      <c r="J42" s="40"/>
      <c r="K42" s="40"/>
      <c r="L42" s="40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ht="15.75" customHeight="1">
      <c r="A43" s="39"/>
      <c r="B43" s="39"/>
      <c r="C43" s="39"/>
      <c r="D43" s="39"/>
      <c r="E43" s="39"/>
      <c r="F43" s="39"/>
      <c r="G43" s="40"/>
      <c r="H43" s="40"/>
      <c r="I43" s="40"/>
      <c r="J43" s="40"/>
      <c r="K43" s="40"/>
      <c r="L43" s="40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ht="15.75" customHeight="1">
      <c r="A44" s="39"/>
      <c r="B44" s="39"/>
      <c r="C44" s="39"/>
      <c r="D44" s="39"/>
      <c r="E44" s="39"/>
      <c r="F44" s="39"/>
      <c r="G44" s="40"/>
      <c r="H44" s="40"/>
      <c r="I44" s="40"/>
      <c r="J44" s="40"/>
      <c r="K44" s="40"/>
      <c r="L44" s="40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ht="15.75" customHeight="1">
      <c r="A45" s="39"/>
      <c r="B45" s="39"/>
      <c r="C45" s="39"/>
      <c r="D45" s="39"/>
      <c r="E45" s="39"/>
      <c r="F45" s="39"/>
      <c r="G45" s="40"/>
      <c r="H45" s="40"/>
      <c r="I45" s="40"/>
      <c r="J45" s="40"/>
      <c r="K45" s="40"/>
      <c r="L45" s="40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ht="15.75" customHeight="1">
      <c r="A46" s="39"/>
      <c r="B46" s="39"/>
      <c r="C46" s="39"/>
      <c r="D46" s="39"/>
      <c r="E46" s="39"/>
      <c r="F46" s="39"/>
      <c r="G46" s="40"/>
      <c r="H46" s="40"/>
      <c r="I46" s="40"/>
      <c r="J46" s="40"/>
      <c r="K46" s="40"/>
      <c r="L46" s="40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ht="15.75" customHeight="1">
      <c r="A47" s="39"/>
      <c r="B47" s="39"/>
      <c r="C47" s="39"/>
      <c r="D47" s="39"/>
      <c r="E47" s="39"/>
      <c r="F47" s="39"/>
      <c r="G47" s="40"/>
      <c r="H47" s="40"/>
      <c r="I47" s="40"/>
      <c r="J47" s="40"/>
      <c r="K47" s="40"/>
      <c r="L47" s="40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ht="15.75" customHeight="1">
      <c r="A48" s="39"/>
      <c r="B48" s="39"/>
      <c r="C48" s="39"/>
      <c r="D48" s="39"/>
      <c r="E48" s="39"/>
      <c r="F48" s="39"/>
      <c r="G48" s="40"/>
      <c r="H48" s="40"/>
      <c r="I48" s="40"/>
      <c r="J48" s="40"/>
      <c r="K48" s="40"/>
      <c r="L48" s="40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ht="15.75" customHeight="1">
      <c r="A49" s="39"/>
      <c r="B49" s="39"/>
      <c r="C49" s="39"/>
      <c r="D49" s="39"/>
      <c r="E49" s="39"/>
      <c r="F49" s="39"/>
      <c r="G49" s="40"/>
      <c r="H49" s="40"/>
      <c r="I49" s="40"/>
      <c r="J49" s="40"/>
      <c r="K49" s="40"/>
      <c r="L49" s="40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ht="15.75" customHeight="1">
      <c r="A50" s="39"/>
      <c r="B50" s="39"/>
      <c r="C50" s="39"/>
      <c r="D50" s="39"/>
      <c r="E50" s="39"/>
      <c r="F50" s="39"/>
      <c r="G50" s="40"/>
      <c r="H50" s="40"/>
      <c r="I50" s="40"/>
      <c r="J50" s="40"/>
      <c r="K50" s="40"/>
      <c r="L50" s="40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ht="15.75" customHeight="1">
      <c r="A51" s="39"/>
      <c r="B51" s="39"/>
      <c r="C51" s="39"/>
      <c r="D51" s="39"/>
      <c r="E51" s="39"/>
      <c r="F51" s="39"/>
      <c r="G51" s="40"/>
      <c r="H51" s="40"/>
      <c r="I51" s="40"/>
      <c r="J51" s="40"/>
      <c r="K51" s="40"/>
      <c r="L51" s="40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ht="15.75" customHeight="1">
      <c r="A52" s="39"/>
      <c r="B52" s="39"/>
      <c r="C52" s="39"/>
      <c r="D52" s="39"/>
      <c r="E52" s="39"/>
      <c r="F52" s="39"/>
      <c r="G52" s="40"/>
      <c r="H52" s="40"/>
      <c r="I52" s="40"/>
      <c r="J52" s="40"/>
      <c r="K52" s="40"/>
      <c r="L52" s="40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ht="15.75" customHeight="1">
      <c r="A53" s="39"/>
      <c r="B53" s="39"/>
      <c r="C53" s="39"/>
      <c r="D53" s="39"/>
      <c r="E53" s="39"/>
      <c r="F53" s="39"/>
      <c r="G53" s="40"/>
      <c r="H53" s="40"/>
      <c r="I53" s="40"/>
      <c r="J53" s="40"/>
      <c r="K53" s="40"/>
      <c r="L53" s="40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ht="15.75" customHeight="1">
      <c r="A54" s="39"/>
      <c r="B54" s="39"/>
      <c r="C54" s="39"/>
      <c r="D54" s="39"/>
      <c r="E54" s="39"/>
      <c r="F54" s="39"/>
      <c r="G54" s="40"/>
      <c r="H54" s="40"/>
      <c r="I54" s="40"/>
      <c r="J54" s="40"/>
      <c r="K54" s="40"/>
      <c r="L54" s="40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ht="15.75" customHeight="1">
      <c r="A55" s="39"/>
      <c r="B55" s="39"/>
      <c r="C55" s="39"/>
      <c r="D55" s="39"/>
      <c r="E55" s="39"/>
      <c r="F55" s="39"/>
      <c r="G55" s="40"/>
      <c r="H55" s="40"/>
      <c r="I55" s="40"/>
      <c r="J55" s="40"/>
      <c r="K55" s="40"/>
      <c r="L55" s="40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ht="15.75" customHeight="1">
      <c r="A56" s="39"/>
      <c r="B56" s="39"/>
      <c r="C56" s="39"/>
      <c r="D56" s="39"/>
      <c r="E56" s="39"/>
      <c r="F56" s="39"/>
      <c r="G56" s="40"/>
      <c r="H56" s="40"/>
      <c r="I56" s="40"/>
      <c r="J56" s="40"/>
      <c r="K56" s="40"/>
      <c r="L56" s="40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ht="15.75" customHeight="1">
      <c r="A57" s="39"/>
      <c r="B57" s="39"/>
      <c r="C57" s="39"/>
      <c r="D57" s="39"/>
      <c r="E57" s="39"/>
      <c r="F57" s="39"/>
      <c r="G57" s="40"/>
      <c r="H57" s="40"/>
      <c r="I57" s="40"/>
      <c r="J57" s="40"/>
      <c r="K57" s="40"/>
      <c r="L57" s="40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ht="15.75" customHeight="1">
      <c r="A58" s="39"/>
      <c r="B58" s="39"/>
      <c r="C58" s="39"/>
      <c r="D58" s="39"/>
      <c r="E58" s="39"/>
      <c r="F58" s="39"/>
      <c r="G58" s="40"/>
      <c r="H58" s="40"/>
      <c r="I58" s="40"/>
      <c r="J58" s="40"/>
      <c r="K58" s="40"/>
      <c r="L58" s="40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ht="15.75" customHeight="1">
      <c r="A59" s="39"/>
      <c r="B59" s="39"/>
      <c r="C59" s="39"/>
      <c r="D59" s="39"/>
      <c r="E59" s="39"/>
      <c r="F59" s="39"/>
      <c r="G59" s="40"/>
      <c r="H59" s="40"/>
      <c r="I59" s="40"/>
      <c r="J59" s="40"/>
      <c r="K59" s="40"/>
      <c r="L59" s="40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ht="15.75" customHeight="1">
      <c r="A60" s="39"/>
      <c r="B60" s="39"/>
      <c r="C60" s="39"/>
      <c r="D60" s="39"/>
      <c r="E60" s="39"/>
      <c r="F60" s="39"/>
      <c r="G60" s="40"/>
      <c r="H60" s="40"/>
      <c r="I60" s="40"/>
      <c r="J60" s="40"/>
      <c r="K60" s="40"/>
      <c r="L60" s="40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ht="15.75" customHeight="1">
      <c r="A61" s="39"/>
      <c r="B61" s="39"/>
      <c r="C61" s="39"/>
      <c r="D61" s="39"/>
      <c r="E61" s="39"/>
      <c r="F61" s="39"/>
      <c r="G61" s="40"/>
      <c r="H61" s="40"/>
      <c r="I61" s="40"/>
      <c r="J61" s="40"/>
      <c r="K61" s="40"/>
      <c r="L61" s="40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ht="15.75" customHeight="1">
      <c r="A62" s="39"/>
      <c r="B62" s="39"/>
      <c r="C62" s="39"/>
      <c r="D62" s="39"/>
      <c r="E62" s="39"/>
      <c r="F62" s="39"/>
      <c r="G62" s="40"/>
      <c r="H62" s="40"/>
      <c r="I62" s="40"/>
      <c r="J62" s="40"/>
      <c r="K62" s="40"/>
      <c r="L62" s="40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ht="15.75" customHeight="1">
      <c r="A63" s="39"/>
      <c r="B63" s="39"/>
      <c r="C63" s="39"/>
      <c r="D63" s="39"/>
      <c r="E63" s="39"/>
      <c r="F63" s="39"/>
      <c r="G63" s="40"/>
      <c r="H63" s="40"/>
      <c r="I63" s="40"/>
      <c r="J63" s="40"/>
      <c r="K63" s="40"/>
      <c r="L63" s="40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ht="15.75" customHeight="1">
      <c r="A64" s="39"/>
      <c r="B64" s="39"/>
      <c r="C64" s="39"/>
      <c r="D64" s="39"/>
      <c r="E64" s="39"/>
      <c r="F64" s="39"/>
      <c r="G64" s="40"/>
      <c r="H64" s="40"/>
      <c r="I64" s="40"/>
      <c r="J64" s="40"/>
      <c r="K64" s="40"/>
      <c r="L64" s="40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ht="15.75" customHeight="1">
      <c r="A65" s="39"/>
      <c r="B65" s="39"/>
      <c r="C65" s="39"/>
      <c r="D65" s="39"/>
      <c r="E65" s="39"/>
      <c r="F65" s="39"/>
      <c r="G65" s="40"/>
      <c r="H65" s="40"/>
      <c r="I65" s="40"/>
      <c r="J65" s="40"/>
      <c r="K65" s="40"/>
      <c r="L65" s="40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ht="15.75" customHeight="1">
      <c r="A66" s="39"/>
      <c r="B66" s="39"/>
      <c r="C66" s="39"/>
      <c r="D66" s="39"/>
      <c r="E66" s="39"/>
      <c r="F66" s="39"/>
      <c r="G66" s="40"/>
      <c r="H66" s="40"/>
      <c r="I66" s="40"/>
      <c r="J66" s="40"/>
      <c r="K66" s="40"/>
      <c r="L66" s="40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ht="15.75" customHeight="1">
      <c r="A67" s="39"/>
      <c r="B67" s="39"/>
      <c r="C67" s="39"/>
      <c r="D67" s="39"/>
      <c r="E67" s="39"/>
      <c r="F67" s="39"/>
      <c r="G67" s="40"/>
      <c r="H67" s="40"/>
      <c r="I67" s="40"/>
      <c r="J67" s="40"/>
      <c r="K67" s="40"/>
      <c r="L67" s="40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ht="15.75" customHeight="1">
      <c r="A68" s="39"/>
      <c r="B68" s="39"/>
      <c r="C68" s="39"/>
      <c r="D68" s="39"/>
      <c r="E68" s="39"/>
      <c r="F68" s="39"/>
      <c r="G68" s="40"/>
      <c r="H68" s="40"/>
      <c r="I68" s="40"/>
      <c r="J68" s="40"/>
      <c r="K68" s="40"/>
      <c r="L68" s="40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ht="15.75" customHeight="1">
      <c r="A69" s="39"/>
      <c r="B69" s="39"/>
      <c r="C69" s="39"/>
      <c r="D69" s="39"/>
      <c r="E69" s="39"/>
      <c r="F69" s="39"/>
      <c r="G69" s="40"/>
      <c r="H69" s="40"/>
      <c r="I69" s="40"/>
      <c r="J69" s="40"/>
      <c r="K69" s="40"/>
      <c r="L69" s="40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ht="15.75" customHeight="1">
      <c r="A70" s="39"/>
      <c r="B70" s="39"/>
      <c r="C70" s="39"/>
      <c r="D70" s="39"/>
      <c r="E70" s="39"/>
      <c r="F70" s="39"/>
      <c r="G70" s="40"/>
      <c r="H70" s="40"/>
      <c r="I70" s="40"/>
      <c r="J70" s="40"/>
      <c r="K70" s="40"/>
      <c r="L70" s="40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ht="15.75" customHeight="1">
      <c r="A71" s="39"/>
      <c r="B71" s="39"/>
      <c r="C71" s="39"/>
      <c r="D71" s="39"/>
      <c r="E71" s="39"/>
      <c r="F71" s="39"/>
      <c r="G71" s="40"/>
      <c r="H71" s="40"/>
      <c r="I71" s="40"/>
      <c r="J71" s="40"/>
      <c r="K71" s="40"/>
      <c r="L71" s="40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ht="15.75" customHeight="1">
      <c r="A72" s="39"/>
      <c r="B72" s="39"/>
      <c r="C72" s="39"/>
      <c r="D72" s="39"/>
      <c r="E72" s="39"/>
      <c r="F72" s="39"/>
      <c r="G72" s="40"/>
      <c r="H72" s="40"/>
      <c r="I72" s="40"/>
      <c r="J72" s="40"/>
      <c r="K72" s="40"/>
      <c r="L72" s="40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ht="15.75" customHeight="1">
      <c r="A73" s="39"/>
      <c r="B73" s="39"/>
      <c r="C73" s="39"/>
      <c r="D73" s="39"/>
      <c r="E73" s="39"/>
      <c r="F73" s="39"/>
      <c r="G73" s="40"/>
      <c r="H73" s="40"/>
      <c r="I73" s="40"/>
      <c r="J73" s="40"/>
      <c r="K73" s="40"/>
      <c r="L73" s="40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ht="15.75" customHeight="1">
      <c r="A74" s="39"/>
      <c r="B74" s="39"/>
      <c r="C74" s="39"/>
      <c r="D74" s="39"/>
      <c r="E74" s="39"/>
      <c r="F74" s="39"/>
      <c r="G74" s="40"/>
      <c r="H74" s="40"/>
      <c r="I74" s="40"/>
      <c r="J74" s="40"/>
      <c r="K74" s="40"/>
      <c r="L74" s="40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ht="15.75" customHeight="1">
      <c r="A75" s="39"/>
      <c r="B75" s="39"/>
      <c r="C75" s="39"/>
      <c r="D75" s="39"/>
      <c r="E75" s="39"/>
      <c r="F75" s="39"/>
      <c r="G75" s="40"/>
      <c r="H75" s="40"/>
      <c r="I75" s="40"/>
      <c r="J75" s="40"/>
      <c r="K75" s="40"/>
      <c r="L75" s="40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ht="15.75" customHeight="1">
      <c r="A76" s="39"/>
      <c r="B76" s="39"/>
      <c r="C76" s="39"/>
      <c r="D76" s="39"/>
      <c r="E76" s="39"/>
      <c r="F76" s="39"/>
      <c r="G76" s="40"/>
      <c r="H76" s="40"/>
      <c r="I76" s="40"/>
      <c r="J76" s="40"/>
      <c r="K76" s="40"/>
      <c r="L76" s="40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ht="15.75" customHeight="1">
      <c r="A77" s="39"/>
      <c r="B77" s="39"/>
      <c r="C77" s="39"/>
      <c r="D77" s="39"/>
      <c r="E77" s="39"/>
      <c r="F77" s="39"/>
      <c r="G77" s="40"/>
      <c r="H77" s="40"/>
      <c r="I77" s="40"/>
      <c r="J77" s="40"/>
      <c r="K77" s="40"/>
      <c r="L77" s="40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ht="15.75" customHeight="1">
      <c r="A78" s="39"/>
      <c r="B78" s="39"/>
      <c r="C78" s="39"/>
      <c r="D78" s="39"/>
      <c r="E78" s="39"/>
      <c r="F78" s="39"/>
      <c r="G78" s="40"/>
      <c r="H78" s="40"/>
      <c r="I78" s="40"/>
      <c r="J78" s="40"/>
      <c r="K78" s="40"/>
      <c r="L78" s="40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ht="15.75" customHeight="1">
      <c r="A79" s="39"/>
      <c r="B79" s="39"/>
      <c r="C79" s="39"/>
      <c r="D79" s="39"/>
      <c r="E79" s="39"/>
      <c r="F79" s="39"/>
      <c r="G79" s="40"/>
      <c r="H79" s="40"/>
      <c r="I79" s="40"/>
      <c r="J79" s="40"/>
      <c r="K79" s="40"/>
      <c r="L79" s="40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ht="15.75" customHeight="1">
      <c r="A80" s="39"/>
      <c r="B80" s="39"/>
      <c r="C80" s="39"/>
      <c r="D80" s="39"/>
      <c r="E80" s="39"/>
      <c r="F80" s="39"/>
      <c r="G80" s="40"/>
      <c r="H80" s="40"/>
      <c r="I80" s="40"/>
      <c r="J80" s="40"/>
      <c r="K80" s="40"/>
      <c r="L80" s="40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ht="15.75" customHeight="1">
      <c r="A81" s="39"/>
      <c r="B81" s="39"/>
      <c r="C81" s="39"/>
      <c r="D81" s="39"/>
      <c r="E81" s="39"/>
      <c r="F81" s="39"/>
      <c r="G81" s="40"/>
      <c r="H81" s="40"/>
      <c r="I81" s="40"/>
      <c r="J81" s="40"/>
      <c r="K81" s="40"/>
      <c r="L81" s="40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ht="15.75" customHeight="1">
      <c r="A82" s="39"/>
      <c r="B82" s="39"/>
      <c r="C82" s="39"/>
      <c r="D82" s="39"/>
      <c r="E82" s="39"/>
      <c r="F82" s="39"/>
      <c r="G82" s="40"/>
      <c r="H82" s="40"/>
      <c r="I82" s="40"/>
      <c r="J82" s="40"/>
      <c r="K82" s="40"/>
      <c r="L82" s="40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ht="15.75" customHeight="1">
      <c r="A83" s="39"/>
      <c r="B83" s="39"/>
      <c r="C83" s="39"/>
      <c r="D83" s="39"/>
      <c r="E83" s="39"/>
      <c r="F83" s="39"/>
      <c r="G83" s="40"/>
      <c r="H83" s="40"/>
      <c r="I83" s="40"/>
      <c r="J83" s="40"/>
      <c r="K83" s="40"/>
      <c r="L83" s="40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ht="15.75" customHeight="1">
      <c r="A84" s="39"/>
      <c r="B84" s="39"/>
      <c r="C84" s="39"/>
      <c r="D84" s="39"/>
      <c r="E84" s="39"/>
      <c r="F84" s="39"/>
      <c r="G84" s="40"/>
      <c r="H84" s="40"/>
      <c r="I84" s="40"/>
      <c r="J84" s="40"/>
      <c r="K84" s="40"/>
      <c r="L84" s="40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ht="15.75" customHeight="1">
      <c r="A85" s="39"/>
      <c r="B85" s="39"/>
      <c r="C85" s="39"/>
      <c r="D85" s="39"/>
      <c r="E85" s="39"/>
      <c r="F85" s="39"/>
      <c r="G85" s="40"/>
      <c r="H85" s="40"/>
      <c r="I85" s="40"/>
      <c r="J85" s="40"/>
      <c r="K85" s="40"/>
      <c r="L85" s="40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ht="15.75" customHeight="1">
      <c r="A86" s="39"/>
      <c r="B86" s="39"/>
      <c r="C86" s="39"/>
      <c r="D86" s="39"/>
      <c r="E86" s="39"/>
      <c r="F86" s="39"/>
      <c r="G86" s="40"/>
      <c r="H86" s="40"/>
      <c r="I86" s="40"/>
      <c r="J86" s="40"/>
      <c r="K86" s="40"/>
      <c r="L86" s="40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ht="15.75" customHeight="1">
      <c r="A87" s="39"/>
      <c r="B87" s="39"/>
      <c r="C87" s="39"/>
      <c r="D87" s="39"/>
      <c r="E87" s="39"/>
      <c r="F87" s="39"/>
      <c r="G87" s="40"/>
      <c r="H87" s="40"/>
      <c r="I87" s="40"/>
      <c r="J87" s="40"/>
      <c r="K87" s="40"/>
      <c r="L87" s="40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ht="15.75" customHeight="1">
      <c r="A88" s="39"/>
      <c r="B88" s="39"/>
      <c r="C88" s="39"/>
      <c r="D88" s="39"/>
      <c r="E88" s="39"/>
      <c r="F88" s="39"/>
      <c r="G88" s="40"/>
      <c r="H88" s="40"/>
      <c r="I88" s="40"/>
      <c r="J88" s="40"/>
      <c r="K88" s="40"/>
      <c r="L88" s="40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ht="15.75" customHeight="1">
      <c r="A89" s="39"/>
      <c r="B89" s="39"/>
      <c r="C89" s="39"/>
      <c r="D89" s="39"/>
      <c r="E89" s="39"/>
      <c r="F89" s="39"/>
      <c r="G89" s="40"/>
      <c r="H89" s="40"/>
      <c r="I89" s="40"/>
      <c r="J89" s="40"/>
      <c r="K89" s="40"/>
      <c r="L89" s="40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ht="15.75" customHeight="1">
      <c r="A90" s="39"/>
      <c r="B90" s="39"/>
      <c r="C90" s="39"/>
      <c r="D90" s="39"/>
      <c r="E90" s="39"/>
      <c r="F90" s="39"/>
      <c r="G90" s="40"/>
      <c r="H90" s="40"/>
      <c r="I90" s="40"/>
      <c r="J90" s="40"/>
      <c r="K90" s="40"/>
      <c r="L90" s="40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ht="15.75" customHeight="1">
      <c r="A91" s="39"/>
      <c r="B91" s="39"/>
      <c r="C91" s="39"/>
      <c r="D91" s="39"/>
      <c r="E91" s="39"/>
      <c r="F91" s="39"/>
      <c r="G91" s="40"/>
      <c r="H91" s="40"/>
      <c r="I91" s="40"/>
      <c r="J91" s="40"/>
      <c r="K91" s="40"/>
      <c r="L91" s="40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ht="15.75" customHeight="1">
      <c r="A92" s="39"/>
      <c r="B92" s="39"/>
      <c r="C92" s="39"/>
      <c r="D92" s="39"/>
      <c r="E92" s="39"/>
      <c r="F92" s="39"/>
      <c r="G92" s="40"/>
      <c r="H92" s="40"/>
      <c r="I92" s="40"/>
      <c r="J92" s="40"/>
      <c r="K92" s="40"/>
      <c r="L92" s="40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ht="15.75" customHeight="1">
      <c r="A93" s="39"/>
      <c r="B93" s="39"/>
      <c r="C93" s="39"/>
      <c r="D93" s="39"/>
      <c r="E93" s="39"/>
      <c r="F93" s="39"/>
      <c r="G93" s="40"/>
      <c r="H93" s="40"/>
      <c r="I93" s="40"/>
      <c r="J93" s="40"/>
      <c r="K93" s="40"/>
      <c r="L93" s="40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ht="15.75" customHeight="1">
      <c r="A94" s="39"/>
      <c r="B94" s="39"/>
      <c r="C94" s="39"/>
      <c r="D94" s="39"/>
      <c r="E94" s="39"/>
      <c r="F94" s="39"/>
      <c r="G94" s="40"/>
      <c r="H94" s="40"/>
      <c r="I94" s="40"/>
      <c r="J94" s="40"/>
      <c r="K94" s="40"/>
      <c r="L94" s="40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ht="15.75" customHeight="1">
      <c r="A95" s="39"/>
      <c r="B95" s="39"/>
      <c r="C95" s="39"/>
      <c r="D95" s="39"/>
      <c r="E95" s="39"/>
      <c r="F95" s="39"/>
      <c r="G95" s="40"/>
      <c r="H95" s="40"/>
      <c r="I95" s="40"/>
      <c r="J95" s="40"/>
      <c r="K95" s="40"/>
      <c r="L95" s="40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ht="15.75" customHeight="1">
      <c r="A96" s="39"/>
      <c r="B96" s="39"/>
      <c r="C96" s="39"/>
      <c r="D96" s="39"/>
      <c r="E96" s="39"/>
      <c r="F96" s="39"/>
      <c r="G96" s="40"/>
      <c r="H96" s="40"/>
      <c r="I96" s="40"/>
      <c r="J96" s="40"/>
      <c r="K96" s="40"/>
      <c r="L96" s="40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ht="15.75" customHeight="1">
      <c r="A97" s="39"/>
      <c r="B97" s="39"/>
      <c r="C97" s="39"/>
      <c r="D97" s="39"/>
      <c r="E97" s="39"/>
      <c r="F97" s="39"/>
      <c r="G97" s="40"/>
      <c r="H97" s="40"/>
      <c r="I97" s="40"/>
      <c r="J97" s="40"/>
      <c r="K97" s="40"/>
      <c r="L97" s="40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ht="15.75" customHeight="1">
      <c r="A98" s="39"/>
      <c r="B98" s="39"/>
      <c r="C98" s="39"/>
      <c r="D98" s="39"/>
      <c r="E98" s="39"/>
      <c r="F98" s="39"/>
      <c r="G98" s="40"/>
      <c r="H98" s="40"/>
      <c r="I98" s="40"/>
      <c r="J98" s="40"/>
      <c r="K98" s="40"/>
      <c r="L98" s="40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ht="15.75" customHeight="1">
      <c r="A99" s="39"/>
      <c r="B99" s="39"/>
      <c r="C99" s="39"/>
      <c r="D99" s="39"/>
      <c r="E99" s="39"/>
      <c r="F99" s="39"/>
      <c r="G99" s="40"/>
      <c r="H99" s="40"/>
      <c r="I99" s="40"/>
      <c r="J99" s="40"/>
      <c r="K99" s="40"/>
      <c r="L99" s="40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ht="15.75" customHeight="1">
      <c r="A100" s="39"/>
      <c r="B100" s="39"/>
      <c r="C100" s="39"/>
      <c r="D100" s="39"/>
      <c r="E100" s="39"/>
      <c r="F100" s="39"/>
      <c r="G100" s="40"/>
      <c r="H100" s="40"/>
      <c r="I100" s="40"/>
      <c r="J100" s="40"/>
      <c r="K100" s="40"/>
      <c r="L100" s="40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ht="15.75" customHeight="1">
      <c r="A101" s="39"/>
      <c r="B101" s="39"/>
      <c r="C101" s="39"/>
      <c r="D101" s="39"/>
      <c r="E101" s="39"/>
      <c r="F101" s="39"/>
      <c r="G101" s="40"/>
      <c r="H101" s="40"/>
      <c r="I101" s="40"/>
      <c r="J101" s="40"/>
      <c r="K101" s="40"/>
      <c r="L101" s="40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ht="15.75" customHeight="1">
      <c r="A102" s="39"/>
      <c r="B102" s="39"/>
      <c r="C102" s="39"/>
      <c r="D102" s="39"/>
      <c r="E102" s="39"/>
      <c r="F102" s="39"/>
      <c r="G102" s="40"/>
      <c r="H102" s="40"/>
      <c r="I102" s="40"/>
      <c r="J102" s="40"/>
      <c r="K102" s="40"/>
      <c r="L102" s="40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ht="15.75" customHeight="1">
      <c r="A103" s="39"/>
      <c r="B103" s="39"/>
      <c r="C103" s="39"/>
      <c r="D103" s="39"/>
      <c r="E103" s="39"/>
      <c r="F103" s="39"/>
      <c r="G103" s="40"/>
      <c r="H103" s="40"/>
      <c r="I103" s="40"/>
      <c r="J103" s="40"/>
      <c r="K103" s="40"/>
      <c r="L103" s="40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ht="15.75" customHeight="1">
      <c r="A104" s="39"/>
      <c r="B104" s="39"/>
      <c r="C104" s="39"/>
      <c r="D104" s="39"/>
      <c r="E104" s="39"/>
      <c r="F104" s="39"/>
      <c r="G104" s="40"/>
      <c r="H104" s="40"/>
      <c r="I104" s="40"/>
      <c r="J104" s="40"/>
      <c r="K104" s="40"/>
      <c r="L104" s="40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ht="15.75" customHeight="1">
      <c r="A105" s="39"/>
      <c r="B105" s="39"/>
      <c r="C105" s="39"/>
      <c r="D105" s="39"/>
      <c r="E105" s="39"/>
      <c r="F105" s="39"/>
      <c r="G105" s="40"/>
      <c r="H105" s="40"/>
      <c r="I105" s="40"/>
      <c r="J105" s="40"/>
      <c r="K105" s="40"/>
      <c r="L105" s="40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ht="15.75" customHeight="1">
      <c r="A106" s="39"/>
      <c r="B106" s="39"/>
      <c r="C106" s="39"/>
      <c r="D106" s="39"/>
      <c r="E106" s="39"/>
      <c r="F106" s="39"/>
      <c r="G106" s="40"/>
      <c r="H106" s="40"/>
      <c r="I106" s="40"/>
      <c r="J106" s="40"/>
      <c r="K106" s="40"/>
      <c r="L106" s="40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ht="15.75" customHeight="1">
      <c r="A107" s="39"/>
      <c r="B107" s="39"/>
      <c r="C107" s="39"/>
      <c r="D107" s="39"/>
      <c r="E107" s="39"/>
      <c r="F107" s="39"/>
      <c r="G107" s="40"/>
      <c r="H107" s="40"/>
      <c r="I107" s="40"/>
      <c r="J107" s="40"/>
      <c r="K107" s="40"/>
      <c r="L107" s="40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ht="15.75" customHeight="1">
      <c r="A108" s="39"/>
      <c r="B108" s="39"/>
      <c r="C108" s="39"/>
      <c r="D108" s="39"/>
      <c r="E108" s="39"/>
      <c r="F108" s="39"/>
      <c r="G108" s="40"/>
      <c r="H108" s="40"/>
      <c r="I108" s="40"/>
      <c r="J108" s="40"/>
      <c r="K108" s="40"/>
      <c r="L108" s="40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ht="15.75" customHeight="1">
      <c r="A109" s="39"/>
      <c r="B109" s="39"/>
      <c r="C109" s="39"/>
      <c r="D109" s="39"/>
      <c r="E109" s="39"/>
      <c r="F109" s="39"/>
      <c r="G109" s="40"/>
      <c r="H109" s="40"/>
      <c r="I109" s="40"/>
      <c r="J109" s="40"/>
      <c r="K109" s="40"/>
      <c r="L109" s="40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ht="15.75" customHeight="1">
      <c r="A110" s="39"/>
      <c r="B110" s="39"/>
      <c r="C110" s="39"/>
      <c r="D110" s="39"/>
      <c r="E110" s="39"/>
      <c r="F110" s="39"/>
      <c r="G110" s="40"/>
      <c r="H110" s="40"/>
      <c r="I110" s="40"/>
      <c r="J110" s="40"/>
      <c r="K110" s="40"/>
      <c r="L110" s="40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ht="15.75" customHeight="1">
      <c r="A111" s="39"/>
      <c r="B111" s="39"/>
      <c r="C111" s="39"/>
      <c r="D111" s="39"/>
      <c r="E111" s="39"/>
      <c r="F111" s="39"/>
      <c r="G111" s="40"/>
      <c r="H111" s="40"/>
      <c r="I111" s="40"/>
      <c r="J111" s="40"/>
      <c r="K111" s="40"/>
      <c r="L111" s="40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ht="15.75" customHeight="1">
      <c r="A112" s="39"/>
      <c r="B112" s="39"/>
      <c r="C112" s="39"/>
      <c r="D112" s="39"/>
      <c r="E112" s="39"/>
      <c r="F112" s="39"/>
      <c r="G112" s="40"/>
      <c r="H112" s="40"/>
      <c r="I112" s="40"/>
      <c r="J112" s="40"/>
      <c r="K112" s="40"/>
      <c r="L112" s="40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ht="15.75" customHeight="1">
      <c r="A113" s="39"/>
      <c r="B113" s="39"/>
      <c r="C113" s="39"/>
      <c r="D113" s="39"/>
      <c r="E113" s="39"/>
      <c r="F113" s="39"/>
      <c r="G113" s="40"/>
      <c r="H113" s="40"/>
      <c r="I113" s="40"/>
      <c r="J113" s="40"/>
      <c r="K113" s="40"/>
      <c r="L113" s="40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ht="15.75" customHeight="1">
      <c r="A114" s="39"/>
      <c r="B114" s="39"/>
      <c r="C114" s="39"/>
      <c r="D114" s="39"/>
      <c r="E114" s="39"/>
      <c r="F114" s="39"/>
      <c r="G114" s="40"/>
      <c r="H114" s="40"/>
      <c r="I114" s="40"/>
      <c r="J114" s="40"/>
      <c r="K114" s="40"/>
      <c r="L114" s="40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ht="15.75" customHeight="1">
      <c r="A115" s="39"/>
      <c r="B115" s="39"/>
      <c r="C115" s="39"/>
      <c r="D115" s="39"/>
      <c r="E115" s="39"/>
      <c r="F115" s="39"/>
      <c r="G115" s="40"/>
      <c r="H115" s="40"/>
      <c r="I115" s="40"/>
      <c r="J115" s="40"/>
      <c r="K115" s="40"/>
      <c r="L115" s="40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ht="15.75" customHeight="1">
      <c r="A116" s="39"/>
      <c r="B116" s="39"/>
      <c r="C116" s="39"/>
      <c r="D116" s="39"/>
      <c r="E116" s="39"/>
      <c r="F116" s="39"/>
      <c r="G116" s="40"/>
      <c r="H116" s="40"/>
      <c r="I116" s="40"/>
      <c r="J116" s="40"/>
      <c r="K116" s="40"/>
      <c r="L116" s="40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ht="15.75" customHeight="1">
      <c r="A117" s="39"/>
      <c r="B117" s="39"/>
      <c r="C117" s="39"/>
      <c r="D117" s="39"/>
      <c r="E117" s="39"/>
      <c r="F117" s="39"/>
      <c r="G117" s="40"/>
      <c r="H117" s="40"/>
      <c r="I117" s="40"/>
      <c r="J117" s="40"/>
      <c r="K117" s="40"/>
      <c r="L117" s="40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ht="15.75" customHeight="1">
      <c r="A118" s="39"/>
      <c r="B118" s="39"/>
      <c r="C118" s="39"/>
      <c r="D118" s="39"/>
      <c r="E118" s="39"/>
      <c r="F118" s="39"/>
      <c r="G118" s="40"/>
      <c r="H118" s="40"/>
      <c r="I118" s="40"/>
      <c r="J118" s="40"/>
      <c r="K118" s="40"/>
      <c r="L118" s="40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ht="15.75" customHeight="1">
      <c r="A119" s="39"/>
      <c r="B119" s="39"/>
      <c r="C119" s="39"/>
      <c r="D119" s="39"/>
      <c r="E119" s="39"/>
      <c r="F119" s="39"/>
      <c r="G119" s="40"/>
      <c r="H119" s="40"/>
      <c r="I119" s="40"/>
      <c r="J119" s="40"/>
      <c r="K119" s="40"/>
      <c r="L119" s="40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ht="15.75" customHeight="1">
      <c r="A120" s="39"/>
      <c r="B120" s="39"/>
      <c r="C120" s="39"/>
      <c r="D120" s="39"/>
      <c r="E120" s="39"/>
      <c r="F120" s="39"/>
      <c r="G120" s="40"/>
      <c r="H120" s="40"/>
      <c r="I120" s="40"/>
      <c r="J120" s="40"/>
      <c r="K120" s="40"/>
      <c r="L120" s="40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ht="15.75" customHeight="1">
      <c r="A121" s="39"/>
      <c r="B121" s="39"/>
      <c r="C121" s="39"/>
      <c r="D121" s="39"/>
      <c r="E121" s="39"/>
      <c r="F121" s="39"/>
      <c r="G121" s="40"/>
      <c r="H121" s="40"/>
      <c r="I121" s="40"/>
      <c r="J121" s="40"/>
      <c r="K121" s="40"/>
      <c r="L121" s="40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ht="15.75" customHeight="1">
      <c r="A122" s="39"/>
      <c r="B122" s="39"/>
      <c r="C122" s="39"/>
      <c r="D122" s="39"/>
      <c r="E122" s="39"/>
      <c r="F122" s="39"/>
      <c r="G122" s="40"/>
      <c r="H122" s="40"/>
      <c r="I122" s="40"/>
      <c r="J122" s="40"/>
      <c r="K122" s="40"/>
      <c r="L122" s="40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ht="15.75" customHeight="1">
      <c r="A123" s="39"/>
      <c r="B123" s="39"/>
      <c r="C123" s="39"/>
      <c r="D123" s="39"/>
      <c r="E123" s="39"/>
      <c r="F123" s="39"/>
      <c r="G123" s="40"/>
      <c r="H123" s="40"/>
      <c r="I123" s="40"/>
      <c r="J123" s="40"/>
      <c r="K123" s="40"/>
      <c r="L123" s="40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ht="15.75" customHeight="1">
      <c r="A124" s="39"/>
      <c r="B124" s="39"/>
      <c r="C124" s="39"/>
      <c r="D124" s="39"/>
      <c r="E124" s="39"/>
      <c r="F124" s="39"/>
      <c r="G124" s="40"/>
      <c r="H124" s="40"/>
      <c r="I124" s="40"/>
      <c r="J124" s="40"/>
      <c r="K124" s="40"/>
      <c r="L124" s="40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ht="15.75" customHeight="1">
      <c r="A125" s="39"/>
      <c r="B125" s="39"/>
      <c r="C125" s="39"/>
      <c r="D125" s="39"/>
      <c r="E125" s="39"/>
      <c r="F125" s="39"/>
      <c r="G125" s="40"/>
      <c r="H125" s="40"/>
      <c r="I125" s="40"/>
      <c r="J125" s="40"/>
      <c r="K125" s="40"/>
      <c r="L125" s="40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ht="15.75" customHeight="1">
      <c r="A126" s="39"/>
      <c r="B126" s="39"/>
      <c r="C126" s="39"/>
      <c r="D126" s="39"/>
      <c r="E126" s="39"/>
      <c r="F126" s="39"/>
      <c r="G126" s="40"/>
      <c r="H126" s="40"/>
      <c r="I126" s="40"/>
      <c r="J126" s="40"/>
      <c r="K126" s="40"/>
      <c r="L126" s="40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ht="15.75" customHeight="1">
      <c r="A127" s="39"/>
      <c r="B127" s="39"/>
      <c r="C127" s="39"/>
      <c r="D127" s="39"/>
      <c r="E127" s="39"/>
      <c r="F127" s="39"/>
      <c r="G127" s="40"/>
      <c r="H127" s="40"/>
      <c r="I127" s="40"/>
      <c r="J127" s="40"/>
      <c r="K127" s="40"/>
      <c r="L127" s="40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ht="15.75" customHeight="1">
      <c r="A128" s="39"/>
      <c r="B128" s="39"/>
      <c r="C128" s="39"/>
      <c r="D128" s="39"/>
      <c r="E128" s="39"/>
      <c r="F128" s="39"/>
      <c r="G128" s="40"/>
      <c r="H128" s="40"/>
      <c r="I128" s="40"/>
      <c r="J128" s="40"/>
      <c r="K128" s="40"/>
      <c r="L128" s="40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ht="15.75" customHeight="1">
      <c r="A129" s="39"/>
      <c r="B129" s="39"/>
      <c r="C129" s="39"/>
      <c r="D129" s="39"/>
      <c r="E129" s="39"/>
      <c r="F129" s="39"/>
      <c r="G129" s="40"/>
      <c r="H129" s="40"/>
      <c r="I129" s="40"/>
      <c r="J129" s="40"/>
      <c r="K129" s="40"/>
      <c r="L129" s="40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ht="15.75" customHeight="1">
      <c r="A130" s="39"/>
      <c r="B130" s="39"/>
      <c r="C130" s="39"/>
      <c r="D130" s="39"/>
      <c r="E130" s="39"/>
      <c r="F130" s="39"/>
      <c r="G130" s="40"/>
      <c r="H130" s="40"/>
      <c r="I130" s="40"/>
      <c r="J130" s="40"/>
      <c r="K130" s="40"/>
      <c r="L130" s="40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ht="15.75" customHeight="1">
      <c r="A131" s="39"/>
      <c r="B131" s="39"/>
      <c r="C131" s="39"/>
      <c r="D131" s="39"/>
      <c r="E131" s="39"/>
      <c r="F131" s="39"/>
      <c r="G131" s="40"/>
      <c r="H131" s="40"/>
      <c r="I131" s="40"/>
      <c r="J131" s="40"/>
      <c r="K131" s="40"/>
      <c r="L131" s="40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ht="15.75" customHeight="1">
      <c r="A132" s="39"/>
      <c r="B132" s="39"/>
      <c r="C132" s="39"/>
      <c r="D132" s="39"/>
      <c r="E132" s="39"/>
      <c r="F132" s="39"/>
      <c r="G132" s="40"/>
      <c r="H132" s="40"/>
      <c r="I132" s="40"/>
      <c r="J132" s="40"/>
      <c r="K132" s="40"/>
      <c r="L132" s="40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ht="15.75" customHeight="1">
      <c r="A133" s="39"/>
      <c r="B133" s="39"/>
      <c r="C133" s="39"/>
      <c r="D133" s="39"/>
      <c r="E133" s="39"/>
      <c r="F133" s="39"/>
      <c r="G133" s="40"/>
      <c r="H133" s="40"/>
      <c r="I133" s="40"/>
      <c r="J133" s="40"/>
      <c r="K133" s="40"/>
      <c r="L133" s="40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ht="15.75" customHeight="1">
      <c r="A134" s="39"/>
      <c r="B134" s="39"/>
      <c r="C134" s="39"/>
      <c r="D134" s="39"/>
      <c r="E134" s="39"/>
      <c r="F134" s="39"/>
      <c r="G134" s="40"/>
      <c r="H134" s="40"/>
      <c r="I134" s="40"/>
      <c r="J134" s="40"/>
      <c r="K134" s="40"/>
      <c r="L134" s="40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ht="15.75" customHeight="1">
      <c r="A135" s="39"/>
      <c r="B135" s="39"/>
      <c r="C135" s="39"/>
      <c r="D135" s="39"/>
      <c r="E135" s="39"/>
      <c r="F135" s="39"/>
      <c r="G135" s="40"/>
      <c r="H135" s="40"/>
      <c r="I135" s="40"/>
      <c r="J135" s="40"/>
      <c r="K135" s="40"/>
      <c r="L135" s="40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ht="15.75" customHeight="1">
      <c r="A136" s="39"/>
      <c r="B136" s="39"/>
      <c r="C136" s="39"/>
      <c r="D136" s="39"/>
      <c r="E136" s="39"/>
      <c r="F136" s="39"/>
      <c r="G136" s="40"/>
      <c r="H136" s="40"/>
      <c r="I136" s="40"/>
      <c r="J136" s="40"/>
      <c r="K136" s="40"/>
      <c r="L136" s="40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ht="15.75" customHeight="1">
      <c r="A137" s="39"/>
      <c r="B137" s="39"/>
      <c r="C137" s="39"/>
      <c r="D137" s="39"/>
      <c r="E137" s="39"/>
      <c r="F137" s="39"/>
      <c r="G137" s="40"/>
      <c r="H137" s="40"/>
      <c r="I137" s="40"/>
      <c r="J137" s="40"/>
      <c r="K137" s="40"/>
      <c r="L137" s="40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ht="15.75" customHeight="1">
      <c r="A138" s="39"/>
      <c r="B138" s="39"/>
      <c r="C138" s="39"/>
      <c r="D138" s="39"/>
      <c r="E138" s="39"/>
      <c r="F138" s="39"/>
      <c r="G138" s="40"/>
      <c r="H138" s="40"/>
      <c r="I138" s="40"/>
      <c r="J138" s="40"/>
      <c r="K138" s="40"/>
      <c r="L138" s="40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ht="15.75" customHeight="1">
      <c r="A139" s="39"/>
      <c r="B139" s="39"/>
      <c r="C139" s="39"/>
      <c r="D139" s="39"/>
      <c r="E139" s="39"/>
      <c r="F139" s="39"/>
      <c r="G139" s="40"/>
      <c r="H139" s="40"/>
      <c r="I139" s="40"/>
      <c r="J139" s="40"/>
      <c r="K139" s="40"/>
      <c r="L139" s="40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ht="15.75" customHeight="1">
      <c r="A140" s="39"/>
      <c r="B140" s="39"/>
      <c r="C140" s="39"/>
      <c r="D140" s="39"/>
      <c r="E140" s="39"/>
      <c r="F140" s="39"/>
      <c r="G140" s="40"/>
      <c r="H140" s="40"/>
      <c r="I140" s="40"/>
      <c r="J140" s="40"/>
      <c r="K140" s="40"/>
      <c r="L140" s="40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ht="15.75" customHeight="1">
      <c r="A141" s="39"/>
      <c r="B141" s="39"/>
      <c r="C141" s="39"/>
      <c r="D141" s="39"/>
      <c r="E141" s="39"/>
      <c r="F141" s="39"/>
      <c r="G141" s="40"/>
      <c r="H141" s="40"/>
      <c r="I141" s="40"/>
      <c r="J141" s="40"/>
      <c r="K141" s="40"/>
      <c r="L141" s="40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ht="15.75" customHeight="1">
      <c r="A142" s="39"/>
      <c r="B142" s="39"/>
      <c r="C142" s="39"/>
      <c r="D142" s="39"/>
      <c r="E142" s="39"/>
      <c r="F142" s="39"/>
      <c r="G142" s="40"/>
      <c r="H142" s="40"/>
      <c r="I142" s="40"/>
      <c r="J142" s="40"/>
      <c r="K142" s="40"/>
      <c r="L142" s="40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ht="15.75" customHeight="1">
      <c r="A143" s="39"/>
      <c r="B143" s="39"/>
      <c r="C143" s="39"/>
      <c r="D143" s="39"/>
      <c r="E143" s="39"/>
      <c r="F143" s="39"/>
      <c r="G143" s="40"/>
      <c r="H143" s="40"/>
      <c r="I143" s="40"/>
      <c r="J143" s="40"/>
      <c r="K143" s="40"/>
      <c r="L143" s="40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ht="15.75" customHeight="1">
      <c r="A144" s="39"/>
      <c r="B144" s="39"/>
      <c r="C144" s="39"/>
      <c r="D144" s="39"/>
      <c r="E144" s="39"/>
      <c r="F144" s="39"/>
      <c r="G144" s="40"/>
      <c r="H144" s="40"/>
      <c r="I144" s="40"/>
      <c r="J144" s="40"/>
      <c r="K144" s="40"/>
      <c r="L144" s="40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ht="15.75" customHeight="1">
      <c r="A145" s="39"/>
      <c r="B145" s="39"/>
      <c r="C145" s="39"/>
      <c r="D145" s="39"/>
      <c r="E145" s="39"/>
      <c r="F145" s="39"/>
      <c r="G145" s="40"/>
      <c r="H145" s="40"/>
      <c r="I145" s="40"/>
      <c r="J145" s="40"/>
      <c r="K145" s="40"/>
      <c r="L145" s="40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ht="15.75" customHeight="1">
      <c r="A146" s="39"/>
      <c r="B146" s="39"/>
      <c r="C146" s="39"/>
      <c r="D146" s="39"/>
      <c r="E146" s="39"/>
      <c r="F146" s="39"/>
      <c r="G146" s="40"/>
      <c r="H146" s="40"/>
      <c r="I146" s="40"/>
      <c r="J146" s="40"/>
      <c r="K146" s="40"/>
      <c r="L146" s="40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ht="15.75" customHeight="1">
      <c r="A147" s="39"/>
      <c r="B147" s="39"/>
      <c r="C147" s="39"/>
      <c r="D147" s="39"/>
      <c r="E147" s="39"/>
      <c r="F147" s="39"/>
      <c r="G147" s="40"/>
      <c r="H147" s="40"/>
      <c r="I147" s="40"/>
      <c r="J147" s="40"/>
      <c r="K147" s="40"/>
      <c r="L147" s="40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ht="15.75" customHeight="1">
      <c r="A148" s="39"/>
      <c r="B148" s="39"/>
      <c r="C148" s="39"/>
      <c r="D148" s="39"/>
      <c r="E148" s="39"/>
      <c r="F148" s="39"/>
      <c r="G148" s="40"/>
      <c r="H148" s="40"/>
      <c r="I148" s="40"/>
      <c r="J148" s="40"/>
      <c r="K148" s="40"/>
      <c r="L148" s="40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ht="15.75" customHeight="1">
      <c r="A149" s="39"/>
      <c r="B149" s="39"/>
      <c r="C149" s="39"/>
      <c r="D149" s="39"/>
      <c r="E149" s="39"/>
      <c r="F149" s="39"/>
      <c r="G149" s="40"/>
      <c r="H149" s="40"/>
      <c r="I149" s="40"/>
      <c r="J149" s="40"/>
      <c r="K149" s="40"/>
      <c r="L149" s="40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ht="15.75" customHeight="1">
      <c r="A150" s="39"/>
      <c r="B150" s="39"/>
      <c r="C150" s="39"/>
      <c r="D150" s="39"/>
      <c r="E150" s="39"/>
      <c r="F150" s="39"/>
      <c r="G150" s="40"/>
      <c r="H150" s="40"/>
      <c r="I150" s="40"/>
      <c r="J150" s="40"/>
      <c r="K150" s="40"/>
      <c r="L150" s="40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ht="15.75" customHeight="1">
      <c r="A151" s="39"/>
      <c r="B151" s="39"/>
      <c r="C151" s="39"/>
      <c r="D151" s="39"/>
      <c r="E151" s="39"/>
      <c r="F151" s="39"/>
      <c r="G151" s="40"/>
      <c r="H151" s="40"/>
      <c r="I151" s="40"/>
      <c r="J151" s="40"/>
      <c r="K151" s="40"/>
      <c r="L151" s="40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ht="15.75" customHeight="1">
      <c r="A152" s="39"/>
      <c r="B152" s="39"/>
      <c r="C152" s="39"/>
      <c r="D152" s="39"/>
      <c r="E152" s="39"/>
      <c r="F152" s="39"/>
      <c r="G152" s="40"/>
      <c r="H152" s="40"/>
      <c r="I152" s="40"/>
      <c r="J152" s="40"/>
      <c r="K152" s="40"/>
      <c r="L152" s="40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ht="15.75" customHeight="1">
      <c r="A153" s="39"/>
      <c r="B153" s="39"/>
      <c r="C153" s="39"/>
      <c r="D153" s="39"/>
      <c r="E153" s="39"/>
      <c r="F153" s="39"/>
      <c r="G153" s="40"/>
      <c r="H153" s="40"/>
      <c r="I153" s="40"/>
      <c r="J153" s="40"/>
      <c r="K153" s="40"/>
      <c r="L153" s="40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ht="15.75" customHeight="1">
      <c r="A154" s="39"/>
      <c r="B154" s="39"/>
      <c r="C154" s="39"/>
      <c r="D154" s="39"/>
      <c r="E154" s="39"/>
      <c r="F154" s="39"/>
      <c r="G154" s="40"/>
      <c r="H154" s="40"/>
      <c r="I154" s="40"/>
      <c r="J154" s="40"/>
      <c r="K154" s="40"/>
      <c r="L154" s="40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ht="15.75" customHeight="1">
      <c r="A155" s="39"/>
      <c r="B155" s="39"/>
      <c r="C155" s="39"/>
      <c r="D155" s="39"/>
      <c r="E155" s="39"/>
      <c r="F155" s="39"/>
      <c r="G155" s="40"/>
      <c r="H155" s="40"/>
      <c r="I155" s="40"/>
      <c r="J155" s="40"/>
      <c r="K155" s="40"/>
      <c r="L155" s="40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ht="15.75" customHeight="1">
      <c r="A156" s="39"/>
      <c r="B156" s="39"/>
      <c r="C156" s="39"/>
      <c r="D156" s="39"/>
      <c r="E156" s="39"/>
      <c r="F156" s="39"/>
      <c r="G156" s="40"/>
      <c r="H156" s="40"/>
      <c r="I156" s="40"/>
      <c r="J156" s="40"/>
      <c r="K156" s="40"/>
      <c r="L156" s="40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ht="15.75" customHeight="1">
      <c r="A157" s="39"/>
      <c r="B157" s="39"/>
      <c r="C157" s="39"/>
      <c r="D157" s="39"/>
      <c r="E157" s="39"/>
      <c r="F157" s="39"/>
      <c r="G157" s="40"/>
      <c r="H157" s="40"/>
      <c r="I157" s="40"/>
      <c r="J157" s="40"/>
      <c r="K157" s="40"/>
      <c r="L157" s="40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ht="15.75" customHeight="1">
      <c r="A158" s="39"/>
      <c r="B158" s="39"/>
      <c r="C158" s="39"/>
      <c r="D158" s="39"/>
      <c r="E158" s="39"/>
      <c r="F158" s="39"/>
      <c r="G158" s="40"/>
      <c r="H158" s="40"/>
      <c r="I158" s="40"/>
      <c r="J158" s="40"/>
      <c r="K158" s="40"/>
      <c r="L158" s="40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ht="15.75" customHeight="1">
      <c r="A159" s="39"/>
      <c r="B159" s="39"/>
      <c r="C159" s="39"/>
      <c r="D159" s="39"/>
      <c r="E159" s="39"/>
      <c r="F159" s="39"/>
      <c r="G159" s="40"/>
      <c r="H159" s="40"/>
      <c r="I159" s="40"/>
      <c r="J159" s="40"/>
      <c r="K159" s="40"/>
      <c r="L159" s="40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ht="15.75" customHeight="1">
      <c r="A160" s="39"/>
      <c r="B160" s="39"/>
      <c r="C160" s="39"/>
      <c r="D160" s="39"/>
      <c r="E160" s="39"/>
      <c r="F160" s="39"/>
      <c r="G160" s="40"/>
      <c r="H160" s="40"/>
      <c r="I160" s="40"/>
      <c r="J160" s="40"/>
      <c r="K160" s="40"/>
      <c r="L160" s="40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ht="15.75" customHeight="1">
      <c r="A161" s="39"/>
      <c r="B161" s="39"/>
      <c r="C161" s="39"/>
      <c r="D161" s="39"/>
      <c r="E161" s="39"/>
      <c r="F161" s="39"/>
      <c r="G161" s="40"/>
      <c r="H161" s="40"/>
      <c r="I161" s="40"/>
      <c r="J161" s="40"/>
      <c r="K161" s="40"/>
      <c r="L161" s="40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ht="15.75" customHeight="1">
      <c r="A162" s="39"/>
      <c r="B162" s="39"/>
      <c r="C162" s="39"/>
      <c r="D162" s="39"/>
      <c r="E162" s="39"/>
      <c r="F162" s="39"/>
      <c r="G162" s="40"/>
      <c r="H162" s="40"/>
      <c r="I162" s="40"/>
      <c r="J162" s="40"/>
      <c r="K162" s="40"/>
      <c r="L162" s="40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ht="15.75" customHeight="1">
      <c r="A163" s="39"/>
      <c r="B163" s="39"/>
      <c r="C163" s="39"/>
      <c r="D163" s="39"/>
      <c r="E163" s="39"/>
      <c r="F163" s="39"/>
      <c r="G163" s="40"/>
      <c r="H163" s="40"/>
      <c r="I163" s="40"/>
      <c r="J163" s="40"/>
      <c r="K163" s="40"/>
      <c r="L163" s="40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ht="15.75" customHeight="1">
      <c r="A164" s="39"/>
      <c r="B164" s="39"/>
      <c r="C164" s="39"/>
      <c r="D164" s="39"/>
      <c r="E164" s="39"/>
      <c r="F164" s="39"/>
      <c r="G164" s="40"/>
      <c r="H164" s="40"/>
      <c r="I164" s="40"/>
      <c r="J164" s="40"/>
      <c r="K164" s="40"/>
      <c r="L164" s="40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ht="15.75" customHeight="1">
      <c r="A165" s="39"/>
      <c r="B165" s="39"/>
      <c r="C165" s="39"/>
      <c r="D165" s="39"/>
      <c r="E165" s="39"/>
      <c r="F165" s="39"/>
      <c r="G165" s="40"/>
      <c r="H165" s="40"/>
      <c r="I165" s="40"/>
      <c r="J165" s="40"/>
      <c r="K165" s="40"/>
      <c r="L165" s="40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ht="15.75" customHeight="1">
      <c r="A166" s="39"/>
      <c r="B166" s="39"/>
      <c r="C166" s="39"/>
      <c r="D166" s="39"/>
      <c r="E166" s="39"/>
      <c r="F166" s="39"/>
      <c r="G166" s="40"/>
      <c r="H166" s="40"/>
      <c r="I166" s="40"/>
      <c r="J166" s="40"/>
      <c r="K166" s="40"/>
      <c r="L166" s="40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ht="15.75" customHeight="1">
      <c r="A167" s="39"/>
      <c r="B167" s="39"/>
      <c r="C167" s="39"/>
      <c r="D167" s="39"/>
      <c r="E167" s="39"/>
      <c r="F167" s="39"/>
      <c r="G167" s="40"/>
      <c r="H167" s="40"/>
      <c r="I167" s="40"/>
      <c r="J167" s="40"/>
      <c r="K167" s="40"/>
      <c r="L167" s="40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ht="15.75" customHeight="1">
      <c r="A168" s="39"/>
      <c r="B168" s="39"/>
      <c r="C168" s="39"/>
      <c r="D168" s="39"/>
      <c r="E168" s="39"/>
      <c r="F168" s="39"/>
      <c r="G168" s="40"/>
      <c r="H168" s="40"/>
      <c r="I168" s="40"/>
      <c r="J168" s="40"/>
      <c r="K168" s="40"/>
      <c r="L168" s="40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ht="15.75" customHeight="1">
      <c r="A169" s="39"/>
      <c r="B169" s="39"/>
      <c r="C169" s="39"/>
      <c r="D169" s="39"/>
      <c r="E169" s="39"/>
      <c r="F169" s="39"/>
      <c r="G169" s="40"/>
      <c r="H169" s="40"/>
      <c r="I169" s="40"/>
      <c r="J169" s="40"/>
      <c r="K169" s="40"/>
      <c r="L169" s="40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ht="15.75" customHeight="1">
      <c r="A170" s="39"/>
      <c r="B170" s="39"/>
      <c r="C170" s="39"/>
      <c r="D170" s="39"/>
      <c r="E170" s="39"/>
      <c r="F170" s="39"/>
      <c r="G170" s="40"/>
      <c r="H170" s="40"/>
      <c r="I170" s="40"/>
      <c r="J170" s="40"/>
      <c r="K170" s="40"/>
      <c r="L170" s="40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ht="15.75" customHeight="1">
      <c r="A171" s="39"/>
      <c r="B171" s="39"/>
      <c r="C171" s="39"/>
      <c r="D171" s="39"/>
      <c r="E171" s="39"/>
      <c r="F171" s="39"/>
      <c r="G171" s="40"/>
      <c r="H171" s="40"/>
      <c r="I171" s="40"/>
      <c r="J171" s="40"/>
      <c r="K171" s="40"/>
      <c r="L171" s="40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ht="15.75" customHeight="1">
      <c r="A172" s="39"/>
      <c r="B172" s="39"/>
      <c r="C172" s="39"/>
      <c r="D172" s="39"/>
      <c r="E172" s="39"/>
      <c r="F172" s="39"/>
      <c r="G172" s="40"/>
      <c r="H172" s="40"/>
      <c r="I172" s="40"/>
      <c r="J172" s="40"/>
      <c r="K172" s="40"/>
      <c r="L172" s="40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ht="15.75" customHeight="1">
      <c r="A173" s="39"/>
      <c r="B173" s="39"/>
      <c r="C173" s="39"/>
      <c r="D173" s="39"/>
      <c r="E173" s="39"/>
      <c r="F173" s="39"/>
      <c r="G173" s="40"/>
      <c r="H173" s="40"/>
      <c r="I173" s="40"/>
      <c r="J173" s="40"/>
      <c r="K173" s="40"/>
      <c r="L173" s="40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ht="15.75" customHeight="1">
      <c r="A174" s="39"/>
      <c r="B174" s="39"/>
      <c r="C174" s="39"/>
      <c r="D174" s="39"/>
      <c r="E174" s="39"/>
      <c r="F174" s="39"/>
      <c r="G174" s="40"/>
      <c r="H174" s="40"/>
      <c r="I174" s="40"/>
      <c r="J174" s="40"/>
      <c r="K174" s="40"/>
      <c r="L174" s="40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ht="15.75" customHeight="1">
      <c r="A175" s="39"/>
      <c r="B175" s="39"/>
      <c r="C175" s="39"/>
      <c r="D175" s="39"/>
      <c r="E175" s="39"/>
      <c r="F175" s="39"/>
      <c r="G175" s="40"/>
      <c r="H175" s="40"/>
      <c r="I175" s="40"/>
      <c r="J175" s="40"/>
      <c r="K175" s="40"/>
      <c r="L175" s="40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ht="15.75" customHeight="1">
      <c r="A176" s="39"/>
      <c r="B176" s="39"/>
      <c r="C176" s="39"/>
      <c r="D176" s="39"/>
      <c r="E176" s="39"/>
      <c r="F176" s="39"/>
      <c r="G176" s="40"/>
      <c r="H176" s="40"/>
      <c r="I176" s="40"/>
      <c r="J176" s="40"/>
      <c r="K176" s="40"/>
      <c r="L176" s="40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ht="15.75" customHeight="1">
      <c r="A177" s="39"/>
      <c r="B177" s="39"/>
      <c r="C177" s="39"/>
      <c r="D177" s="39"/>
      <c r="E177" s="39"/>
      <c r="F177" s="39"/>
      <c r="G177" s="40"/>
      <c r="H177" s="40"/>
      <c r="I177" s="40"/>
      <c r="J177" s="40"/>
      <c r="K177" s="40"/>
      <c r="L177" s="40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ht="15.75" customHeight="1">
      <c r="A178" s="39"/>
      <c r="B178" s="39"/>
      <c r="C178" s="39"/>
      <c r="D178" s="39"/>
      <c r="E178" s="39"/>
      <c r="F178" s="39"/>
      <c r="G178" s="40"/>
      <c r="H178" s="40"/>
      <c r="I178" s="40"/>
      <c r="J178" s="40"/>
      <c r="K178" s="40"/>
      <c r="L178" s="40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ht="15.75" customHeight="1">
      <c r="A179" s="39"/>
      <c r="B179" s="39"/>
      <c r="C179" s="39"/>
      <c r="D179" s="39"/>
      <c r="E179" s="39"/>
      <c r="F179" s="39"/>
      <c r="G179" s="40"/>
      <c r="H179" s="40"/>
      <c r="I179" s="40"/>
      <c r="J179" s="40"/>
      <c r="K179" s="40"/>
      <c r="L179" s="40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ht="15.75" customHeight="1">
      <c r="A180" s="39"/>
      <c r="B180" s="39"/>
      <c r="C180" s="39"/>
      <c r="D180" s="39"/>
      <c r="E180" s="39"/>
      <c r="F180" s="39"/>
      <c r="G180" s="40"/>
      <c r="H180" s="40"/>
      <c r="I180" s="40"/>
      <c r="J180" s="40"/>
      <c r="K180" s="40"/>
      <c r="L180" s="40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ht="15.75" customHeight="1">
      <c r="A181" s="39"/>
      <c r="B181" s="39"/>
      <c r="C181" s="39"/>
      <c r="D181" s="39"/>
      <c r="E181" s="39"/>
      <c r="F181" s="39"/>
      <c r="G181" s="40"/>
      <c r="H181" s="40"/>
      <c r="I181" s="40"/>
      <c r="J181" s="40"/>
      <c r="K181" s="40"/>
      <c r="L181" s="40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ht="15.75" customHeight="1">
      <c r="A182" s="39"/>
      <c r="B182" s="39"/>
      <c r="C182" s="39"/>
      <c r="D182" s="39"/>
      <c r="E182" s="39"/>
      <c r="F182" s="39"/>
      <c r="G182" s="40"/>
      <c r="H182" s="40"/>
      <c r="I182" s="40"/>
      <c r="J182" s="40"/>
      <c r="K182" s="40"/>
      <c r="L182" s="40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ht="15.75" customHeight="1">
      <c r="A183" s="39"/>
      <c r="B183" s="39"/>
      <c r="C183" s="39"/>
      <c r="D183" s="39"/>
      <c r="E183" s="39"/>
      <c r="F183" s="39"/>
      <c r="G183" s="40"/>
      <c r="H183" s="40"/>
      <c r="I183" s="40"/>
      <c r="J183" s="40"/>
      <c r="K183" s="40"/>
      <c r="L183" s="40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ht="15.75" customHeight="1">
      <c r="A184" s="39"/>
      <c r="B184" s="39"/>
      <c r="C184" s="39"/>
      <c r="D184" s="39"/>
      <c r="E184" s="39"/>
      <c r="F184" s="39"/>
      <c r="G184" s="40"/>
      <c r="H184" s="40"/>
      <c r="I184" s="40"/>
      <c r="J184" s="40"/>
      <c r="K184" s="40"/>
      <c r="L184" s="40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ht="15.75" customHeight="1">
      <c r="A185" s="39"/>
      <c r="B185" s="39"/>
      <c r="C185" s="39"/>
      <c r="D185" s="39"/>
      <c r="E185" s="39"/>
      <c r="F185" s="39"/>
      <c r="G185" s="40"/>
      <c r="H185" s="40"/>
      <c r="I185" s="40"/>
      <c r="J185" s="40"/>
      <c r="K185" s="40"/>
      <c r="L185" s="40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ht="15.75" customHeight="1">
      <c r="A186" s="39"/>
      <c r="B186" s="39"/>
      <c r="C186" s="39"/>
      <c r="D186" s="39"/>
      <c r="E186" s="39"/>
      <c r="F186" s="39"/>
      <c r="G186" s="40"/>
      <c r="H186" s="40"/>
      <c r="I186" s="40"/>
      <c r="J186" s="40"/>
      <c r="K186" s="40"/>
      <c r="L186" s="40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ht="15.75" customHeight="1">
      <c r="A187" s="39"/>
      <c r="B187" s="39"/>
      <c r="C187" s="39"/>
      <c r="D187" s="39"/>
      <c r="E187" s="39"/>
      <c r="F187" s="39"/>
      <c r="G187" s="40"/>
      <c r="H187" s="40"/>
      <c r="I187" s="40"/>
      <c r="J187" s="40"/>
      <c r="K187" s="40"/>
      <c r="L187" s="40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ht="15.75" customHeight="1">
      <c r="A188" s="39"/>
      <c r="B188" s="39"/>
      <c r="C188" s="39"/>
      <c r="D188" s="39"/>
      <c r="E188" s="39"/>
      <c r="F188" s="39"/>
      <c r="G188" s="40"/>
      <c r="H188" s="40"/>
      <c r="I188" s="40"/>
      <c r="J188" s="40"/>
      <c r="K188" s="40"/>
      <c r="L188" s="40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ht="15.75" customHeight="1">
      <c r="A189" s="39"/>
      <c r="B189" s="39"/>
      <c r="C189" s="39"/>
      <c r="D189" s="39"/>
      <c r="E189" s="39"/>
      <c r="F189" s="39"/>
      <c r="G189" s="40"/>
      <c r="H189" s="40"/>
      <c r="I189" s="40"/>
      <c r="J189" s="40"/>
      <c r="K189" s="40"/>
      <c r="L189" s="40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ht="15.75" customHeight="1">
      <c r="A190" s="39"/>
      <c r="B190" s="39"/>
      <c r="C190" s="39"/>
      <c r="D190" s="39"/>
      <c r="E190" s="39"/>
      <c r="F190" s="39"/>
      <c r="G190" s="40"/>
      <c r="H190" s="40"/>
      <c r="I190" s="40"/>
      <c r="J190" s="40"/>
      <c r="K190" s="40"/>
      <c r="L190" s="40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ht="15.75" customHeight="1">
      <c r="A191" s="39"/>
      <c r="B191" s="39"/>
      <c r="C191" s="39"/>
      <c r="D191" s="39"/>
      <c r="E191" s="39"/>
      <c r="F191" s="39"/>
      <c r="G191" s="40"/>
      <c r="H191" s="40"/>
      <c r="I191" s="40"/>
      <c r="J191" s="40"/>
      <c r="K191" s="40"/>
      <c r="L191" s="40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ht="15.75" customHeight="1">
      <c r="A192" s="39"/>
      <c r="B192" s="39"/>
      <c r="C192" s="39"/>
      <c r="D192" s="39"/>
      <c r="E192" s="39"/>
      <c r="F192" s="39"/>
      <c r="G192" s="40"/>
      <c r="H192" s="40"/>
      <c r="I192" s="40"/>
      <c r="J192" s="40"/>
      <c r="K192" s="40"/>
      <c r="L192" s="40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ht="15.75" customHeight="1">
      <c r="A193" s="39"/>
      <c r="B193" s="39"/>
      <c r="C193" s="39"/>
      <c r="D193" s="39"/>
      <c r="E193" s="39"/>
      <c r="F193" s="39"/>
      <c r="G193" s="40"/>
      <c r="H193" s="40"/>
      <c r="I193" s="40"/>
      <c r="J193" s="40"/>
      <c r="K193" s="40"/>
      <c r="L193" s="40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ht="15.75" customHeight="1">
      <c r="A194" s="39"/>
      <c r="B194" s="39"/>
      <c r="C194" s="39"/>
      <c r="D194" s="39"/>
      <c r="E194" s="39"/>
      <c r="F194" s="39"/>
      <c r="G194" s="40"/>
      <c r="H194" s="40"/>
      <c r="I194" s="40"/>
      <c r="J194" s="40"/>
      <c r="K194" s="40"/>
      <c r="L194" s="40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ht="15.75" customHeight="1">
      <c r="A195" s="39"/>
      <c r="B195" s="39"/>
      <c r="C195" s="39"/>
      <c r="D195" s="39"/>
      <c r="E195" s="39"/>
      <c r="F195" s="39"/>
      <c r="G195" s="40"/>
      <c r="H195" s="40"/>
      <c r="I195" s="40"/>
      <c r="J195" s="40"/>
      <c r="K195" s="40"/>
      <c r="L195" s="40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ht="15.75" customHeight="1">
      <c r="A196" s="39"/>
      <c r="B196" s="39"/>
      <c r="C196" s="39"/>
      <c r="D196" s="39"/>
      <c r="E196" s="39"/>
      <c r="F196" s="39"/>
      <c r="G196" s="40"/>
      <c r="H196" s="40"/>
      <c r="I196" s="40"/>
      <c r="J196" s="40"/>
      <c r="K196" s="40"/>
      <c r="L196" s="40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ht="15.75" customHeight="1">
      <c r="A197" s="39"/>
      <c r="B197" s="39"/>
      <c r="C197" s="39"/>
      <c r="D197" s="39"/>
      <c r="E197" s="39"/>
      <c r="F197" s="39"/>
      <c r="G197" s="40"/>
      <c r="H197" s="40"/>
      <c r="I197" s="40"/>
      <c r="J197" s="40"/>
      <c r="K197" s="40"/>
      <c r="L197" s="40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ht="15.75" customHeight="1">
      <c r="A198" s="39"/>
      <c r="B198" s="39"/>
      <c r="C198" s="39"/>
      <c r="D198" s="39"/>
      <c r="E198" s="39"/>
      <c r="F198" s="39"/>
      <c r="G198" s="40"/>
      <c r="H198" s="40"/>
      <c r="I198" s="40"/>
      <c r="J198" s="40"/>
      <c r="K198" s="40"/>
      <c r="L198" s="40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ht="15.75" customHeight="1">
      <c r="A199" s="39"/>
      <c r="B199" s="39"/>
      <c r="C199" s="39"/>
      <c r="D199" s="39"/>
      <c r="E199" s="39"/>
      <c r="F199" s="39"/>
      <c r="G199" s="40"/>
      <c r="H199" s="40"/>
      <c r="I199" s="40"/>
      <c r="J199" s="40"/>
      <c r="K199" s="40"/>
      <c r="L199" s="40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ht="15.75" customHeight="1">
      <c r="A200" s="39"/>
      <c r="B200" s="39"/>
      <c r="C200" s="39"/>
      <c r="D200" s="39"/>
      <c r="E200" s="39"/>
      <c r="F200" s="39"/>
      <c r="G200" s="40"/>
      <c r="H200" s="40"/>
      <c r="I200" s="40"/>
      <c r="J200" s="40"/>
      <c r="K200" s="40"/>
      <c r="L200" s="40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ht="15.75" customHeight="1">
      <c r="A201" s="39"/>
      <c r="B201" s="39"/>
      <c r="C201" s="39"/>
      <c r="D201" s="39"/>
      <c r="E201" s="39"/>
      <c r="F201" s="39"/>
      <c r="G201" s="40"/>
      <c r="H201" s="40"/>
      <c r="I201" s="40"/>
      <c r="J201" s="40"/>
      <c r="K201" s="40"/>
      <c r="L201" s="40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ht="15.75" customHeight="1">
      <c r="A202" s="39"/>
      <c r="B202" s="39"/>
      <c r="C202" s="39"/>
      <c r="D202" s="39"/>
      <c r="E202" s="39"/>
      <c r="F202" s="39"/>
      <c r="G202" s="40"/>
      <c r="H202" s="40"/>
      <c r="I202" s="40"/>
      <c r="J202" s="40"/>
      <c r="K202" s="40"/>
      <c r="L202" s="40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ht="15.75" customHeight="1">
      <c r="A203" s="39"/>
      <c r="B203" s="39"/>
      <c r="C203" s="39"/>
      <c r="D203" s="39"/>
      <c r="E203" s="39"/>
      <c r="F203" s="39"/>
      <c r="G203" s="40"/>
      <c r="H203" s="40"/>
      <c r="I203" s="40"/>
      <c r="J203" s="40"/>
      <c r="K203" s="40"/>
      <c r="L203" s="40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ht="15.75" customHeight="1">
      <c r="A204" s="39"/>
      <c r="B204" s="39"/>
      <c r="C204" s="39"/>
      <c r="D204" s="39"/>
      <c r="E204" s="39"/>
      <c r="F204" s="39"/>
      <c r="G204" s="40"/>
      <c r="H204" s="40"/>
      <c r="I204" s="40"/>
      <c r="J204" s="40"/>
      <c r="K204" s="40"/>
      <c r="L204" s="40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ht="15.75" customHeight="1">
      <c r="A205" s="39"/>
      <c r="B205" s="39"/>
      <c r="C205" s="39"/>
      <c r="D205" s="39"/>
      <c r="E205" s="39"/>
      <c r="F205" s="39"/>
      <c r="G205" s="40"/>
      <c r="H205" s="40"/>
      <c r="I205" s="40"/>
      <c r="J205" s="40"/>
      <c r="K205" s="40"/>
      <c r="L205" s="40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ht="15.75" customHeight="1">
      <c r="A206" s="39"/>
      <c r="B206" s="39"/>
      <c r="C206" s="39"/>
      <c r="D206" s="39"/>
      <c r="E206" s="39"/>
      <c r="F206" s="39"/>
      <c r="G206" s="40"/>
      <c r="H206" s="40"/>
      <c r="I206" s="40"/>
      <c r="J206" s="40"/>
      <c r="K206" s="40"/>
      <c r="L206" s="40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ht="15.75" customHeight="1">
      <c r="A207" s="39"/>
      <c r="B207" s="39"/>
      <c r="C207" s="39"/>
      <c r="D207" s="39"/>
      <c r="E207" s="39"/>
      <c r="F207" s="39"/>
      <c r="G207" s="40"/>
      <c r="H207" s="40"/>
      <c r="I207" s="40"/>
      <c r="J207" s="40"/>
      <c r="K207" s="40"/>
      <c r="L207" s="40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ht="15.75" customHeight="1">
      <c r="A208" s="39"/>
      <c r="B208" s="39"/>
      <c r="C208" s="39"/>
      <c r="D208" s="39"/>
      <c r="E208" s="39"/>
      <c r="F208" s="39"/>
      <c r="G208" s="40"/>
      <c r="H208" s="40"/>
      <c r="I208" s="40"/>
      <c r="J208" s="40"/>
      <c r="K208" s="40"/>
      <c r="L208" s="40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ht="15.75" customHeight="1">
      <c r="A209" s="39"/>
      <c r="B209" s="39"/>
      <c r="C209" s="39"/>
      <c r="D209" s="39"/>
      <c r="E209" s="39"/>
      <c r="F209" s="39"/>
      <c r="G209" s="40"/>
      <c r="H209" s="40"/>
      <c r="I209" s="40"/>
      <c r="J209" s="40"/>
      <c r="K209" s="40"/>
      <c r="L209" s="40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ht="15.75" customHeight="1">
      <c r="A210" s="39"/>
      <c r="B210" s="39"/>
      <c r="C210" s="39"/>
      <c r="D210" s="39"/>
      <c r="E210" s="39"/>
      <c r="F210" s="39"/>
      <c r="G210" s="40"/>
      <c r="H210" s="40"/>
      <c r="I210" s="40"/>
      <c r="J210" s="40"/>
      <c r="K210" s="40"/>
      <c r="L210" s="40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ht="15.75" customHeight="1">
      <c r="A211" s="39"/>
      <c r="B211" s="39"/>
      <c r="C211" s="39"/>
      <c r="D211" s="39"/>
      <c r="E211" s="39"/>
      <c r="F211" s="39"/>
      <c r="G211" s="40"/>
      <c r="H211" s="40"/>
      <c r="I211" s="40"/>
      <c r="J211" s="40"/>
      <c r="K211" s="40"/>
      <c r="L211" s="40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ht="15.75" customHeight="1">
      <c r="A212" s="39"/>
      <c r="B212" s="39"/>
      <c r="C212" s="39"/>
      <c r="D212" s="39"/>
      <c r="E212" s="39"/>
      <c r="F212" s="39"/>
      <c r="G212" s="40"/>
      <c r="H212" s="40"/>
      <c r="I212" s="40"/>
      <c r="J212" s="40"/>
      <c r="K212" s="40"/>
      <c r="L212" s="40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ht="15.75" customHeight="1">
      <c r="A213" s="39"/>
      <c r="B213" s="39"/>
      <c r="C213" s="39"/>
      <c r="D213" s="39"/>
      <c r="E213" s="39"/>
      <c r="F213" s="39"/>
      <c r="G213" s="40"/>
      <c r="H213" s="40"/>
      <c r="I213" s="40"/>
      <c r="J213" s="40"/>
      <c r="K213" s="40"/>
      <c r="L213" s="40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ht="15.75" customHeight="1">
      <c r="A214" s="39"/>
      <c r="B214" s="39"/>
      <c r="C214" s="39"/>
      <c r="D214" s="39"/>
      <c r="E214" s="39"/>
      <c r="F214" s="39"/>
      <c r="G214" s="40"/>
      <c r="H214" s="40"/>
      <c r="I214" s="40"/>
      <c r="J214" s="40"/>
      <c r="K214" s="40"/>
      <c r="L214" s="40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ht="15.75" customHeight="1">
      <c r="A215" s="39"/>
      <c r="B215" s="39"/>
      <c r="C215" s="39"/>
      <c r="D215" s="39"/>
      <c r="E215" s="39"/>
      <c r="F215" s="39"/>
      <c r="G215" s="40"/>
      <c r="H215" s="40"/>
      <c r="I215" s="40"/>
      <c r="J215" s="40"/>
      <c r="K215" s="40"/>
      <c r="L215" s="40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ht="15.75" customHeight="1">
      <c r="A216" s="39"/>
      <c r="B216" s="39"/>
      <c r="C216" s="39"/>
      <c r="D216" s="39"/>
      <c r="E216" s="39"/>
      <c r="F216" s="39"/>
      <c r="G216" s="40"/>
      <c r="H216" s="40"/>
      <c r="I216" s="40"/>
      <c r="J216" s="40"/>
      <c r="K216" s="40"/>
      <c r="L216" s="40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ht="15.75" customHeight="1">
      <c r="A217" s="39"/>
      <c r="B217" s="39"/>
      <c r="C217" s="39"/>
      <c r="D217" s="39"/>
      <c r="E217" s="39"/>
      <c r="F217" s="39"/>
      <c r="G217" s="40"/>
      <c r="H217" s="40"/>
      <c r="I217" s="40"/>
      <c r="J217" s="40"/>
      <c r="K217" s="40"/>
      <c r="L217" s="40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ht="15.75" customHeight="1">
      <c r="A218" s="39"/>
      <c r="B218" s="39"/>
      <c r="C218" s="39"/>
      <c r="D218" s="39"/>
      <c r="E218" s="39"/>
      <c r="F218" s="39"/>
      <c r="G218" s="40"/>
      <c r="H218" s="40"/>
      <c r="I218" s="40"/>
      <c r="J218" s="40"/>
      <c r="K218" s="40"/>
      <c r="L218" s="40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ht="15.75" customHeight="1">
      <c r="A219" s="39"/>
      <c r="B219" s="39"/>
      <c r="C219" s="39"/>
      <c r="D219" s="39"/>
      <c r="E219" s="39"/>
      <c r="F219" s="39"/>
      <c r="G219" s="40"/>
      <c r="H219" s="40"/>
      <c r="I219" s="40"/>
      <c r="J219" s="40"/>
      <c r="K219" s="40"/>
      <c r="L219" s="40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ht="15.75" customHeight="1">
      <c r="A220" s="39"/>
      <c r="B220" s="39"/>
      <c r="C220" s="39"/>
      <c r="D220" s="39"/>
      <c r="E220" s="39"/>
      <c r="F220" s="39"/>
      <c r="G220" s="40"/>
      <c r="H220" s="40"/>
      <c r="I220" s="40"/>
      <c r="J220" s="40"/>
      <c r="K220" s="40"/>
      <c r="L220" s="40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3.63"/>
    <col customWidth="1" min="2" max="2" width="7.88"/>
    <col customWidth="1" min="3" max="3" width="3.63"/>
    <col customWidth="1" min="4" max="4" width="8.75"/>
    <col customWidth="1" min="5" max="5" width="10.5"/>
    <col customWidth="1" min="6" max="6" width="10.63"/>
    <col customWidth="1" min="7" max="8" width="8.63"/>
    <col customWidth="1" min="9" max="9" width="9.5"/>
    <col customWidth="1" min="10" max="10" width="8.63"/>
    <col customWidth="1" min="11" max="11" width="9.5"/>
  </cols>
  <sheetData>
    <row r="1" ht="15.75" customHeight="1">
      <c r="A1" s="39"/>
      <c r="B1" s="39" t="s">
        <v>619</v>
      </c>
      <c r="D1" s="39"/>
      <c r="E1" s="39"/>
      <c r="F1" s="39"/>
      <c r="G1" s="40"/>
      <c r="H1" s="40"/>
      <c r="I1" s="40"/>
      <c r="J1" s="40"/>
      <c r="K1" s="40"/>
      <c r="L1" s="40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ht="15.75" customHeight="1">
      <c r="A2" s="39"/>
      <c r="B2" s="41" t="s">
        <v>608</v>
      </c>
      <c r="C2" s="42" t="b">
        <v>1</v>
      </c>
      <c r="D2" s="39"/>
      <c r="E2" s="39"/>
      <c r="F2" s="39"/>
      <c r="G2" s="40"/>
      <c r="H2" s="40"/>
      <c r="I2" s="40"/>
      <c r="J2" s="40"/>
      <c r="K2" s="40"/>
      <c r="L2" s="40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ht="15.75" customHeight="1">
      <c r="A3" s="39"/>
      <c r="B3" s="39"/>
      <c r="D3" s="43" t="s">
        <v>620</v>
      </c>
      <c r="E3" s="43"/>
      <c r="F3" s="43"/>
      <c r="G3" s="43" t="s">
        <v>0</v>
      </c>
      <c r="H3" s="43"/>
      <c r="I3" s="43"/>
      <c r="J3" s="43"/>
      <c r="K3" s="43"/>
      <c r="L3" s="43"/>
      <c r="M3" s="43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ht="15.75" customHeight="1">
      <c r="A4" s="39"/>
      <c r="B4" s="39"/>
      <c r="C4" s="39"/>
      <c r="D4" s="43" t="s">
        <v>2</v>
      </c>
      <c r="E4" s="43" t="s">
        <v>3</v>
      </c>
      <c r="F4" s="43" t="s">
        <v>4</v>
      </c>
      <c r="G4" s="44" t="s">
        <v>610</v>
      </c>
      <c r="H4" s="44" t="s">
        <v>611</v>
      </c>
      <c r="I4" s="44" t="s">
        <v>612</v>
      </c>
      <c r="J4" s="44" t="s">
        <v>613</v>
      </c>
      <c r="K4" s="44" t="s">
        <v>614</v>
      </c>
      <c r="L4" s="44" t="s">
        <v>615</v>
      </c>
      <c r="M4" s="43" t="s">
        <v>616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ht="15.75" customHeight="1">
      <c r="A5" s="39"/>
      <c r="B5" s="39"/>
      <c r="C5" s="40"/>
      <c r="D5" s="43" t="s">
        <v>329</v>
      </c>
      <c r="E5" s="43" t="s">
        <v>621</v>
      </c>
      <c r="F5" s="43"/>
      <c r="G5" s="45">
        <v>9759310.0</v>
      </c>
      <c r="H5" s="45">
        <v>8137102.0</v>
      </c>
      <c r="I5" s="45">
        <v>4172909.0</v>
      </c>
      <c r="J5" s="43"/>
      <c r="K5" s="43"/>
      <c r="L5" s="43"/>
      <c r="M5" s="45">
        <v>2.2069321E7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ht="15.75" customHeight="1">
      <c r="A6" s="39"/>
      <c r="B6" s="39"/>
      <c r="C6" s="39"/>
      <c r="D6" s="43" t="s">
        <v>622</v>
      </c>
      <c r="E6" s="43"/>
      <c r="F6" s="43"/>
      <c r="G6" s="45">
        <v>9759310.0</v>
      </c>
      <c r="H6" s="45">
        <v>8137102.0</v>
      </c>
      <c r="I6" s="45">
        <v>4172909.0</v>
      </c>
      <c r="J6" s="43"/>
      <c r="K6" s="43"/>
      <c r="L6" s="43"/>
      <c r="M6" s="45">
        <v>2.2069321E7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ht="15.75" customHeight="1">
      <c r="A7" s="39"/>
      <c r="B7" s="39"/>
      <c r="C7" s="39"/>
      <c r="D7" s="43" t="s">
        <v>28</v>
      </c>
      <c r="E7" s="43" t="s">
        <v>617</v>
      </c>
      <c r="F7" s="43"/>
      <c r="G7" s="45">
        <v>-3.8665364E7</v>
      </c>
      <c r="H7" s="45">
        <v>-2217601.0</v>
      </c>
      <c r="I7" s="45">
        <v>-1.8482267E7</v>
      </c>
      <c r="J7" s="45">
        <v>-4404097.0</v>
      </c>
      <c r="K7" s="45">
        <v>-3.3206364E7</v>
      </c>
      <c r="L7" s="45">
        <v>-4.893E7</v>
      </c>
      <c r="M7" s="45">
        <v>-1.45905693E8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ht="15.75" customHeight="1">
      <c r="A8" s="39"/>
      <c r="B8" s="39"/>
      <c r="C8" s="39"/>
      <c r="D8" s="43"/>
      <c r="E8" s="43" t="s">
        <v>623</v>
      </c>
      <c r="F8" s="43"/>
      <c r="G8" s="45">
        <v>-2906683.0</v>
      </c>
      <c r="H8" s="45">
        <v>-2971318.0</v>
      </c>
      <c r="I8" s="45">
        <v>-1925273.0</v>
      </c>
      <c r="J8" s="45">
        <v>-1645455.0</v>
      </c>
      <c r="K8" s="45">
        <v>-864327.0</v>
      </c>
      <c r="L8" s="43"/>
      <c r="M8" s="45">
        <v>-1.0313056E7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ht="15.75" customHeight="1">
      <c r="A9" s="39"/>
      <c r="B9" s="39"/>
      <c r="C9" s="39"/>
      <c r="D9" s="43"/>
      <c r="E9" s="43" t="s">
        <v>624</v>
      </c>
      <c r="F9" s="43"/>
      <c r="G9" s="45">
        <v>-568443.0</v>
      </c>
      <c r="H9" s="45">
        <v>-795595.0</v>
      </c>
      <c r="I9" s="45">
        <v>-1356375.0</v>
      </c>
      <c r="J9" s="45">
        <v>-210486.0</v>
      </c>
      <c r="K9" s="43"/>
      <c r="L9" s="43"/>
      <c r="M9" s="45">
        <v>-2930899.0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ht="15.75" customHeight="1">
      <c r="A10" s="39"/>
      <c r="B10" s="39"/>
      <c r="C10" s="39"/>
      <c r="D10" s="43" t="s">
        <v>618</v>
      </c>
      <c r="E10" s="43"/>
      <c r="F10" s="43"/>
      <c r="G10" s="45">
        <v>-4.214049E7</v>
      </c>
      <c r="H10" s="45">
        <v>-5984514.0</v>
      </c>
      <c r="I10" s="45">
        <v>-2.1763915E7</v>
      </c>
      <c r="J10" s="45">
        <v>-6260038.0</v>
      </c>
      <c r="K10" s="45">
        <v>-3.4070691E7</v>
      </c>
      <c r="L10" s="45">
        <v>-4.893E7</v>
      </c>
      <c r="M10" s="45">
        <v>-1.59149648E8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ht="15.75" customHeight="1">
      <c r="A11" s="39"/>
      <c r="B11" s="39"/>
      <c r="C11" s="39"/>
      <c r="D11" s="43" t="s">
        <v>616</v>
      </c>
      <c r="E11" s="43"/>
      <c r="F11" s="43"/>
      <c r="G11" s="45">
        <v>-3.238118E7</v>
      </c>
      <c r="H11" s="45">
        <v>2152588.0</v>
      </c>
      <c r="I11" s="45">
        <v>-1.7591006E7</v>
      </c>
      <c r="J11" s="45">
        <v>-6260038.0</v>
      </c>
      <c r="K11" s="45">
        <v>-3.4070691E7</v>
      </c>
      <c r="L11" s="45">
        <v>-4.893E7</v>
      </c>
      <c r="M11" s="45">
        <v>-1.37080327E8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ht="15.75" customHeight="1">
      <c r="A12" s="39"/>
      <c r="B12" s="39"/>
      <c r="C12" s="39"/>
      <c r="D12" s="39"/>
      <c r="E12" s="39"/>
      <c r="F12" s="39"/>
      <c r="G12" s="40"/>
      <c r="H12" s="40"/>
      <c r="I12" s="40"/>
      <c r="J12" s="40"/>
      <c r="K12" s="40"/>
      <c r="L12" s="40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ht="15.75" customHeight="1">
      <c r="A13" s="39"/>
      <c r="B13" s="39"/>
      <c r="C13" s="39"/>
      <c r="D13" s="39"/>
      <c r="E13" s="39"/>
      <c r="F13" s="39"/>
      <c r="G13" s="40"/>
      <c r="H13" s="40"/>
      <c r="I13" s="40"/>
      <c r="J13" s="40"/>
      <c r="K13" s="40"/>
      <c r="L13" s="40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ht="15.75" customHeight="1">
      <c r="A14" s="39"/>
      <c r="B14" s="39"/>
      <c r="C14" s="39"/>
      <c r="D14" s="39"/>
      <c r="E14" s="39"/>
      <c r="F14" s="39"/>
      <c r="G14" s="46"/>
      <c r="H14" s="40"/>
      <c r="I14" s="40"/>
      <c r="J14" s="40"/>
      <c r="K14" s="40"/>
      <c r="L14" s="40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ht="15.75" customHeight="1">
      <c r="A15" s="39"/>
      <c r="B15" s="39"/>
      <c r="C15" s="39"/>
      <c r="D15" s="39"/>
      <c r="E15" s="39"/>
      <c r="F15" s="39"/>
      <c r="G15" s="40"/>
      <c r="H15" s="40"/>
      <c r="I15" s="40"/>
      <c r="J15" s="40"/>
      <c r="K15" s="40"/>
      <c r="L15" s="40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ht="15.75" customHeight="1">
      <c r="A16" s="39"/>
      <c r="B16" s="39"/>
      <c r="C16" s="39"/>
      <c r="D16" s="39"/>
      <c r="E16" s="39"/>
      <c r="F16" s="39"/>
      <c r="G16" s="40"/>
      <c r="H16" s="40"/>
      <c r="I16" s="40"/>
      <c r="J16" s="40"/>
      <c r="K16" s="40"/>
      <c r="L16" s="40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ht="15.75" customHeight="1">
      <c r="A17" s="39"/>
      <c r="B17" s="39"/>
      <c r="C17" s="39"/>
      <c r="D17" s="39"/>
      <c r="E17" s="39"/>
      <c r="F17" s="39"/>
      <c r="G17" s="40"/>
      <c r="H17" s="40"/>
      <c r="I17" s="40"/>
      <c r="J17" s="40"/>
      <c r="K17" s="40"/>
      <c r="L17" s="40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ht="15.75" customHeight="1">
      <c r="A18" s="39"/>
      <c r="B18" s="39"/>
      <c r="C18" s="39"/>
      <c r="D18" s="39"/>
      <c r="E18" s="39"/>
      <c r="F18" s="39"/>
      <c r="G18" s="40"/>
      <c r="H18" s="40"/>
      <c r="I18" s="40"/>
      <c r="J18" s="40"/>
      <c r="K18" s="40"/>
      <c r="L18" s="40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ht="15.75" customHeight="1">
      <c r="A19" s="39"/>
      <c r="B19" s="39"/>
      <c r="C19" s="39"/>
      <c r="D19" s="39"/>
      <c r="E19" s="39"/>
      <c r="F19" s="39"/>
      <c r="G19" s="40"/>
      <c r="H19" s="40"/>
      <c r="I19" s="40"/>
      <c r="J19" s="40"/>
      <c r="K19" s="40"/>
      <c r="L19" s="40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ht="15.75" customHeight="1">
      <c r="A20" s="39"/>
      <c r="B20" s="39"/>
      <c r="C20" s="39"/>
      <c r="D20" s="39"/>
      <c r="E20" s="39"/>
      <c r="F20" s="39"/>
      <c r="G20" s="40"/>
      <c r="H20" s="40"/>
      <c r="I20" s="40"/>
      <c r="J20" s="40"/>
      <c r="K20" s="40"/>
      <c r="L20" s="40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ht="15.75" customHeight="1">
      <c r="A21" s="39"/>
      <c r="B21" s="39"/>
      <c r="C21" s="39"/>
      <c r="D21" s="39"/>
      <c r="E21" s="39"/>
      <c r="F21" s="39"/>
      <c r="G21" s="40"/>
      <c r="H21" s="40"/>
      <c r="I21" s="40"/>
      <c r="J21" s="40"/>
      <c r="K21" s="40"/>
      <c r="L21" s="40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ht="15.75" customHeight="1">
      <c r="A22" s="39"/>
      <c r="B22" s="39"/>
      <c r="C22" s="39"/>
      <c r="D22" s="39"/>
      <c r="E22" s="39"/>
      <c r="F22" s="39"/>
      <c r="G22" s="40"/>
      <c r="H22" s="40"/>
      <c r="I22" s="40"/>
      <c r="J22" s="40"/>
      <c r="K22" s="40"/>
      <c r="L22" s="40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ht="15.75" customHeight="1">
      <c r="A23" s="39"/>
      <c r="B23" s="39"/>
      <c r="C23" s="39"/>
      <c r="D23" s="39"/>
      <c r="E23" s="39"/>
      <c r="F23" s="39"/>
      <c r="G23" s="40"/>
      <c r="H23" s="40"/>
      <c r="I23" s="40"/>
      <c r="J23" s="40"/>
      <c r="K23" s="40"/>
      <c r="L23" s="40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ht="15.75" customHeight="1">
      <c r="A24" s="39"/>
      <c r="B24" s="39"/>
      <c r="C24" s="39"/>
      <c r="D24" s="39"/>
      <c r="E24" s="39"/>
      <c r="F24" s="39"/>
      <c r="G24" s="40"/>
      <c r="H24" s="40"/>
      <c r="I24" s="40"/>
      <c r="J24" s="40"/>
      <c r="K24" s="40"/>
      <c r="L24" s="40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ht="15.75" customHeight="1">
      <c r="A25" s="39"/>
      <c r="B25" s="39"/>
      <c r="C25" s="39"/>
      <c r="D25" s="39"/>
      <c r="E25" s="39"/>
      <c r="F25" s="39"/>
      <c r="G25" s="40"/>
      <c r="H25" s="40"/>
      <c r="I25" s="40"/>
      <c r="J25" s="40"/>
      <c r="K25" s="40"/>
      <c r="L25" s="40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ht="15.75" customHeight="1">
      <c r="A26" s="39"/>
      <c r="B26" s="39"/>
      <c r="C26" s="39"/>
      <c r="D26" s="39"/>
      <c r="E26" s="39"/>
      <c r="F26" s="39"/>
      <c r="G26" s="40"/>
      <c r="H26" s="40"/>
      <c r="I26" s="40"/>
      <c r="J26" s="40"/>
      <c r="K26" s="40"/>
      <c r="L26" s="4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ht="15.75" customHeight="1">
      <c r="A27" s="39"/>
      <c r="B27" s="39"/>
      <c r="C27" s="39"/>
      <c r="D27" s="39"/>
      <c r="E27" s="39"/>
      <c r="F27" s="39"/>
      <c r="G27" s="40"/>
      <c r="H27" s="40"/>
      <c r="I27" s="40"/>
      <c r="J27" s="40"/>
      <c r="K27" s="40"/>
      <c r="L27" s="40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ht="15.75" customHeight="1">
      <c r="A28" s="39"/>
      <c r="B28" s="39"/>
      <c r="C28" s="39"/>
      <c r="D28" s="39"/>
      <c r="E28" s="39"/>
      <c r="F28" s="39"/>
      <c r="G28" s="40"/>
      <c r="H28" s="40"/>
      <c r="I28" s="40"/>
      <c r="J28" s="40"/>
      <c r="K28" s="40"/>
      <c r="L28" s="40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ht="15.75" customHeight="1">
      <c r="A29" s="39"/>
      <c r="B29" s="39"/>
      <c r="C29" s="39"/>
      <c r="D29" s="39"/>
      <c r="E29" s="39"/>
      <c r="F29" s="39"/>
      <c r="G29" s="40"/>
      <c r="H29" s="40"/>
      <c r="I29" s="40"/>
      <c r="J29" s="40"/>
      <c r="K29" s="40"/>
      <c r="L29" s="40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ht="15.75" customHeight="1">
      <c r="A30" s="39"/>
      <c r="B30" s="39"/>
      <c r="C30" s="39"/>
      <c r="D30" s="39"/>
      <c r="E30" s="39"/>
      <c r="F30" s="39"/>
      <c r="G30" s="40"/>
      <c r="H30" s="40"/>
      <c r="I30" s="40"/>
      <c r="J30" s="40"/>
      <c r="K30" s="40"/>
      <c r="L30" s="40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ht="15.75" customHeight="1">
      <c r="A31" s="39"/>
      <c r="B31" s="39"/>
      <c r="C31" s="39"/>
      <c r="D31" s="39"/>
      <c r="E31" s="39"/>
      <c r="F31" s="39"/>
      <c r="G31" s="40"/>
      <c r="H31" s="40"/>
      <c r="I31" s="40"/>
      <c r="J31" s="40"/>
      <c r="K31" s="40"/>
      <c r="L31" s="40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ht="15.75" customHeight="1">
      <c r="A32" s="39"/>
      <c r="B32" s="39"/>
      <c r="C32" s="39"/>
      <c r="D32" s="39"/>
      <c r="E32" s="39"/>
      <c r="F32" s="39"/>
      <c r="G32" s="40"/>
      <c r="H32" s="40"/>
      <c r="I32" s="40"/>
      <c r="J32" s="40"/>
      <c r="K32" s="40"/>
      <c r="L32" s="40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ht="15.75" customHeight="1">
      <c r="A33" s="39"/>
      <c r="B33" s="39"/>
      <c r="C33" s="39"/>
      <c r="D33" s="39"/>
      <c r="E33" s="39"/>
      <c r="F33" s="39"/>
      <c r="G33" s="40"/>
      <c r="H33" s="40"/>
      <c r="I33" s="40"/>
      <c r="J33" s="40"/>
      <c r="K33" s="40"/>
      <c r="L33" s="40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ht="15.75" customHeight="1">
      <c r="A34" s="39"/>
      <c r="B34" s="39"/>
      <c r="C34" s="39"/>
      <c r="D34" s="39"/>
      <c r="E34" s="39"/>
      <c r="F34" s="39"/>
      <c r="G34" s="40"/>
      <c r="H34" s="40"/>
      <c r="I34" s="40"/>
      <c r="J34" s="40"/>
      <c r="K34" s="40"/>
      <c r="L34" s="40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ht="15.75" customHeight="1">
      <c r="A35" s="39"/>
      <c r="B35" s="39"/>
      <c r="C35" s="39"/>
      <c r="D35" s="39"/>
      <c r="E35" s="39"/>
      <c r="F35" s="39"/>
      <c r="G35" s="40"/>
      <c r="H35" s="40"/>
      <c r="I35" s="40"/>
      <c r="J35" s="40"/>
      <c r="K35" s="40"/>
      <c r="L35" s="40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ht="15.75" customHeight="1">
      <c r="A36" s="39"/>
      <c r="B36" s="39"/>
      <c r="C36" s="39"/>
      <c r="D36" s="39"/>
      <c r="E36" s="39"/>
      <c r="F36" s="39"/>
      <c r="G36" s="40"/>
      <c r="H36" s="40"/>
      <c r="I36" s="40"/>
      <c r="J36" s="40"/>
      <c r="K36" s="40"/>
      <c r="L36" s="40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ht="15.75" customHeight="1">
      <c r="A37" s="39"/>
      <c r="B37" s="39"/>
      <c r="C37" s="39"/>
      <c r="D37" s="39"/>
      <c r="E37" s="39"/>
      <c r="F37" s="39"/>
      <c r="G37" s="40"/>
      <c r="H37" s="40"/>
      <c r="I37" s="40"/>
      <c r="J37" s="40"/>
      <c r="K37" s="40"/>
      <c r="L37" s="40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ht="15.75" customHeight="1">
      <c r="A38" s="39"/>
      <c r="B38" s="39"/>
      <c r="C38" s="39"/>
      <c r="D38" s="39"/>
      <c r="E38" s="39"/>
      <c r="F38" s="39"/>
      <c r="G38" s="40"/>
      <c r="H38" s="40"/>
      <c r="I38" s="40"/>
      <c r="J38" s="40"/>
      <c r="K38" s="40"/>
      <c r="L38" s="40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ht="15.75" customHeight="1">
      <c r="A39" s="39"/>
      <c r="B39" s="39"/>
      <c r="C39" s="39"/>
      <c r="D39" s="39"/>
      <c r="E39" s="39"/>
      <c r="F39" s="39"/>
      <c r="G39" s="40"/>
      <c r="H39" s="40"/>
      <c r="I39" s="40"/>
      <c r="J39" s="40"/>
      <c r="K39" s="40"/>
      <c r="L39" s="40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ht="15.75" customHeight="1">
      <c r="A40" s="39"/>
      <c r="B40" s="39"/>
      <c r="C40" s="39"/>
      <c r="D40" s="39"/>
      <c r="E40" s="39"/>
      <c r="F40" s="39"/>
      <c r="G40" s="40"/>
      <c r="H40" s="40"/>
      <c r="I40" s="40"/>
      <c r="J40" s="40"/>
      <c r="K40" s="40"/>
      <c r="L40" s="40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ht="15.75" customHeight="1">
      <c r="A41" s="39"/>
      <c r="B41" s="39"/>
      <c r="C41" s="39"/>
      <c r="D41" s="39"/>
      <c r="E41" s="39"/>
      <c r="F41" s="39"/>
      <c r="G41" s="40"/>
      <c r="H41" s="40"/>
      <c r="I41" s="40"/>
      <c r="J41" s="40"/>
      <c r="K41" s="40"/>
      <c r="L41" s="40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ht="15.75" customHeight="1">
      <c r="A42" s="39"/>
      <c r="B42" s="39"/>
      <c r="C42" s="39"/>
      <c r="D42" s="39"/>
      <c r="E42" s="39"/>
      <c r="F42" s="39"/>
      <c r="G42" s="40"/>
      <c r="H42" s="40"/>
      <c r="I42" s="40"/>
      <c r="J42" s="40"/>
      <c r="K42" s="40"/>
      <c r="L42" s="40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ht="15.75" customHeight="1">
      <c r="A43" s="39"/>
      <c r="B43" s="39"/>
      <c r="C43" s="39"/>
      <c r="D43" s="39"/>
      <c r="E43" s="39"/>
      <c r="F43" s="39"/>
      <c r="G43" s="40"/>
      <c r="H43" s="40"/>
      <c r="I43" s="40"/>
      <c r="J43" s="40"/>
      <c r="K43" s="40"/>
      <c r="L43" s="40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ht="15.75" customHeight="1">
      <c r="A44" s="39"/>
      <c r="B44" s="39"/>
      <c r="C44" s="39"/>
      <c r="D44" s="39"/>
      <c r="E44" s="39"/>
      <c r="F44" s="39"/>
      <c r="G44" s="40"/>
      <c r="H44" s="40"/>
      <c r="I44" s="40"/>
      <c r="J44" s="40"/>
      <c r="K44" s="40"/>
      <c r="L44" s="40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ht="15.75" customHeight="1">
      <c r="A45" s="39"/>
      <c r="B45" s="39"/>
      <c r="C45" s="39"/>
      <c r="D45" s="39"/>
      <c r="E45" s="39"/>
      <c r="F45" s="39"/>
      <c r="G45" s="40"/>
      <c r="H45" s="40"/>
      <c r="I45" s="40"/>
      <c r="J45" s="40"/>
      <c r="K45" s="40"/>
      <c r="L45" s="40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ht="15.75" customHeight="1">
      <c r="A46" s="39"/>
      <c r="B46" s="39"/>
      <c r="C46" s="39"/>
      <c r="D46" s="39"/>
      <c r="E46" s="39"/>
      <c r="F46" s="39"/>
      <c r="G46" s="40"/>
      <c r="H46" s="40"/>
      <c r="I46" s="40"/>
      <c r="J46" s="40"/>
      <c r="K46" s="40"/>
      <c r="L46" s="40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ht="15.75" customHeight="1">
      <c r="A47" s="39"/>
      <c r="B47" s="39"/>
      <c r="C47" s="39"/>
      <c r="D47" s="39"/>
      <c r="E47" s="39"/>
      <c r="F47" s="39"/>
      <c r="G47" s="40"/>
      <c r="H47" s="40"/>
      <c r="I47" s="40"/>
      <c r="J47" s="40"/>
      <c r="K47" s="40"/>
      <c r="L47" s="40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ht="15.75" customHeight="1">
      <c r="A48" s="39"/>
      <c r="B48" s="39"/>
      <c r="C48" s="39"/>
      <c r="D48" s="39"/>
      <c r="E48" s="39"/>
      <c r="F48" s="39"/>
      <c r="G48" s="40"/>
      <c r="H48" s="40"/>
      <c r="I48" s="40"/>
      <c r="J48" s="40"/>
      <c r="K48" s="40"/>
      <c r="L48" s="40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ht="15.75" customHeight="1">
      <c r="A49" s="39"/>
      <c r="B49" s="39"/>
      <c r="C49" s="39"/>
      <c r="D49" s="39"/>
      <c r="E49" s="39"/>
      <c r="F49" s="39"/>
      <c r="G49" s="40"/>
      <c r="H49" s="40"/>
      <c r="I49" s="40"/>
      <c r="J49" s="40"/>
      <c r="K49" s="40"/>
      <c r="L49" s="40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ht="15.75" customHeight="1">
      <c r="A50" s="39"/>
      <c r="B50" s="39"/>
      <c r="C50" s="39"/>
      <c r="D50" s="39"/>
      <c r="E50" s="39"/>
      <c r="F50" s="39"/>
      <c r="G50" s="40"/>
      <c r="H50" s="40"/>
      <c r="I50" s="40"/>
      <c r="J50" s="40"/>
      <c r="K50" s="40"/>
      <c r="L50" s="40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ht="15.75" customHeight="1">
      <c r="A51" s="39"/>
      <c r="B51" s="39"/>
      <c r="C51" s="39"/>
      <c r="D51" s="39"/>
      <c r="E51" s="39"/>
      <c r="F51" s="39"/>
      <c r="G51" s="40"/>
      <c r="H51" s="40"/>
      <c r="I51" s="40"/>
      <c r="J51" s="40"/>
      <c r="K51" s="40"/>
      <c r="L51" s="40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ht="15.75" customHeight="1">
      <c r="A52" s="39"/>
      <c r="B52" s="39"/>
      <c r="C52" s="39"/>
      <c r="D52" s="39"/>
      <c r="E52" s="39"/>
      <c r="F52" s="39"/>
      <c r="G52" s="40"/>
      <c r="H52" s="40"/>
      <c r="I52" s="40"/>
      <c r="J52" s="40"/>
      <c r="K52" s="40"/>
      <c r="L52" s="40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ht="15.75" customHeight="1">
      <c r="A53" s="39"/>
      <c r="B53" s="39"/>
      <c r="C53" s="39"/>
      <c r="D53" s="39"/>
      <c r="E53" s="39"/>
      <c r="F53" s="39"/>
      <c r="G53" s="40"/>
      <c r="H53" s="40"/>
      <c r="I53" s="40"/>
      <c r="J53" s="40"/>
      <c r="K53" s="40"/>
      <c r="L53" s="40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ht="15.75" customHeight="1">
      <c r="A54" s="39"/>
      <c r="B54" s="39"/>
      <c r="C54" s="39"/>
      <c r="D54" s="39"/>
      <c r="E54" s="39"/>
      <c r="F54" s="39"/>
      <c r="G54" s="40"/>
      <c r="H54" s="40"/>
      <c r="I54" s="40"/>
      <c r="J54" s="40"/>
      <c r="K54" s="40"/>
      <c r="L54" s="40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ht="15.75" customHeight="1">
      <c r="A55" s="39"/>
      <c r="B55" s="39"/>
      <c r="C55" s="39"/>
      <c r="D55" s="39"/>
      <c r="E55" s="39"/>
      <c r="F55" s="39"/>
      <c r="G55" s="40"/>
      <c r="H55" s="40"/>
      <c r="I55" s="40"/>
      <c r="J55" s="40"/>
      <c r="K55" s="40"/>
      <c r="L55" s="40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ht="15.75" customHeight="1">
      <c r="A56" s="39"/>
      <c r="B56" s="39"/>
      <c r="C56" s="39"/>
      <c r="D56" s="39"/>
      <c r="E56" s="39"/>
      <c r="F56" s="39"/>
      <c r="G56" s="40"/>
      <c r="H56" s="40"/>
      <c r="I56" s="40"/>
      <c r="J56" s="40"/>
      <c r="K56" s="40"/>
      <c r="L56" s="40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ht="15.75" customHeight="1">
      <c r="A57" s="39"/>
      <c r="B57" s="39"/>
      <c r="C57" s="39"/>
      <c r="D57" s="39"/>
      <c r="E57" s="39"/>
      <c r="F57" s="39"/>
      <c r="G57" s="40"/>
      <c r="H57" s="40"/>
      <c r="I57" s="40"/>
      <c r="J57" s="40"/>
      <c r="K57" s="40"/>
      <c r="L57" s="40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ht="15.75" customHeight="1">
      <c r="A58" s="39"/>
      <c r="B58" s="39"/>
      <c r="C58" s="39"/>
      <c r="D58" s="39"/>
      <c r="E58" s="39"/>
      <c r="F58" s="39"/>
      <c r="G58" s="40"/>
      <c r="H58" s="40"/>
      <c r="I58" s="40"/>
      <c r="J58" s="40"/>
      <c r="K58" s="40"/>
      <c r="L58" s="40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ht="15.75" customHeight="1">
      <c r="A59" s="39"/>
      <c r="B59" s="39"/>
      <c r="C59" s="39"/>
      <c r="D59" s="39"/>
      <c r="E59" s="39"/>
      <c r="F59" s="39"/>
      <c r="G59" s="40"/>
      <c r="H59" s="40"/>
      <c r="I59" s="40"/>
      <c r="J59" s="40"/>
      <c r="K59" s="40"/>
      <c r="L59" s="40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ht="15.75" customHeight="1">
      <c r="A60" s="39"/>
      <c r="B60" s="39"/>
      <c r="C60" s="39"/>
      <c r="D60" s="39"/>
      <c r="E60" s="39"/>
      <c r="F60" s="39"/>
      <c r="G60" s="40"/>
      <c r="H60" s="40"/>
      <c r="I60" s="40"/>
      <c r="J60" s="40"/>
      <c r="K60" s="40"/>
      <c r="L60" s="40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ht="15.75" customHeight="1">
      <c r="A61" s="39"/>
      <c r="B61" s="39"/>
      <c r="C61" s="39"/>
      <c r="D61" s="39"/>
      <c r="E61" s="39"/>
      <c r="F61" s="39"/>
      <c r="G61" s="40"/>
      <c r="H61" s="40"/>
      <c r="I61" s="40"/>
      <c r="J61" s="40"/>
      <c r="K61" s="40"/>
      <c r="L61" s="40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ht="15.75" customHeight="1">
      <c r="A62" s="39"/>
      <c r="B62" s="39"/>
      <c r="C62" s="39"/>
      <c r="D62" s="39"/>
      <c r="E62" s="39"/>
      <c r="F62" s="39"/>
      <c r="G62" s="40"/>
      <c r="H62" s="40"/>
      <c r="I62" s="40"/>
      <c r="J62" s="40"/>
      <c r="K62" s="40"/>
      <c r="L62" s="40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ht="15.75" customHeight="1">
      <c r="A63" s="39"/>
      <c r="B63" s="39"/>
      <c r="C63" s="39"/>
      <c r="D63" s="39"/>
      <c r="E63" s="39"/>
      <c r="F63" s="39"/>
      <c r="G63" s="40"/>
      <c r="H63" s="40"/>
      <c r="I63" s="40"/>
      <c r="J63" s="40"/>
      <c r="K63" s="40"/>
      <c r="L63" s="40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ht="15.75" customHeight="1">
      <c r="A64" s="39"/>
      <c r="B64" s="39"/>
      <c r="C64" s="39"/>
      <c r="D64" s="39"/>
      <c r="E64" s="39"/>
      <c r="F64" s="39"/>
      <c r="G64" s="40"/>
      <c r="H64" s="40"/>
      <c r="I64" s="40"/>
      <c r="J64" s="40"/>
      <c r="K64" s="40"/>
      <c r="L64" s="40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ht="15.75" customHeight="1">
      <c r="A65" s="39"/>
      <c r="B65" s="39"/>
      <c r="C65" s="39"/>
      <c r="D65" s="39"/>
      <c r="E65" s="39"/>
      <c r="F65" s="39"/>
      <c r="G65" s="40"/>
      <c r="H65" s="40"/>
      <c r="I65" s="40"/>
      <c r="J65" s="40"/>
      <c r="K65" s="40"/>
      <c r="L65" s="40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ht="15.75" customHeight="1">
      <c r="A66" s="39"/>
      <c r="B66" s="39"/>
      <c r="C66" s="39"/>
      <c r="D66" s="39"/>
      <c r="E66" s="39"/>
      <c r="F66" s="39"/>
      <c r="G66" s="40"/>
      <c r="H66" s="40"/>
      <c r="I66" s="40"/>
      <c r="J66" s="40"/>
      <c r="K66" s="40"/>
      <c r="L66" s="40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ht="15.75" customHeight="1">
      <c r="A67" s="39"/>
      <c r="B67" s="39"/>
      <c r="C67" s="39"/>
      <c r="D67" s="39"/>
      <c r="E67" s="39"/>
      <c r="F67" s="39"/>
      <c r="G67" s="40"/>
      <c r="H67" s="40"/>
      <c r="I67" s="40"/>
      <c r="J67" s="40"/>
      <c r="K67" s="40"/>
      <c r="L67" s="40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ht="15.75" customHeight="1">
      <c r="A68" s="39"/>
      <c r="B68" s="39"/>
      <c r="C68" s="39"/>
      <c r="D68" s="39"/>
      <c r="E68" s="39"/>
      <c r="F68" s="39"/>
      <c r="G68" s="40"/>
      <c r="H68" s="40"/>
      <c r="I68" s="40"/>
      <c r="J68" s="40"/>
      <c r="K68" s="40"/>
      <c r="L68" s="40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ht="15.75" customHeight="1">
      <c r="A69" s="39"/>
      <c r="B69" s="39"/>
      <c r="C69" s="39"/>
      <c r="D69" s="39"/>
      <c r="E69" s="39"/>
      <c r="F69" s="39"/>
      <c r="G69" s="40"/>
      <c r="H69" s="40"/>
      <c r="I69" s="40"/>
      <c r="J69" s="40"/>
      <c r="K69" s="40"/>
      <c r="L69" s="40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ht="15.75" customHeight="1">
      <c r="A70" s="39"/>
      <c r="B70" s="39"/>
      <c r="C70" s="39"/>
      <c r="D70" s="39"/>
      <c r="E70" s="39"/>
      <c r="F70" s="39"/>
      <c r="G70" s="40"/>
      <c r="H70" s="40"/>
      <c r="I70" s="40"/>
      <c r="J70" s="40"/>
      <c r="K70" s="40"/>
      <c r="L70" s="40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ht="15.75" customHeight="1">
      <c r="A71" s="39"/>
      <c r="B71" s="39"/>
      <c r="C71" s="39"/>
      <c r="D71" s="39"/>
      <c r="E71" s="39"/>
      <c r="F71" s="39"/>
      <c r="G71" s="40"/>
      <c r="H71" s="40"/>
      <c r="I71" s="40"/>
      <c r="J71" s="40"/>
      <c r="K71" s="40"/>
      <c r="L71" s="40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ht="15.75" customHeight="1">
      <c r="A72" s="39"/>
      <c r="B72" s="39"/>
      <c r="C72" s="39"/>
      <c r="D72" s="39"/>
      <c r="E72" s="39"/>
      <c r="F72" s="39"/>
      <c r="G72" s="40"/>
      <c r="H72" s="40"/>
      <c r="I72" s="40"/>
      <c r="J72" s="40"/>
      <c r="K72" s="40"/>
      <c r="L72" s="40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ht="15.75" customHeight="1">
      <c r="A73" s="39"/>
      <c r="B73" s="39"/>
      <c r="C73" s="39"/>
      <c r="D73" s="39"/>
      <c r="E73" s="39"/>
      <c r="F73" s="39"/>
      <c r="G73" s="40"/>
      <c r="H73" s="40"/>
      <c r="I73" s="40"/>
      <c r="J73" s="40"/>
      <c r="K73" s="40"/>
      <c r="L73" s="40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ht="15.75" customHeight="1">
      <c r="A74" s="39"/>
      <c r="B74" s="39"/>
      <c r="C74" s="39"/>
      <c r="D74" s="39"/>
      <c r="E74" s="39"/>
      <c r="F74" s="39"/>
      <c r="G74" s="40"/>
      <c r="H74" s="40"/>
      <c r="I74" s="40"/>
      <c r="J74" s="40"/>
      <c r="K74" s="40"/>
      <c r="L74" s="40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ht="15.75" customHeight="1">
      <c r="A75" s="39"/>
      <c r="B75" s="39"/>
      <c r="C75" s="39"/>
      <c r="D75" s="39"/>
      <c r="E75" s="39"/>
      <c r="F75" s="39"/>
      <c r="G75" s="40"/>
      <c r="H75" s="40"/>
      <c r="I75" s="40"/>
      <c r="J75" s="40"/>
      <c r="K75" s="40"/>
      <c r="L75" s="40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ht="15.75" customHeight="1">
      <c r="A76" s="39"/>
      <c r="B76" s="39"/>
      <c r="C76" s="39"/>
      <c r="D76" s="39"/>
      <c r="E76" s="39"/>
      <c r="F76" s="39"/>
      <c r="G76" s="40"/>
      <c r="H76" s="40"/>
      <c r="I76" s="40"/>
      <c r="J76" s="40"/>
      <c r="K76" s="40"/>
      <c r="L76" s="40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ht="15.75" customHeight="1">
      <c r="A77" s="39"/>
      <c r="B77" s="39"/>
      <c r="C77" s="39"/>
      <c r="D77" s="39"/>
      <c r="E77" s="39"/>
      <c r="F77" s="39"/>
      <c r="G77" s="40"/>
      <c r="H77" s="40"/>
      <c r="I77" s="40"/>
      <c r="J77" s="40"/>
      <c r="K77" s="40"/>
      <c r="L77" s="40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ht="15.75" customHeight="1">
      <c r="A78" s="39"/>
      <c r="B78" s="39"/>
      <c r="C78" s="39"/>
      <c r="D78" s="39"/>
      <c r="E78" s="39"/>
      <c r="F78" s="39"/>
      <c r="G78" s="40"/>
      <c r="H78" s="40"/>
      <c r="I78" s="40"/>
      <c r="J78" s="40"/>
      <c r="K78" s="40"/>
      <c r="L78" s="40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ht="15.75" customHeight="1">
      <c r="A79" s="39"/>
      <c r="B79" s="39"/>
      <c r="C79" s="39"/>
      <c r="D79" s="39"/>
      <c r="E79" s="39"/>
      <c r="F79" s="39"/>
      <c r="G79" s="40"/>
      <c r="H79" s="40"/>
      <c r="I79" s="40"/>
      <c r="J79" s="40"/>
      <c r="K79" s="40"/>
      <c r="L79" s="40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ht="15.75" customHeight="1">
      <c r="A80" s="39"/>
      <c r="B80" s="39"/>
      <c r="C80" s="39"/>
      <c r="D80" s="39"/>
      <c r="E80" s="39"/>
      <c r="F80" s="39"/>
      <c r="G80" s="40"/>
      <c r="H80" s="40"/>
      <c r="I80" s="40"/>
      <c r="J80" s="40"/>
      <c r="K80" s="40"/>
      <c r="L80" s="40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ht="15.75" customHeight="1">
      <c r="A81" s="39"/>
      <c r="B81" s="39"/>
      <c r="C81" s="39"/>
      <c r="D81" s="39"/>
      <c r="E81" s="39"/>
      <c r="F81" s="39"/>
      <c r="G81" s="40"/>
      <c r="H81" s="40"/>
      <c r="I81" s="40"/>
      <c r="J81" s="40"/>
      <c r="K81" s="40"/>
      <c r="L81" s="40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ht="15.75" customHeight="1">
      <c r="A82" s="39"/>
      <c r="B82" s="39"/>
      <c r="C82" s="39"/>
      <c r="D82" s="39"/>
      <c r="E82" s="39"/>
      <c r="F82" s="39"/>
      <c r="G82" s="40"/>
      <c r="H82" s="40"/>
      <c r="I82" s="40"/>
      <c r="J82" s="40"/>
      <c r="K82" s="40"/>
      <c r="L82" s="40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ht="15.75" customHeight="1">
      <c r="A83" s="39"/>
      <c r="B83" s="39"/>
      <c r="C83" s="39"/>
      <c r="D83" s="39"/>
      <c r="E83" s="39"/>
      <c r="F83" s="39"/>
      <c r="G83" s="40"/>
      <c r="H83" s="40"/>
      <c r="I83" s="40"/>
      <c r="J83" s="40"/>
      <c r="K83" s="40"/>
      <c r="L83" s="40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ht="15.75" customHeight="1">
      <c r="A84" s="39"/>
      <c r="B84" s="39"/>
      <c r="C84" s="39"/>
      <c r="D84" s="39"/>
      <c r="E84" s="39"/>
      <c r="F84" s="39"/>
      <c r="G84" s="40"/>
      <c r="H84" s="40"/>
      <c r="I84" s="40"/>
      <c r="J84" s="40"/>
      <c r="K84" s="40"/>
      <c r="L84" s="40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ht="15.75" customHeight="1">
      <c r="A85" s="39"/>
      <c r="B85" s="39"/>
      <c r="C85" s="39"/>
      <c r="D85" s="39"/>
      <c r="E85" s="39"/>
      <c r="F85" s="39"/>
      <c r="G85" s="40"/>
      <c r="H85" s="40"/>
      <c r="I85" s="40"/>
      <c r="J85" s="40"/>
      <c r="K85" s="40"/>
      <c r="L85" s="40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ht="15.75" customHeight="1">
      <c r="A86" s="39"/>
      <c r="B86" s="39"/>
      <c r="C86" s="39"/>
      <c r="D86" s="39"/>
      <c r="E86" s="39"/>
      <c r="F86" s="39"/>
      <c r="G86" s="40"/>
      <c r="H86" s="40"/>
      <c r="I86" s="40"/>
      <c r="J86" s="40"/>
      <c r="K86" s="40"/>
      <c r="L86" s="40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ht="15.75" customHeight="1">
      <c r="A87" s="39"/>
      <c r="B87" s="39"/>
      <c r="C87" s="39"/>
      <c r="D87" s="39"/>
      <c r="E87" s="39"/>
      <c r="F87" s="39"/>
      <c r="G87" s="40"/>
      <c r="H87" s="40"/>
      <c r="I87" s="40"/>
      <c r="J87" s="40"/>
      <c r="K87" s="40"/>
      <c r="L87" s="40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ht="15.75" customHeight="1">
      <c r="A88" s="39"/>
      <c r="B88" s="39"/>
      <c r="C88" s="39"/>
      <c r="D88" s="39"/>
      <c r="E88" s="39"/>
      <c r="F88" s="39"/>
      <c r="G88" s="40"/>
      <c r="H88" s="40"/>
      <c r="I88" s="40"/>
      <c r="J88" s="40"/>
      <c r="K88" s="40"/>
      <c r="L88" s="40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ht="15.75" customHeight="1">
      <c r="A89" s="39"/>
      <c r="B89" s="39"/>
      <c r="C89" s="39"/>
      <c r="D89" s="39"/>
      <c r="E89" s="39"/>
      <c r="F89" s="39"/>
      <c r="G89" s="40"/>
      <c r="H89" s="40"/>
      <c r="I89" s="40"/>
      <c r="J89" s="40"/>
      <c r="K89" s="40"/>
      <c r="L89" s="40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ht="15.75" customHeight="1">
      <c r="A90" s="39"/>
      <c r="B90" s="39"/>
      <c r="C90" s="39"/>
      <c r="D90" s="39"/>
      <c r="E90" s="39"/>
      <c r="F90" s="39"/>
      <c r="G90" s="40"/>
      <c r="H90" s="40"/>
      <c r="I90" s="40"/>
      <c r="J90" s="40"/>
      <c r="K90" s="40"/>
      <c r="L90" s="40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ht="15.75" customHeight="1">
      <c r="A91" s="39"/>
      <c r="B91" s="39"/>
      <c r="C91" s="39"/>
      <c r="D91" s="39"/>
      <c r="E91" s="39"/>
      <c r="F91" s="39"/>
      <c r="G91" s="40"/>
      <c r="H91" s="40"/>
      <c r="I91" s="40"/>
      <c r="J91" s="40"/>
      <c r="K91" s="40"/>
      <c r="L91" s="40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ht="15.75" customHeight="1">
      <c r="A92" s="39"/>
      <c r="B92" s="39"/>
      <c r="C92" s="39"/>
      <c r="D92" s="39"/>
      <c r="E92" s="39"/>
      <c r="F92" s="39"/>
      <c r="G92" s="40"/>
      <c r="H92" s="40"/>
      <c r="I92" s="40"/>
      <c r="J92" s="40"/>
      <c r="K92" s="40"/>
      <c r="L92" s="40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ht="15.75" customHeight="1">
      <c r="A93" s="39"/>
      <c r="B93" s="39"/>
      <c r="C93" s="39"/>
      <c r="D93" s="39"/>
      <c r="E93" s="39"/>
      <c r="F93" s="39"/>
      <c r="G93" s="40"/>
      <c r="H93" s="40"/>
      <c r="I93" s="40"/>
      <c r="J93" s="40"/>
      <c r="K93" s="40"/>
      <c r="L93" s="40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ht="15.75" customHeight="1">
      <c r="A94" s="39"/>
      <c r="B94" s="39"/>
      <c r="C94" s="39"/>
      <c r="D94" s="39"/>
      <c r="E94" s="39"/>
      <c r="F94" s="39"/>
      <c r="G94" s="40"/>
      <c r="H94" s="40"/>
      <c r="I94" s="40"/>
      <c r="J94" s="40"/>
      <c r="K94" s="40"/>
      <c r="L94" s="40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ht="15.75" customHeight="1">
      <c r="A95" s="39"/>
      <c r="B95" s="39"/>
      <c r="C95" s="39"/>
      <c r="D95" s="39"/>
      <c r="E95" s="39"/>
      <c r="F95" s="39"/>
      <c r="G95" s="40"/>
      <c r="H95" s="40"/>
      <c r="I95" s="40"/>
      <c r="J95" s="40"/>
      <c r="K95" s="40"/>
      <c r="L95" s="40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ht="15.75" customHeight="1">
      <c r="A96" s="39"/>
      <c r="B96" s="39"/>
      <c r="C96" s="39"/>
      <c r="D96" s="39"/>
      <c r="E96" s="39"/>
      <c r="F96" s="39"/>
      <c r="G96" s="40"/>
      <c r="H96" s="40"/>
      <c r="I96" s="40"/>
      <c r="J96" s="40"/>
      <c r="K96" s="40"/>
      <c r="L96" s="40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ht="15.75" customHeight="1">
      <c r="A97" s="39"/>
      <c r="B97" s="39"/>
      <c r="C97" s="39"/>
      <c r="D97" s="39"/>
      <c r="E97" s="39"/>
      <c r="F97" s="39"/>
      <c r="G97" s="40"/>
      <c r="H97" s="40"/>
      <c r="I97" s="40"/>
      <c r="J97" s="40"/>
      <c r="K97" s="40"/>
      <c r="L97" s="40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ht="15.75" customHeight="1">
      <c r="A98" s="39"/>
      <c r="B98" s="39"/>
      <c r="C98" s="39"/>
      <c r="D98" s="39"/>
      <c r="E98" s="39"/>
      <c r="F98" s="39"/>
      <c r="G98" s="40"/>
      <c r="H98" s="40"/>
      <c r="I98" s="40"/>
      <c r="J98" s="40"/>
      <c r="K98" s="40"/>
      <c r="L98" s="40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ht="15.75" customHeight="1">
      <c r="A99" s="39"/>
      <c r="B99" s="39"/>
      <c r="C99" s="39"/>
      <c r="D99" s="39"/>
      <c r="E99" s="39"/>
      <c r="F99" s="39"/>
      <c r="G99" s="40"/>
      <c r="H99" s="40"/>
      <c r="I99" s="40"/>
      <c r="J99" s="40"/>
      <c r="K99" s="40"/>
      <c r="L99" s="40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ht="15.75" customHeight="1">
      <c r="A100" s="39"/>
      <c r="B100" s="39"/>
      <c r="C100" s="39"/>
      <c r="D100" s="39"/>
      <c r="E100" s="39"/>
      <c r="F100" s="39"/>
      <c r="G100" s="40"/>
      <c r="H100" s="40"/>
      <c r="I100" s="40"/>
      <c r="J100" s="40"/>
      <c r="K100" s="40"/>
      <c r="L100" s="40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ht="15.75" customHeight="1">
      <c r="A101" s="39"/>
      <c r="B101" s="39"/>
      <c r="C101" s="39"/>
      <c r="D101" s="39"/>
      <c r="E101" s="39"/>
      <c r="F101" s="39"/>
      <c r="G101" s="40"/>
      <c r="H101" s="40"/>
      <c r="I101" s="40"/>
      <c r="J101" s="40"/>
      <c r="K101" s="40"/>
      <c r="L101" s="40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ht="15.75" customHeight="1">
      <c r="A102" s="39"/>
      <c r="B102" s="39"/>
      <c r="C102" s="39"/>
      <c r="D102" s="39"/>
      <c r="E102" s="39"/>
      <c r="F102" s="39"/>
      <c r="G102" s="40"/>
      <c r="H102" s="40"/>
      <c r="I102" s="40"/>
      <c r="J102" s="40"/>
      <c r="K102" s="40"/>
      <c r="L102" s="40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ht="15.75" customHeight="1">
      <c r="A103" s="39"/>
      <c r="B103" s="39"/>
      <c r="C103" s="39"/>
      <c r="D103" s="39"/>
      <c r="E103" s="39"/>
      <c r="F103" s="39"/>
      <c r="G103" s="40"/>
      <c r="H103" s="40"/>
      <c r="I103" s="40"/>
      <c r="J103" s="40"/>
      <c r="K103" s="40"/>
      <c r="L103" s="40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ht="15.75" customHeight="1">
      <c r="A104" s="39"/>
      <c r="B104" s="39"/>
      <c r="C104" s="39"/>
      <c r="D104" s="39"/>
      <c r="E104" s="39"/>
      <c r="F104" s="39"/>
      <c r="G104" s="40"/>
      <c r="H104" s="40"/>
      <c r="I104" s="40"/>
      <c r="J104" s="40"/>
      <c r="K104" s="40"/>
      <c r="L104" s="40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ht="15.75" customHeight="1">
      <c r="A105" s="39"/>
      <c r="B105" s="39"/>
      <c r="C105" s="39"/>
      <c r="D105" s="39"/>
      <c r="E105" s="39"/>
      <c r="F105" s="39"/>
      <c r="G105" s="40"/>
      <c r="H105" s="40"/>
      <c r="I105" s="40"/>
      <c r="J105" s="40"/>
      <c r="K105" s="40"/>
      <c r="L105" s="40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ht="15.75" customHeight="1">
      <c r="A106" s="39"/>
      <c r="B106" s="39"/>
      <c r="C106" s="39"/>
      <c r="D106" s="39"/>
      <c r="E106" s="39"/>
      <c r="F106" s="39"/>
      <c r="G106" s="40"/>
      <c r="H106" s="40"/>
      <c r="I106" s="40"/>
      <c r="J106" s="40"/>
      <c r="K106" s="40"/>
      <c r="L106" s="40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ht="15.75" customHeight="1">
      <c r="A107" s="39"/>
      <c r="B107" s="39"/>
      <c r="C107" s="39"/>
      <c r="D107" s="39"/>
      <c r="E107" s="39"/>
      <c r="F107" s="39"/>
      <c r="G107" s="40"/>
      <c r="H107" s="40"/>
      <c r="I107" s="40"/>
      <c r="J107" s="40"/>
      <c r="K107" s="40"/>
      <c r="L107" s="40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ht="15.75" customHeight="1">
      <c r="A108" s="39"/>
      <c r="B108" s="39"/>
      <c r="C108" s="39"/>
      <c r="D108" s="39"/>
      <c r="E108" s="39"/>
      <c r="F108" s="39"/>
      <c r="G108" s="40"/>
      <c r="H108" s="40"/>
      <c r="I108" s="40"/>
      <c r="J108" s="40"/>
      <c r="K108" s="40"/>
      <c r="L108" s="40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ht="15.75" customHeight="1">
      <c r="A109" s="39"/>
      <c r="B109" s="39"/>
      <c r="C109" s="39"/>
      <c r="D109" s="39"/>
      <c r="E109" s="39"/>
      <c r="F109" s="39"/>
      <c r="G109" s="40"/>
      <c r="H109" s="40"/>
      <c r="I109" s="40"/>
      <c r="J109" s="40"/>
      <c r="K109" s="40"/>
      <c r="L109" s="40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ht="15.75" customHeight="1">
      <c r="A110" s="39"/>
      <c r="B110" s="39"/>
      <c r="C110" s="39"/>
      <c r="D110" s="39"/>
      <c r="E110" s="39"/>
      <c r="F110" s="39"/>
      <c r="G110" s="40"/>
      <c r="H110" s="40"/>
      <c r="I110" s="40"/>
      <c r="J110" s="40"/>
      <c r="K110" s="40"/>
      <c r="L110" s="40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ht="15.75" customHeight="1">
      <c r="A111" s="39"/>
      <c r="B111" s="39"/>
      <c r="C111" s="39"/>
      <c r="D111" s="39"/>
      <c r="E111" s="39"/>
      <c r="F111" s="39"/>
      <c r="G111" s="40"/>
      <c r="H111" s="40"/>
      <c r="I111" s="40"/>
      <c r="J111" s="40"/>
      <c r="K111" s="40"/>
      <c r="L111" s="40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ht="15.75" customHeight="1">
      <c r="A112" s="39"/>
      <c r="B112" s="39"/>
      <c r="C112" s="39"/>
      <c r="D112" s="39"/>
      <c r="E112" s="39"/>
      <c r="F112" s="39"/>
      <c r="G112" s="40"/>
      <c r="H112" s="40"/>
      <c r="I112" s="40"/>
      <c r="J112" s="40"/>
      <c r="K112" s="40"/>
      <c r="L112" s="40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ht="15.75" customHeight="1">
      <c r="A113" s="39"/>
      <c r="B113" s="39"/>
      <c r="C113" s="39"/>
      <c r="D113" s="39"/>
      <c r="E113" s="39"/>
      <c r="F113" s="39"/>
      <c r="G113" s="40"/>
      <c r="H113" s="40"/>
      <c r="I113" s="40"/>
      <c r="J113" s="40"/>
      <c r="K113" s="40"/>
      <c r="L113" s="40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ht="15.75" customHeight="1">
      <c r="A114" s="39"/>
      <c r="B114" s="39"/>
      <c r="C114" s="39"/>
      <c r="D114" s="39"/>
      <c r="E114" s="39"/>
      <c r="F114" s="39"/>
      <c r="G114" s="40"/>
      <c r="H114" s="40"/>
      <c r="I114" s="40"/>
      <c r="J114" s="40"/>
      <c r="K114" s="40"/>
      <c r="L114" s="40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ht="15.75" customHeight="1">
      <c r="A115" s="39"/>
      <c r="B115" s="39"/>
      <c r="C115" s="39"/>
      <c r="D115" s="39"/>
      <c r="E115" s="39"/>
      <c r="F115" s="39"/>
      <c r="G115" s="40"/>
      <c r="H115" s="40"/>
      <c r="I115" s="40"/>
      <c r="J115" s="40"/>
      <c r="K115" s="40"/>
      <c r="L115" s="40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ht="15.75" customHeight="1">
      <c r="A116" s="39"/>
      <c r="B116" s="39"/>
      <c r="C116" s="39"/>
      <c r="D116" s="39"/>
      <c r="E116" s="39"/>
      <c r="F116" s="39"/>
      <c r="G116" s="40"/>
      <c r="H116" s="40"/>
      <c r="I116" s="40"/>
      <c r="J116" s="40"/>
      <c r="K116" s="40"/>
      <c r="L116" s="40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ht="15.75" customHeight="1">
      <c r="A117" s="39"/>
      <c r="B117" s="39"/>
      <c r="C117" s="39"/>
      <c r="D117" s="39"/>
      <c r="E117" s="39"/>
      <c r="F117" s="39"/>
      <c r="G117" s="40"/>
      <c r="H117" s="40"/>
      <c r="I117" s="40"/>
      <c r="J117" s="40"/>
      <c r="K117" s="40"/>
      <c r="L117" s="40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ht="15.75" customHeight="1">
      <c r="A118" s="39"/>
      <c r="B118" s="39"/>
      <c r="C118" s="39"/>
      <c r="D118" s="39"/>
      <c r="E118" s="39"/>
      <c r="F118" s="39"/>
      <c r="G118" s="40"/>
      <c r="H118" s="40"/>
      <c r="I118" s="40"/>
      <c r="J118" s="40"/>
      <c r="K118" s="40"/>
      <c r="L118" s="40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ht="15.75" customHeight="1">
      <c r="A119" s="39"/>
      <c r="B119" s="39"/>
      <c r="C119" s="39"/>
      <c r="D119" s="39"/>
      <c r="E119" s="39"/>
      <c r="F119" s="39"/>
      <c r="G119" s="40"/>
      <c r="H119" s="40"/>
      <c r="I119" s="40"/>
      <c r="J119" s="40"/>
      <c r="K119" s="40"/>
      <c r="L119" s="40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ht="15.75" customHeight="1">
      <c r="A120" s="39"/>
      <c r="B120" s="39"/>
      <c r="C120" s="39"/>
      <c r="D120" s="39"/>
      <c r="E120" s="39"/>
      <c r="F120" s="39"/>
      <c r="G120" s="40"/>
      <c r="H120" s="40"/>
      <c r="I120" s="40"/>
      <c r="J120" s="40"/>
      <c r="K120" s="40"/>
      <c r="L120" s="40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ht="15.75" customHeight="1">
      <c r="A121" s="39"/>
      <c r="B121" s="39"/>
      <c r="C121" s="39"/>
      <c r="D121" s="39"/>
      <c r="E121" s="39"/>
      <c r="F121" s="39"/>
      <c r="G121" s="40"/>
      <c r="H121" s="40"/>
      <c r="I121" s="40"/>
      <c r="J121" s="40"/>
      <c r="K121" s="40"/>
      <c r="L121" s="40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ht="15.75" customHeight="1">
      <c r="A122" s="39"/>
      <c r="B122" s="39"/>
      <c r="C122" s="39"/>
      <c r="D122" s="39"/>
      <c r="E122" s="39"/>
      <c r="F122" s="39"/>
      <c r="G122" s="40"/>
      <c r="H122" s="40"/>
      <c r="I122" s="40"/>
      <c r="J122" s="40"/>
      <c r="K122" s="40"/>
      <c r="L122" s="40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ht="15.75" customHeight="1">
      <c r="A123" s="39"/>
      <c r="B123" s="39"/>
      <c r="C123" s="39"/>
      <c r="D123" s="39"/>
      <c r="E123" s="39"/>
      <c r="F123" s="39"/>
      <c r="G123" s="40"/>
      <c r="H123" s="40"/>
      <c r="I123" s="40"/>
      <c r="J123" s="40"/>
      <c r="K123" s="40"/>
      <c r="L123" s="40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ht="15.75" customHeight="1">
      <c r="A124" s="39"/>
      <c r="B124" s="39"/>
      <c r="C124" s="39"/>
      <c r="D124" s="39"/>
      <c r="E124" s="39"/>
      <c r="F124" s="39"/>
      <c r="G124" s="40"/>
      <c r="H124" s="40"/>
      <c r="I124" s="40"/>
      <c r="J124" s="40"/>
      <c r="K124" s="40"/>
      <c r="L124" s="40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ht="15.75" customHeight="1">
      <c r="A125" s="39"/>
      <c r="B125" s="39"/>
      <c r="C125" s="39"/>
      <c r="D125" s="39"/>
      <c r="E125" s="39"/>
      <c r="F125" s="39"/>
      <c r="G125" s="40"/>
      <c r="H125" s="40"/>
      <c r="I125" s="40"/>
      <c r="J125" s="40"/>
      <c r="K125" s="40"/>
      <c r="L125" s="40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ht="15.75" customHeight="1">
      <c r="A126" s="39"/>
      <c r="B126" s="39"/>
      <c r="C126" s="39"/>
      <c r="D126" s="39"/>
      <c r="E126" s="39"/>
      <c r="F126" s="39"/>
      <c r="G126" s="40"/>
      <c r="H126" s="40"/>
      <c r="I126" s="40"/>
      <c r="J126" s="40"/>
      <c r="K126" s="40"/>
      <c r="L126" s="40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ht="15.75" customHeight="1">
      <c r="A127" s="39"/>
      <c r="B127" s="39"/>
      <c r="C127" s="39"/>
      <c r="D127" s="39"/>
      <c r="E127" s="39"/>
      <c r="F127" s="39"/>
      <c r="G127" s="40"/>
      <c r="H127" s="40"/>
      <c r="I127" s="40"/>
      <c r="J127" s="40"/>
      <c r="K127" s="40"/>
      <c r="L127" s="40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ht="15.75" customHeight="1">
      <c r="A128" s="39"/>
      <c r="B128" s="39"/>
      <c r="C128" s="39"/>
      <c r="D128" s="39"/>
      <c r="E128" s="39"/>
      <c r="F128" s="39"/>
      <c r="G128" s="40"/>
      <c r="H128" s="40"/>
      <c r="I128" s="40"/>
      <c r="J128" s="40"/>
      <c r="K128" s="40"/>
      <c r="L128" s="40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ht="15.75" customHeight="1">
      <c r="A129" s="39"/>
      <c r="B129" s="39"/>
      <c r="C129" s="39"/>
      <c r="D129" s="39"/>
      <c r="E129" s="39"/>
      <c r="F129" s="39"/>
      <c r="G129" s="40"/>
      <c r="H129" s="40"/>
      <c r="I129" s="40"/>
      <c r="J129" s="40"/>
      <c r="K129" s="40"/>
      <c r="L129" s="40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ht="15.75" customHeight="1">
      <c r="A130" s="39"/>
      <c r="B130" s="39"/>
      <c r="C130" s="39"/>
      <c r="D130" s="39"/>
      <c r="E130" s="39"/>
      <c r="F130" s="39"/>
      <c r="G130" s="40"/>
      <c r="H130" s="40"/>
      <c r="I130" s="40"/>
      <c r="J130" s="40"/>
      <c r="K130" s="40"/>
      <c r="L130" s="40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ht="15.75" customHeight="1">
      <c r="A131" s="39"/>
      <c r="B131" s="39"/>
      <c r="C131" s="39"/>
      <c r="D131" s="39"/>
      <c r="E131" s="39"/>
      <c r="F131" s="39"/>
      <c r="G131" s="40"/>
      <c r="H131" s="40"/>
      <c r="I131" s="40"/>
      <c r="J131" s="40"/>
      <c r="K131" s="40"/>
      <c r="L131" s="40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ht="15.75" customHeight="1">
      <c r="A132" s="39"/>
      <c r="B132" s="39"/>
      <c r="C132" s="39"/>
      <c r="D132" s="39"/>
      <c r="E132" s="39"/>
      <c r="F132" s="39"/>
      <c r="G132" s="40"/>
      <c r="H132" s="40"/>
      <c r="I132" s="40"/>
      <c r="J132" s="40"/>
      <c r="K132" s="40"/>
      <c r="L132" s="40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ht="15.75" customHeight="1">
      <c r="A133" s="39"/>
      <c r="B133" s="39"/>
      <c r="C133" s="39"/>
      <c r="D133" s="39"/>
      <c r="E133" s="39"/>
      <c r="F133" s="39"/>
      <c r="G133" s="40"/>
      <c r="H133" s="40"/>
      <c r="I133" s="40"/>
      <c r="J133" s="40"/>
      <c r="K133" s="40"/>
      <c r="L133" s="40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ht="15.75" customHeight="1">
      <c r="A134" s="39"/>
      <c r="B134" s="39"/>
      <c r="C134" s="39"/>
      <c r="D134" s="39"/>
      <c r="E134" s="39"/>
      <c r="F134" s="39"/>
      <c r="G134" s="40"/>
      <c r="H134" s="40"/>
      <c r="I134" s="40"/>
      <c r="J134" s="40"/>
      <c r="K134" s="40"/>
      <c r="L134" s="40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ht="15.75" customHeight="1">
      <c r="A135" s="39"/>
      <c r="B135" s="39"/>
      <c r="C135" s="39"/>
      <c r="D135" s="39"/>
      <c r="E135" s="39"/>
      <c r="F135" s="39"/>
      <c r="G135" s="40"/>
      <c r="H135" s="40"/>
      <c r="I135" s="40"/>
      <c r="J135" s="40"/>
      <c r="K135" s="40"/>
      <c r="L135" s="40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ht="15.75" customHeight="1">
      <c r="A136" s="39"/>
      <c r="B136" s="39"/>
      <c r="C136" s="39"/>
      <c r="D136" s="39"/>
      <c r="E136" s="39"/>
      <c r="F136" s="39"/>
      <c r="G136" s="40"/>
      <c r="H136" s="40"/>
      <c r="I136" s="40"/>
      <c r="J136" s="40"/>
      <c r="K136" s="40"/>
      <c r="L136" s="40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ht="15.75" customHeight="1">
      <c r="A137" s="39"/>
      <c r="B137" s="39"/>
      <c r="C137" s="39"/>
      <c r="D137" s="39"/>
      <c r="E137" s="39"/>
      <c r="F137" s="39"/>
      <c r="G137" s="40"/>
      <c r="H137" s="40"/>
      <c r="I137" s="40"/>
      <c r="J137" s="40"/>
      <c r="K137" s="40"/>
      <c r="L137" s="40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ht="15.75" customHeight="1">
      <c r="A138" s="39"/>
      <c r="B138" s="39"/>
      <c r="C138" s="39"/>
      <c r="D138" s="39"/>
      <c r="E138" s="39"/>
      <c r="F138" s="39"/>
      <c r="G138" s="40"/>
      <c r="H138" s="40"/>
      <c r="I138" s="40"/>
      <c r="J138" s="40"/>
      <c r="K138" s="40"/>
      <c r="L138" s="40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ht="15.75" customHeight="1">
      <c r="A139" s="39"/>
      <c r="B139" s="39"/>
      <c r="C139" s="39"/>
      <c r="D139" s="39"/>
      <c r="E139" s="39"/>
      <c r="F139" s="39"/>
      <c r="G139" s="40"/>
      <c r="H139" s="40"/>
      <c r="I139" s="40"/>
      <c r="J139" s="40"/>
      <c r="K139" s="40"/>
      <c r="L139" s="40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ht="15.75" customHeight="1">
      <c r="A140" s="39"/>
      <c r="B140" s="39"/>
      <c r="C140" s="39"/>
      <c r="D140" s="39"/>
      <c r="E140" s="39"/>
      <c r="F140" s="39"/>
      <c r="G140" s="40"/>
      <c r="H140" s="40"/>
      <c r="I140" s="40"/>
      <c r="J140" s="40"/>
      <c r="K140" s="40"/>
      <c r="L140" s="40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ht="15.75" customHeight="1">
      <c r="A141" s="39"/>
      <c r="B141" s="39"/>
      <c r="C141" s="39"/>
      <c r="D141" s="39"/>
      <c r="E141" s="39"/>
      <c r="F141" s="39"/>
      <c r="G141" s="40"/>
      <c r="H141" s="40"/>
      <c r="I141" s="40"/>
      <c r="J141" s="40"/>
      <c r="K141" s="40"/>
      <c r="L141" s="40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ht="15.75" customHeight="1">
      <c r="A142" s="39"/>
      <c r="B142" s="39"/>
      <c r="C142" s="39"/>
      <c r="D142" s="39"/>
      <c r="E142" s="39"/>
      <c r="F142" s="39"/>
      <c r="G142" s="40"/>
      <c r="H142" s="40"/>
      <c r="I142" s="40"/>
      <c r="J142" s="40"/>
      <c r="K142" s="40"/>
      <c r="L142" s="40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ht="15.75" customHeight="1">
      <c r="A143" s="39"/>
      <c r="B143" s="39"/>
      <c r="C143" s="39"/>
      <c r="D143" s="39"/>
      <c r="E143" s="39"/>
      <c r="F143" s="39"/>
      <c r="G143" s="40"/>
      <c r="H143" s="40"/>
      <c r="I143" s="40"/>
      <c r="J143" s="40"/>
      <c r="K143" s="40"/>
      <c r="L143" s="40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ht="15.75" customHeight="1">
      <c r="A144" s="39"/>
      <c r="B144" s="39"/>
      <c r="C144" s="39"/>
      <c r="D144" s="39"/>
      <c r="E144" s="39"/>
      <c r="F144" s="39"/>
      <c r="G144" s="40"/>
      <c r="H144" s="40"/>
      <c r="I144" s="40"/>
      <c r="J144" s="40"/>
      <c r="K144" s="40"/>
      <c r="L144" s="40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ht="15.75" customHeight="1">
      <c r="A145" s="39"/>
      <c r="B145" s="39"/>
      <c r="C145" s="39"/>
      <c r="D145" s="39"/>
      <c r="E145" s="39"/>
      <c r="F145" s="39"/>
      <c r="G145" s="40"/>
      <c r="H145" s="40"/>
      <c r="I145" s="40"/>
      <c r="J145" s="40"/>
      <c r="K145" s="40"/>
      <c r="L145" s="40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ht="15.75" customHeight="1">
      <c r="A146" s="39"/>
      <c r="B146" s="39"/>
      <c r="C146" s="39"/>
      <c r="D146" s="39"/>
      <c r="E146" s="39"/>
      <c r="F146" s="39"/>
      <c r="G146" s="40"/>
      <c r="H146" s="40"/>
      <c r="I146" s="40"/>
      <c r="J146" s="40"/>
      <c r="K146" s="40"/>
      <c r="L146" s="40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ht="15.75" customHeight="1">
      <c r="A147" s="39"/>
      <c r="B147" s="39"/>
      <c r="C147" s="39"/>
      <c r="D147" s="39"/>
      <c r="E147" s="39"/>
      <c r="F147" s="39"/>
      <c r="G147" s="40"/>
      <c r="H147" s="40"/>
      <c r="I147" s="40"/>
      <c r="J147" s="40"/>
      <c r="K147" s="40"/>
      <c r="L147" s="40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ht="15.75" customHeight="1">
      <c r="A148" s="39"/>
      <c r="B148" s="39"/>
      <c r="C148" s="39"/>
      <c r="D148" s="39"/>
      <c r="E148" s="39"/>
      <c r="F148" s="39"/>
      <c r="G148" s="40"/>
      <c r="H148" s="40"/>
      <c r="I148" s="40"/>
      <c r="J148" s="40"/>
      <c r="K148" s="40"/>
      <c r="L148" s="40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ht="15.75" customHeight="1">
      <c r="A149" s="39"/>
      <c r="B149" s="39"/>
      <c r="C149" s="39"/>
      <c r="D149" s="39"/>
      <c r="E149" s="39"/>
      <c r="F149" s="39"/>
      <c r="G149" s="40"/>
      <c r="H149" s="40"/>
      <c r="I149" s="40"/>
      <c r="J149" s="40"/>
      <c r="K149" s="40"/>
      <c r="L149" s="40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ht="15.75" customHeight="1">
      <c r="A150" s="39"/>
      <c r="B150" s="39"/>
      <c r="C150" s="39"/>
      <c r="D150" s="39"/>
      <c r="E150" s="39"/>
      <c r="F150" s="39"/>
      <c r="G150" s="40"/>
      <c r="H150" s="40"/>
      <c r="I150" s="40"/>
      <c r="J150" s="40"/>
      <c r="K150" s="40"/>
      <c r="L150" s="40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ht="15.75" customHeight="1">
      <c r="A151" s="39"/>
      <c r="B151" s="39"/>
      <c r="C151" s="39"/>
      <c r="D151" s="39"/>
      <c r="E151" s="39"/>
      <c r="F151" s="39"/>
      <c r="G151" s="40"/>
      <c r="H151" s="40"/>
      <c r="I151" s="40"/>
      <c r="J151" s="40"/>
      <c r="K151" s="40"/>
      <c r="L151" s="40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ht="15.75" customHeight="1">
      <c r="A152" s="39"/>
      <c r="B152" s="39"/>
      <c r="C152" s="39"/>
      <c r="D152" s="39"/>
      <c r="E152" s="39"/>
      <c r="F152" s="39"/>
      <c r="G152" s="40"/>
      <c r="H152" s="40"/>
      <c r="I152" s="40"/>
      <c r="J152" s="40"/>
      <c r="K152" s="40"/>
      <c r="L152" s="40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ht="15.75" customHeight="1">
      <c r="A153" s="39"/>
      <c r="B153" s="39"/>
      <c r="C153" s="39"/>
      <c r="D153" s="39"/>
      <c r="E153" s="39"/>
      <c r="F153" s="39"/>
      <c r="G153" s="40"/>
      <c r="H153" s="40"/>
      <c r="I153" s="40"/>
      <c r="J153" s="40"/>
      <c r="K153" s="40"/>
      <c r="L153" s="40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ht="15.75" customHeight="1">
      <c r="A154" s="39"/>
      <c r="B154" s="39"/>
      <c r="C154" s="39"/>
      <c r="D154" s="39"/>
      <c r="E154" s="39"/>
      <c r="F154" s="39"/>
      <c r="G154" s="40"/>
      <c r="H154" s="40"/>
      <c r="I154" s="40"/>
      <c r="J154" s="40"/>
      <c r="K154" s="40"/>
      <c r="L154" s="40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ht="15.75" customHeight="1">
      <c r="A155" s="39"/>
      <c r="B155" s="39"/>
      <c r="C155" s="39"/>
      <c r="D155" s="39"/>
      <c r="E155" s="39"/>
      <c r="F155" s="39"/>
      <c r="G155" s="40"/>
      <c r="H155" s="40"/>
      <c r="I155" s="40"/>
      <c r="J155" s="40"/>
      <c r="K155" s="40"/>
      <c r="L155" s="40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ht="15.75" customHeight="1">
      <c r="A156" s="39"/>
      <c r="B156" s="39"/>
      <c r="C156" s="39"/>
      <c r="D156" s="39"/>
      <c r="E156" s="39"/>
      <c r="F156" s="39"/>
      <c r="G156" s="40"/>
      <c r="H156" s="40"/>
      <c r="I156" s="40"/>
      <c r="J156" s="40"/>
      <c r="K156" s="40"/>
      <c r="L156" s="40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ht="15.75" customHeight="1">
      <c r="A157" s="39"/>
      <c r="B157" s="39"/>
      <c r="C157" s="39"/>
      <c r="D157" s="39"/>
      <c r="E157" s="39"/>
      <c r="F157" s="39"/>
      <c r="G157" s="40"/>
      <c r="H157" s="40"/>
      <c r="I157" s="40"/>
      <c r="J157" s="40"/>
      <c r="K157" s="40"/>
      <c r="L157" s="40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ht="15.75" customHeight="1">
      <c r="A158" s="39"/>
      <c r="B158" s="39"/>
      <c r="C158" s="39"/>
      <c r="D158" s="39"/>
      <c r="E158" s="39"/>
      <c r="F158" s="39"/>
      <c r="G158" s="40"/>
      <c r="H158" s="40"/>
      <c r="I158" s="40"/>
      <c r="J158" s="40"/>
      <c r="K158" s="40"/>
      <c r="L158" s="40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ht="15.75" customHeight="1">
      <c r="A159" s="39"/>
      <c r="B159" s="39"/>
      <c r="C159" s="39"/>
      <c r="D159" s="39"/>
      <c r="E159" s="39"/>
      <c r="F159" s="39"/>
      <c r="G159" s="40"/>
      <c r="H159" s="40"/>
      <c r="I159" s="40"/>
      <c r="J159" s="40"/>
      <c r="K159" s="40"/>
      <c r="L159" s="40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ht="15.75" customHeight="1">
      <c r="A160" s="39"/>
      <c r="B160" s="39"/>
      <c r="C160" s="39"/>
      <c r="D160" s="39"/>
      <c r="E160" s="39"/>
      <c r="F160" s="39"/>
      <c r="G160" s="40"/>
      <c r="H160" s="40"/>
      <c r="I160" s="40"/>
      <c r="J160" s="40"/>
      <c r="K160" s="40"/>
      <c r="L160" s="40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ht="15.75" customHeight="1">
      <c r="A161" s="39"/>
      <c r="B161" s="39"/>
      <c r="C161" s="39"/>
      <c r="D161" s="39"/>
      <c r="E161" s="39"/>
      <c r="F161" s="39"/>
      <c r="G161" s="40"/>
      <c r="H161" s="40"/>
      <c r="I161" s="40"/>
      <c r="J161" s="40"/>
      <c r="K161" s="40"/>
      <c r="L161" s="40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ht="15.75" customHeight="1">
      <c r="A162" s="39"/>
      <c r="B162" s="39"/>
      <c r="C162" s="39"/>
      <c r="D162" s="39"/>
      <c r="E162" s="39"/>
      <c r="F162" s="39"/>
      <c r="G162" s="40"/>
      <c r="H162" s="40"/>
      <c r="I162" s="40"/>
      <c r="J162" s="40"/>
      <c r="K162" s="40"/>
      <c r="L162" s="40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ht="15.75" customHeight="1">
      <c r="A163" s="39"/>
      <c r="B163" s="39"/>
      <c r="C163" s="39"/>
      <c r="D163" s="39"/>
      <c r="E163" s="39"/>
      <c r="F163" s="39"/>
      <c r="G163" s="40"/>
      <c r="H163" s="40"/>
      <c r="I163" s="40"/>
      <c r="J163" s="40"/>
      <c r="K163" s="40"/>
      <c r="L163" s="40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ht="15.75" customHeight="1">
      <c r="A164" s="39"/>
      <c r="B164" s="39"/>
      <c r="C164" s="39"/>
      <c r="D164" s="39"/>
      <c r="E164" s="39"/>
      <c r="F164" s="39"/>
      <c r="G164" s="40"/>
      <c r="H164" s="40"/>
      <c r="I164" s="40"/>
      <c r="J164" s="40"/>
      <c r="K164" s="40"/>
      <c r="L164" s="40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ht="15.75" customHeight="1">
      <c r="A165" s="39"/>
      <c r="B165" s="39"/>
      <c r="C165" s="39"/>
      <c r="D165" s="39"/>
      <c r="E165" s="39"/>
      <c r="F165" s="39"/>
      <c r="G165" s="40"/>
      <c r="H165" s="40"/>
      <c r="I165" s="40"/>
      <c r="J165" s="40"/>
      <c r="K165" s="40"/>
      <c r="L165" s="40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ht="15.75" customHeight="1">
      <c r="A166" s="39"/>
      <c r="B166" s="39"/>
      <c r="C166" s="39"/>
      <c r="D166" s="39"/>
      <c r="E166" s="39"/>
      <c r="F166" s="39"/>
      <c r="G166" s="40"/>
      <c r="H166" s="40"/>
      <c r="I166" s="40"/>
      <c r="J166" s="40"/>
      <c r="K166" s="40"/>
      <c r="L166" s="40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ht="15.75" customHeight="1">
      <c r="A167" s="39"/>
      <c r="B167" s="39"/>
      <c r="C167" s="39"/>
      <c r="D167" s="39"/>
      <c r="E167" s="39"/>
      <c r="F167" s="39"/>
      <c r="G167" s="40"/>
      <c r="H167" s="40"/>
      <c r="I167" s="40"/>
      <c r="J167" s="40"/>
      <c r="K167" s="40"/>
      <c r="L167" s="40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ht="15.75" customHeight="1">
      <c r="A168" s="39"/>
      <c r="B168" s="39"/>
      <c r="C168" s="39"/>
      <c r="D168" s="39"/>
      <c r="E168" s="39"/>
      <c r="F168" s="39"/>
      <c r="G168" s="40"/>
      <c r="H168" s="40"/>
      <c r="I168" s="40"/>
      <c r="J168" s="40"/>
      <c r="K168" s="40"/>
      <c r="L168" s="40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ht="15.75" customHeight="1">
      <c r="A169" s="39"/>
      <c r="B169" s="39"/>
      <c r="C169" s="39"/>
      <c r="D169" s="39"/>
      <c r="E169" s="39"/>
      <c r="F169" s="39"/>
      <c r="G169" s="40"/>
      <c r="H169" s="40"/>
      <c r="I169" s="40"/>
      <c r="J169" s="40"/>
      <c r="K169" s="40"/>
      <c r="L169" s="40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ht="15.75" customHeight="1">
      <c r="A170" s="39"/>
      <c r="B170" s="39"/>
      <c r="C170" s="39"/>
      <c r="D170" s="39"/>
      <c r="E170" s="39"/>
      <c r="F170" s="39"/>
      <c r="G170" s="40"/>
      <c r="H170" s="40"/>
      <c r="I170" s="40"/>
      <c r="J170" s="40"/>
      <c r="K170" s="40"/>
      <c r="L170" s="40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ht="15.75" customHeight="1">
      <c r="A171" s="39"/>
      <c r="B171" s="39"/>
      <c r="C171" s="39"/>
      <c r="D171" s="39"/>
      <c r="E171" s="39"/>
      <c r="F171" s="39"/>
      <c r="G171" s="40"/>
      <c r="H171" s="40"/>
      <c r="I171" s="40"/>
      <c r="J171" s="40"/>
      <c r="K171" s="40"/>
      <c r="L171" s="40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ht="15.75" customHeight="1">
      <c r="A172" s="39"/>
      <c r="B172" s="39"/>
      <c r="C172" s="39"/>
      <c r="D172" s="39"/>
      <c r="E172" s="39"/>
      <c r="F172" s="39"/>
      <c r="G172" s="40"/>
      <c r="H172" s="40"/>
      <c r="I172" s="40"/>
      <c r="J172" s="40"/>
      <c r="K172" s="40"/>
      <c r="L172" s="40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ht="15.75" customHeight="1">
      <c r="A173" s="39"/>
      <c r="B173" s="39"/>
      <c r="C173" s="39"/>
      <c r="D173" s="39"/>
      <c r="E173" s="39"/>
      <c r="F173" s="39"/>
      <c r="G173" s="40"/>
      <c r="H173" s="40"/>
      <c r="I173" s="40"/>
      <c r="J173" s="40"/>
      <c r="K173" s="40"/>
      <c r="L173" s="40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ht="15.75" customHeight="1">
      <c r="A174" s="39"/>
      <c r="B174" s="39"/>
      <c r="C174" s="39"/>
      <c r="D174" s="39"/>
      <c r="E174" s="39"/>
      <c r="F174" s="39"/>
      <c r="G174" s="40"/>
      <c r="H174" s="40"/>
      <c r="I174" s="40"/>
      <c r="J174" s="40"/>
      <c r="K174" s="40"/>
      <c r="L174" s="40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ht="15.75" customHeight="1">
      <c r="A175" s="39"/>
      <c r="B175" s="39"/>
      <c r="C175" s="39"/>
      <c r="D175" s="39"/>
      <c r="E175" s="39"/>
      <c r="F175" s="39"/>
      <c r="G175" s="40"/>
      <c r="H175" s="40"/>
      <c r="I175" s="40"/>
      <c r="J175" s="40"/>
      <c r="K175" s="40"/>
      <c r="L175" s="40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ht="15.75" customHeight="1">
      <c r="A176" s="39"/>
      <c r="B176" s="39"/>
      <c r="C176" s="39"/>
      <c r="D176" s="39"/>
      <c r="E176" s="39"/>
      <c r="F176" s="39"/>
      <c r="G176" s="40"/>
      <c r="H176" s="40"/>
      <c r="I176" s="40"/>
      <c r="J176" s="40"/>
      <c r="K176" s="40"/>
      <c r="L176" s="40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ht="15.75" customHeight="1">
      <c r="A177" s="39"/>
      <c r="B177" s="39"/>
      <c r="C177" s="39"/>
      <c r="D177" s="39"/>
      <c r="E177" s="39"/>
      <c r="F177" s="39"/>
      <c r="G177" s="40"/>
      <c r="H177" s="40"/>
      <c r="I177" s="40"/>
      <c r="J177" s="40"/>
      <c r="K177" s="40"/>
      <c r="L177" s="40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ht="15.75" customHeight="1">
      <c r="A178" s="39"/>
      <c r="B178" s="39"/>
      <c r="C178" s="39"/>
      <c r="D178" s="39"/>
      <c r="E178" s="39"/>
      <c r="F178" s="39"/>
      <c r="G178" s="40"/>
      <c r="H178" s="40"/>
      <c r="I178" s="40"/>
      <c r="J178" s="40"/>
      <c r="K178" s="40"/>
      <c r="L178" s="40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ht="15.75" customHeight="1">
      <c r="A179" s="39"/>
      <c r="B179" s="39"/>
      <c r="C179" s="39"/>
      <c r="D179" s="39"/>
      <c r="E179" s="39"/>
      <c r="F179" s="39"/>
      <c r="G179" s="40"/>
      <c r="H179" s="40"/>
      <c r="I179" s="40"/>
      <c r="J179" s="40"/>
      <c r="K179" s="40"/>
      <c r="L179" s="40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ht="15.75" customHeight="1">
      <c r="A180" s="39"/>
      <c r="B180" s="39"/>
      <c r="C180" s="39"/>
      <c r="D180" s="39"/>
      <c r="E180" s="39"/>
      <c r="F180" s="39"/>
      <c r="G180" s="40"/>
      <c r="H180" s="40"/>
      <c r="I180" s="40"/>
      <c r="J180" s="40"/>
      <c r="K180" s="40"/>
      <c r="L180" s="40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ht="15.75" customHeight="1">
      <c r="A181" s="39"/>
      <c r="B181" s="39"/>
      <c r="C181" s="39"/>
      <c r="D181" s="39"/>
      <c r="E181" s="39"/>
      <c r="F181" s="39"/>
      <c r="G181" s="40"/>
      <c r="H181" s="40"/>
      <c r="I181" s="40"/>
      <c r="J181" s="40"/>
      <c r="K181" s="40"/>
      <c r="L181" s="40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ht="15.75" customHeight="1">
      <c r="A182" s="39"/>
      <c r="B182" s="39"/>
      <c r="C182" s="39"/>
      <c r="D182" s="39"/>
      <c r="E182" s="39"/>
      <c r="F182" s="39"/>
      <c r="G182" s="40"/>
      <c r="H182" s="40"/>
      <c r="I182" s="40"/>
      <c r="J182" s="40"/>
      <c r="K182" s="40"/>
      <c r="L182" s="40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ht="15.75" customHeight="1">
      <c r="A183" s="39"/>
      <c r="B183" s="39"/>
      <c r="C183" s="39"/>
      <c r="D183" s="39"/>
      <c r="E183" s="39"/>
      <c r="F183" s="39"/>
      <c r="G183" s="40"/>
      <c r="H183" s="40"/>
      <c r="I183" s="40"/>
      <c r="J183" s="40"/>
      <c r="K183" s="40"/>
      <c r="L183" s="40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ht="15.75" customHeight="1">
      <c r="A184" s="39"/>
      <c r="B184" s="39"/>
      <c r="C184" s="39"/>
      <c r="D184" s="39"/>
      <c r="E184" s="39"/>
      <c r="F184" s="39"/>
      <c r="G184" s="40"/>
      <c r="H184" s="40"/>
      <c r="I184" s="40"/>
      <c r="J184" s="40"/>
      <c r="K184" s="40"/>
      <c r="L184" s="40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ht="15.75" customHeight="1">
      <c r="A185" s="39"/>
      <c r="B185" s="39"/>
      <c r="C185" s="39"/>
      <c r="D185" s="39"/>
      <c r="E185" s="39"/>
      <c r="F185" s="39"/>
      <c r="G185" s="40"/>
      <c r="H185" s="40"/>
      <c r="I185" s="40"/>
      <c r="J185" s="40"/>
      <c r="K185" s="40"/>
      <c r="L185" s="40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ht="15.75" customHeight="1">
      <c r="A186" s="39"/>
      <c r="B186" s="39"/>
      <c r="C186" s="39"/>
      <c r="D186" s="39"/>
      <c r="E186" s="39"/>
      <c r="F186" s="39"/>
      <c r="G186" s="40"/>
      <c r="H186" s="40"/>
      <c r="I186" s="40"/>
      <c r="J186" s="40"/>
      <c r="K186" s="40"/>
      <c r="L186" s="40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ht="15.75" customHeight="1">
      <c r="A187" s="39"/>
      <c r="B187" s="39"/>
      <c r="C187" s="39"/>
      <c r="D187" s="39"/>
      <c r="E187" s="39"/>
      <c r="F187" s="39"/>
      <c r="G187" s="40"/>
      <c r="H187" s="40"/>
      <c r="I187" s="40"/>
      <c r="J187" s="40"/>
      <c r="K187" s="40"/>
      <c r="L187" s="40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ht="15.75" customHeight="1">
      <c r="A188" s="39"/>
      <c r="B188" s="39"/>
      <c r="C188" s="39"/>
      <c r="D188" s="39"/>
      <c r="E188" s="39"/>
      <c r="F188" s="39"/>
      <c r="G188" s="40"/>
      <c r="H188" s="40"/>
      <c r="I188" s="40"/>
      <c r="J188" s="40"/>
      <c r="K188" s="40"/>
      <c r="L188" s="40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ht="15.75" customHeight="1">
      <c r="A189" s="39"/>
      <c r="B189" s="39"/>
      <c r="C189" s="39"/>
      <c r="D189" s="39"/>
      <c r="E189" s="39"/>
      <c r="F189" s="39"/>
      <c r="G189" s="40"/>
      <c r="H189" s="40"/>
      <c r="I189" s="40"/>
      <c r="J189" s="40"/>
      <c r="K189" s="40"/>
      <c r="L189" s="40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ht="15.75" customHeight="1">
      <c r="A190" s="39"/>
      <c r="B190" s="39"/>
      <c r="C190" s="39"/>
      <c r="D190" s="39"/>
      <c r="E190" s="39"/>
      <c r="F190" s="39"/>
      <c r="G190" s="40"/>
      <c r="H190" s="40"/>
      <c r="I190" s="40"/>
      <c r="J190" s="40"/>
      <c r="K190" s="40"/>
      <c r="L190" s="40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ht="15.75" customHeight="1">
      <c r="A191" s="39"/>
      <c r="B191" s="39"/>
      <c r="C191" s="39"/>
      <c r="D191" s="39"/>
      <c r="E191" s="39"/>
      <c r="F191" s="39"/>
      <c r="G191" s="40"/>
      <c r="H191" s="40"/>
      <c r="I191" s="40"/>
      <c r="J191" s="40"/>
      <c r="K191" s="40"/>
      <c r="L191" s="40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ht="15.75" customHeight="1">
      <c r="A192" s="39"/>
      <c r="B192" s="39"/>
      <c r="C192" s="39"/>
      <c r="D192" s="39"/>
      <c r="E192" s="39"/>
      <c r="F192" s="39"/>
      <c r="G192" s="40"/>
      <c r="H192" s="40"/>
      <c r="I192" s="40"/>
      <c r="J192" s="40"/>
      <c r="K192" s="40"/>
      <c r="L192" s="40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ht="15.75" customHeight="1">
      <c r="A193" s="39"/>
      <c r="B193" s="39"/>
      <c r="C193" s="39"/>
      <c r="D193" s="39"/>
      <c r="E193" s="39"/>
      <c r="F193" s="39"/>
      <c r="G193" s="40"/>
      <c r="H193" s="40"/>
      <c r="I193" s="40"/>
      <c r="J193" s="40"/>
      <c r="K193" s="40"/>
      <c r="L193" s="40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ht="15.75" customHeight="1">
      <c r="A194" s="39"/>
      <c r="B194" s="39"/>
      <c r="C194" s="39"/>
      <c r="D194" s="39"/>
      <c r="E194" s="39"/>
      <c r="F194" s="39"/>
      <c r="G194" s="40"/>
      <c r="H194" s="40"/>
      <c r="I194" s="40"/>
      <c r="J194" s="40"/>
      <c r="K194" s="40"/>
      <c r="L194" s="40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ht="15.75" customHeight="1">
      <c r="A195" s="39"/>
      <c r="B195" s="39"/>
      <c r="C195" s="39"/>
      <c r="D195" s="39"/>
      <c r="E195" s="39"/>
      <c r="F195" s="39"/>
      <c r="G195" s="40"/>
      <c r="H195" s="40"/>
      <c r="I195" s="40"/>
      <c r="J195" s="40"/>
      <c r="K195" s="40"/>
      <c r="L195" s="40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ht="15.75" customHeight="1">
      <c r="A196" s="39"/>
      <c r="B196" s="39"/>
      <c r="C196" s="39"/>
      <c r="D196" s="39"/>
      <c r="E196" s="39"/>
      <c r="F196" s="39"/>
      <c r="G196" s="40"/>
      <c r="H196" s="40"/>
      <c r="I196" s="40"/>
      <c r="J196" s="40"/>
      <c r="K196" s="40"/>
      <c r="L196" s="40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ht="15.75" customHeight="1">
      <c r="A197" s="39"/>
      <c r="B197" s="39"/>
      <c r="C197" s="39"/>
      <c r="D197" s="39"/>
      <c r="E197" s="39"/>
      <c r="F197" s="39"/>
      <c r="G197" s="40"/>
      <c r="H197" s="40"/>
      <c r="I197" s="40"/>
      <c r="J197" s="40"/>
      <c r="K197" s="40"/>
      <c r="L197" s="40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ht="15.75" customHeight="1">
      <c r="A198" s="39"/>
      <c r="B198" s="39"/>
      <c r="C198" s="39"/>
      <c r="D198" s="39"/>
      <c r="E198" s="39"/>
      <c r="F198" s="39"/>
      <c r="G198" s="40"/>
      <c r="H198" s="40"/>
      <c r="I198" s="40"/>
      <c r="J198" s="40"/>
      <c r="K198" s="40"/>
      <c r="L198" s="40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ht="15.75" customHeight="1">
      <c r="A199" s="39"/>
      <c r="B199" s="39"/>
      <c r="C199" s="39"/>
      <c r="D199" s="39"/>
      <c r="E199" s="39"/>
      <c r="F199" s="39"/>
      <c r="G199" s="40"/>
      <c r="H199" s="40"/>
      <c r="I199" s="40"/>
      <c r="J199" s="40"/>
      <c r="K199" s="40"/>
      <c r="L199" s="40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ht="15.75" customHeight="1">
      <c r="A200" s="39"/>
      <c r="B200" s="39"/>
      <c r="C200" s="39"/>
      <c r="D200" s="39"/>
      <c r="E200" s="39"/>
      <c r="F200" s="39"/>
      <c r="G200" s="40"/>
      <c r="H200" s="40"/>
      <c r="I200" s="40"/>
      <c r="J200" s="40"/>
      <c r="K200" s="40"/>
      <c r="L200" s="40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ht="15.75" customHeight="1">
      <c r="A201" s="39"/>
      <c r="B201" s="39"/>
      <c r="C201" s="39"/>
      <c r="D201" s="39"/>
      <c r="E201" s="39"/>
      <c r="F201" s="39"/>
      <c r="G201" s="40"/>
      <c r="H201" s="40"/>
      <c r="I201" s="40"/>
      <c r="J201" s="40"/>
      <c r="K201" s="40"/>
      <c r="L201" s="40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ht="15.75" customHeight="1">
      <c r="A202" s="39"/>
      <c r="B202" s="39"/>
      <c r="C202" s="39"/>
      <c r="D202" s="39"/>
      <c r="E202" s="39"/>
      <c r="F202" s="39"/>
      <c r="G202" s="40"/>
      <c r="H202" s="40"/>
      <c r="I202" s="40"/>
      <c r="J202" s="40"/>
      <c r="K202" s="40"/>
      <c r="L202" s="40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ht="15.75" customHeight="1">
      <c r="A203" s="39"/>
      <c r="B203" s="39"/>
      <c r="C203" s="39"/>
      <c r="D203" s="39"/>
      <c r="E203" s="39"/>
      <c r="F203" s="39"/>
      <c r="G203" s="40"/>
      <c r="H203" s="40"/>
      <c r="I203" s="40"/>
      <c r="J203" s="40"/>
      <c r="K203" s="40"/>
      <c r="L203" s="40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ht="15.75" customHeight="1">
      <c r="A204" s="39"/>
      <c r="B204" s="39"/>
      <c r="C204" s="39"/>
      <c r="D204" s="39"/>
      <c r="E204" s="39"/>
      <c r="F204" s="39"/>
      <c r="G204" s="40"/>
      <c r="H204" s="40"/>
      <c r="I204" s="40"/>
      <c r="J204" s="40"/>
      <c r="K204" s="40"/>
      <c r="L204" s="40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ht="15.75" customHeight="1">
      <c r="A205" s="39"/>
      <c r="B205" s="39"/>
      <c r="C205" s="39"/>
      <c r="D205" s="39"/>
      <c r="E205" s="39"/>
      <c r="F205" s="39"/>
      <c r="G205" s="40"/>
      <c r="H205" s="40"/>
      <c r="I205" s="40"/>
      <c r="J205" s="40"/>
      <c r="K205" s="40"/>
      <c r="L205" s="40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ht="15.75" customHeight="1">
      <c r="A206" s="39"/>
      <c r="B206" s="39"/>
      <c r="C206" s="39"/>
      <c r="D206" s="39"/>
      <c r="E206" s="39"/>
      <c r="F206" s="39"/>
      <c r="G206" s="40"/>
      <c r="H206" s="40"/>
      <c r="I206" s="40"/>
      <c r="J206" s="40"/>
      <c r="K206" s="40"/>
      <c r="L206" s="40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ht="15.75" customHeight="1">
      <c r="A207" s="39"/>
      <c r="B207" s="39"/>
      <c r="C207" s="39"/>
      <c r="D207" s="39"/>
      <c r="E207" s="39"/>
      <c r="F207" s="39"/>
      <c r="G207" s="40"/>
      <c r="H207" s="40"/>
      <c r="I207" s="40"/>
      <c r="J207" s="40"/>
      <c r="K207" s="40"/>
      <c r="L207" s="40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ht="15.75" customHeight="1">
      <c r="A208" s="39"/>
      <c r="B208" s="39"/>
      <c r="C208" s="39"/>
      <c r="D208" s="39"/>
      <c r="E208" s="39"/>
      <c r="F208" s="39"/>
      <c r="G208" s="40"/>
      <c r="H208" s="40"/>
      <c r="I208" s="40"/>
      <c r="J208" s="40"/>
      <c r="K208" s="40"/>
      <c r="L208" s="40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ht="15.75" customHeight="1">
      <c r="A209" s="39"/>
      <c r="B209" s="39"/>
      <c r="C209" s="39"/>
      <c r="D209" s="39"/>
      <c r="E209" s="39"/>
      <c r="F209" s="39"/>
      <c r="G209" s="40"/>
      <c r="H209" s="40"/>
      <c r="I209" s="40"/>
      <c r="J209" s="40"/>
      <c r="K209" s="40"/>
      <c r="L209" s="40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ht="15.75" customHeight="1">
      <c r="A210" s="39"/>
      <c r="B210" s="39"/>
      <c r="C210" s="39"/>
      <c r="D210" s="39"/>
      <c r="E210" s="39"/>
      <c r="F210" s="39"/>
      <c r="G210" s="40"/>
      <c r="H210" s="40"/>
      <c r="I210" s="40"/>
      <c r="J210" s="40"/>
      <c r="K210" s="40"/>
      <c r="L210" s="40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ht="15.75" customHeight="1">
      <c r="A211" s="39"/>
      <c r="B211" s="39"/>
      <c r="C211" s="39"/>
      <c r="D211" s="39"/>
      <c r="E211" s="39"/>
      <c r="F211" s="39"/>
      <c r="G211" s="40"/>
      <c r="H211" s="40"/>
      <c r="I211" s="40"/>
      <c r="J211" s="40"/>
      <c r="K211" s="40"/>
      <c r="L211" s="40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ht="15.75" customHeight="1">
      <c r="A212" s="39"/>
      <c r="B212" s="39"/>
      <c r="C212" s="39"/>
      <c r="D212" s="39"/>
      <c r="E212" s="39"/>
      <c r="F212" s="39"/>
      <c r="G212" s="40"/>
      <c r="H212" s="40"/>
      <c r="I212" s="40"/>
      <c r="J212" s="40"/>
      <c r="K212" s="40"/>
      <c r="L212" s="40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ht="15.75" customHeight="1">
      <c r="A213" s="39"/>
      <c r="B213" s="39"/>
      <c r="C213" s="39"/>
      <c r="D213" s="39"/>
      <c r="E213" s="39"/>
      <c r="F213" s="39"/>
      <c r="G213" s="40"/>
      <c r="H213" s="40"/>
      <c r="I213" s="40"/>
      <c r="J213" s="40"/>
      <c r="K213" s="40"/>
      <c r="L213" s="40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ht="15.75" customHeight="1">
      <c r="A214" s="39"/>
      <c r="B214" s="39"/>
      <c r="C214" s="39"/>
      <c r="D214" s="39"/>
      <c r="E214" s="39"/>
      <c r="F214" s="39"/>
      <c r="G214" s="40"/>
      <c r="H214" s="40"/>
      <c r="I214" s="40"/>
      <c r="J214" s="40"/>
      <c r="K214" s="40"/>
      <c r="L214" s="40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ht="15.75" customHeight="1">
      <c r="A215" s="39"/>
      <c r="B215" s="39"/>
      <c r="C215" s="39"/>
      <c r="D215" s="39"/>
      <c r="E215" s="39"/>
      <c r="F215" s="39"/>
      <c r="G215" s="40"/>
      <c r="H215" s="40"/>
      <c r="I215" s="40"/>
      <c r="J215" s="40"/>
      <c r="K215" s="40"/>
      <c r="L215" s="40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ht="15.75" customHeight="1">
      <c r="A216" s="39"/>
      <c r="B216" s="39"/>
      <c r="C216" s="39"/>
      <c r="D216" s="39"/>
      <c r="E216" s="39"/>
      <c r="F216" s="39"/>
      <c r="G216" s="40"/>
      <c r="H216" s="40"/>
      <c r="I216" s="40"/>
      <c r="J216" s="40"/>
      <c r="K216" s="40"/>
      <c r="L216" s="40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ht="15.75" customHeight="1">
      <c r="A217" s="39"/>
      <c r="B217" s="39"/>
      <c r="C217" s="39"/>
      <c r="D217" s="39"/>
      <c r="E217" s="39"/>
      <c r="F217" s="39"/>
      <c r="G217" s="40"/>
      <c r="H217" s="40"/>
      <c r="I217" s="40"/>
      <c r="J217" s="40"/>
      <c r="K217" s="40"/>
      <c r="L217" s="40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ht="15.75" customHeight="1">
      <c r="A218" s="39"/>
      <c r="B218" s="39"/>
      <c r="C218" s="39"/>
      <c r="D218" s="39"/>
      <c r="E218" s="39"/>
      <c r="F218" s="39"/>
      <c r="G218" s="40"/>
      <c r="H218" s="40"/>
      <c r="I218" s="40"/>
      <c r="J218" s="40"/>
      <c r="K218" s="40"/>
      <c r="L218" s="40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ht="15.75" customHeight="1">
      <c r="A219" s="39"/>
      <c r="B219" s="39"/>
      <c r="C219" s="39"/>
      <c r="D219" s="39"/>
      <c r="E219" s="39"/>
      <c r="F219" s="39"/>
      <c r="G219" s="40"/>
      <c r="H219" s="40"/>
      <c r="I219" s="40"/>
      <c r="J219" s="40"/>
      <c r="K219" s="40"/>
      <c r="L219" s="40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ht="15.75" customHeight="1">
      <c r="A220" s="39"/>
      <c r="B220" s="39"/>
      <c r="C220" s="39"/>
      <c r="D220" s="39"/>
      <c r="E220" s="39"/>
      <c r="F220" s="39"/>
      <c r="G220" s="40"/>
      <c r="H220" s="40"/>
      <c r="I220" s="40"/>
      <c r="J220" s="40"/>
      <c r="K220" s="40"/>
      <c r="L220" s="40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3.63"/>
    <col customWidth="1" min="2" max="2" width="7.88"/>
    <col customWidth="1" min="3" max="3" width="3.75"/>
    <col customWidth="1" min="4" max="4" width="8.75"/>
    <col customWidth="1" min="5" max="5" width="10.5"/>
    <col customWidth="1" min="6" max="6" width="10.63"/>
    <col customWidth="1" min="7" max="8" width="8.63"/>
    <col customWidth="1" min="9" max="9" width="9.5"/>
    <col customWidth="1" min="10" max="10" width="8.63"/>
    <col customWidth="1" min="11" max="11" width="9.5"/>
  </cols>
  <sheetData>
    <row r="1" ht="15.75" customHeight="1">
      <c r="A1" s="39"/>
      <c r="B1" s="39" t="s">
        <v>625</v>
      </c>
      <c r="D1" s="39"/>
      <c r="E1" s="39"/>
      <c r="F1" s="39"/>
      <c r="G1" s="40"/>
      <c r="H1" s="40"/>
      <c r="I1" s="40"/>
      <c r="J1" s="40"/>
      <c r="K1" s="40"/>
      <c r="L1" s="40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ht="15.75" customHeight="1">
      <c r="A2" s="39"/>
      <c r="B2" s="41" t="s">
        <v>608</v>
      </c>
      <c r="C2" s="42" t="b">
        <v>0</v>
      </c>
      <c r="D2" s="39"/>
      <c r="E2" s="39"/>
      <c r="F2" s="39"/>
      <c r="G2" s="40"/>
      <c r="H2" s="40"/>
      <c r="I2" s="40"/>
      <c r="J2" s="40"/>
      <c r="K2" s="40"/>
      <c r="L2" s="40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ht="15.75" customHeight="1">
      <c r="A3" s="39"/>
      <c r="B3" s="39"/>
      <c r="D3" s="43" t="s">
        <v>626</v>
      </c>
      <c r="E3" s="43"/>
      <c r="F3" s="43"/>
      <c r="G3" s="43" t="s">
        <v>0</v>
      </c>
      <c r="H3" s="43"/>
      <c r="I3" s="43"/>
      <c r="J3" s="43"/>
      <c r="K3" s="43"/>
      <c r="L3" s="43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ht="15.75" customHeight="1">
      <c r="A4" s="39"/>
      <c r="B4" s="39"/>
      <c r="C4" s="39"/>
      <c r="D4" s="43" t="s">
        <v>2</v>
      </c>
      <c r="E4" s="43" t="s">
        <v>3</v>
      </c>
      <c r="F4" s="43" t="s">
        <v>4</v>
      </c>
      <c r="G4" s="44" t="s">
        <v>610</v>
      </c>
      <c r="H4" s="44" t="s">
        <v>611</v>
      </c>
      <c r="I4" s="44" t="s">
        <v>612</v>
      </c>
      <c r="J4" s="44" t="s">
        <v>613</v>
      </c>
      <c r="K4" s="44" t="s">
        <v>614</v>
      </c>
      <c r="L4" s="43" t="s">
        <v>616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ht="15.75" customHeight="1">
      <c r="A5" s="39"/>
      <c r="B5" s="39"/>
      <c r="C5" s="40"/>
      <c r="D5" s="43" t="s">
        <v>329</v>
      </c>
      <c r="E5" s="43" t="s">
        <v>330</v>
      </c>
      <c r="F5" s="43" t="s">
        <v>368</v>
      </c>
      <c r="G5" s="45">
        <v>1.07645E7</v>
      </c>
      <c r="H5" s="45">
        <v>8811000.0</v>
      </c>
      <c r="I5" s="45">
        <v>4659500.0</v>
      </c>
      <c r="J5" s="43"/>
      <c r="K5" s="43"/>
      <c r="L5" s="45">
        <v>2.4235E7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ht="15.75" customHeight="1">
      <c r="A6" s="39"/>
      <c r="B6" s="39"/>
      <c r="C6" s="39"/>
      <c r="D6" s="43"/>
      <c r="E6" s="43"/>
      <c r="F6" s="43" t="s">
        <v>383</v>
      </c>
      <c r="G6" s="45">
        <v>27500.0</v>
      </c>
      <c r="H6" s="45">
        <v>207000.0</v>
      </c>
      <c r="I6" s="43"/>
      <c r="J6" s="43"/>
      <c r="K6" s="43"/>
      <c r="L6" s="45">
        <v>234500.0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ht="15.75" customHeight="1">
      <c r="A7" s="39"/>
      <c r="B7" s="39"/>
      <c r="C7" s="39"/>
      <c r="D7" s="43"/>
      <c r="E7" s="43"/>
      <c r="F7" s="43" t="s">
        <v>331</v>
      </c>
      <c r="G7" s="45">
        <v>-51600.0</v>
      </c>
      <c r="H7" s="45">
        <v>-61080.0</v>
      </c>
      <c r="I7" s="45">
        <v>-63000.0</v>
      </c>
      <c r="J7" s="43"/>
      <c r="K7" s="43"/>
      <c r="L7" s="45">
        <v>-175680.0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ht="15.75" customHeight="1">
      <c r="A8" s="39"/>
      <c r="B8" s="39"/>
      <c r="C8" s="39"/>
      <c r="D8" s="43"/>
      <c r="E8" s="43" t="s">
        <v>621</v>
      </c>
      <c r="F8" s="43"/>
      <c r="G8" s="45">
        <v>1.07404E7</v>
      </c>
      <c r="H8" s="45">
        <v>8956920.0</v>
      </c>
      <c r="I8" s="45">
        <v>4596500.0</v>
      </c>
      <c r="J8" s="43"/>
      <c r="K8" s="43"/>
      <c r="L8" s="45">
        <v>2.429382E7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ht="15.75" customHeight="1">
      <c r="A9" s="39"/>
      <c r="B9" s="39"/>
      <c r="C9" s="39"/>
      <c r="D9" s="43" t="s">
        <v>622</v>
      </c>
      <c r="E9" s="43"/>
      <c r="F9" s="43"/>
      <c r="G9" s="45">
        <v>1.07404E7</v>
      </c>
      <c r="H9" s="45">
        <v>8956920.0</v>
      </c>
      <c r="I9" s="45">
        <v>4596500.0</v>
      </c>
      <c r="J9" s="43"/>
      <c r="K9" s="43"/>
      <c r="L9" s="45">
        <v>2.429382E7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ht="15.75" customHeight="1">
      <c r="A10" s="39"/>
      <c r="B10" s="39"/>
      <c r="C10" s="39"/>
      <c r="D10" s="43" t="s">
        <v>28</v>
      </c>
      <c r="E10" s="43" t="s">
        <v>35</v>
      </c>
      <c r="F10" s="43" t="s">
        <v>49</v>
      </c>
      <c r="G10" s="45">
        <v>-414140.0</v>
      </c>
      <c r="H10" s="45">
        <v>-649730.0</v>
      </c>
      <c r="I10" s="43"/>
      <c r="J10" s="43"/>
      <c r="K10" s="43"/>
      <c r="L10" s="45">
        <v>-1063870.0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ht="15.75" customHeight="1">
      <c r="A11" s="39"/>
      <c r="B11" s="39"/>
      <c r="C11" s="39"/>
      <c r="D11" s="43"/>
      <c r="E11" s="43"/>
      <c r="F11" s="43" t="s">
        <v>458</v>
      </c>
      <c r="G11" s="45">
        <v>-22900.0</v>
      </c>
      <c r="H11" s="45">
        <v>-13080.0</v>
      </c>
      <c r="I11" s="43"/>
      <c r="J11" s="43"/>
      <c r="K11" s="43"/>
      <c r="L11" s="45">
        <v>-35980.0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ht="15.75" customHeight="1">
      <c r="A12" s="39"/>
      <c r="B12" s="39"/>
      <c r="C12" s="39"/>
      <c r="D12" s="43"/>
      <c r="E12" s="43"/>
      <c r="F12" s="43" t="s">
        <v>461</v>
      </c>
      <c r="G12" s="45">
        <v>-407000.0</v>
      </c>
      <c r="H12" s="45">
        <v>-407000.0</v>
      </c>
      <c r="I12" s="43"/>
      <c r="J12" s="43"/>
      <c r="K12" s="43"/>
      <c r="L12" s="45">
        <v>-814000.0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ht="15.75" customHeight="1">
      <c r="A13" s="39"/>
      <c r="B13" s="39"/>
      <c r="C13" s="39"/>
      <c r="D13" s="43"/>
      <c r="E13" s="43"/>
      <c r="F13" s="43" t="s">
        <v>36</v>
      </c>
      <c r="G13" s="45">
        <v>-1810000.0</v>
      </c>
      <c r="H13" s="45">
        <v>-1810000.0</v>
      </c>
      <c r="I13" s="45">
        <v>-1810000.0</v>
      </c>
      <c r="J13" s="45">
        <v>-1810000.0</v>
      </c>
      <c r="K13" s="45">
        <v>-950760.0</v>
      </c>
      <c r="L13" s="45">
        <v>-8190760.0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ht="15.75" customHeight="1">
      <c r="A14" s="39"/>
      <c r="B14" s="39"/>
      <c r="C14" s="39"/>
      <c r="D14" s="43"/>
      <c r="E14" s="43"/>
      <c r="F14" s="43" t="s">
        <v>41</v>
      </c>
      <c r="G14" s="45">
        <v>-314281.0</v>
      </c>
      <c r="H14" s="45">
        <v>-199100.0</v>
      </c>
      <c r="I14" s="45">
        <v>-66000.0</v>
      </c>
      <c r="J14" s="43"/>
      <c r="K14" s="43"/>
      <c r="L14" s="45">
        <v>-579381.0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ht="15.75" customHeight="1">
      <c r="A15" s="39"/>
      <c r="B15" s="39"/>
      <c r="C15" s="39"/>
      <c r="D15" s="43"/>
      <c r="E15" s="43"/>
      <c r="F15" s="43" t="s">
        <v>541</v>
      </c>
      <c r="G15" s="45">
        <v>-200600.0</v>
      </c>
      <c r="H15" s="43"/>
      <c r="I15" s="43"/>
      <c r="J15" s="43"/>
      <c r="K15" s="43"/>
      <c r="L15" s="45">
        <v>-200600.0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ht="15.75" customHeight="1">
      <c r="A16" s="39"/>
      <c r="B16" s="39"/>
      <c r="C16" s="39"/>
      <c r="D16" s="43"/>
      <c r="E16" s="43"/>
      <c r="F16" s="43" t="s">
        <v>316</v>
      </c>
      <c r="G16" s="43"/>
      <c r="H16" s="45">
        <v>-161110.0</v>
      </c>
      <c r="I16" s="45">
        <v>-213370.0</v>
      </c>
      <c r="J16" s="43"/>
      <c r="K16" s="43"/>
      <c r="L16" s="45">
        <v>-374480.0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ht="15.75" customHeight="1">
      <c r="A17" s="39"/>
      <c r="B17" s="39"/>
      <c r="C17" s="39"/>
      <c r="D17" s="43"/>
      <c r="E17" s="43" t="s">
        <v>623</v>
      </c>
      <c r="F17" s="43"/>
      <c r="G17" s="45">
        <v>-3168921.0</v>
      </c>
      <c r="H17" s="45">
        <v>-3240020.0</v>
      </c>
      <c r="I17" s="45">
        <v>-2089370.0</v>
      </c>
      <c r="J17" s="45">
        <v>-1810000.0</v>
      </c>
      <c r="K17" s="45">
        <v>-950760.0</v>
      </c>
      <c r="L17" s="45">
        <v>-1.1259071E7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ht="15.75" customHeight="1">
      <c r="A18" s="39"/>
      <c r="B18" s="39"/>
      <c r="C18" s="39"/>
      <c r="D18" s="43"/>
      <c r="E18" s="43" t="s">
        <v>51</v>
      </c>
      <c r="F18" s="43" t="s">
        <v>76</v>
      </c>
      <c r="G18" s="43"/>
      <c r="H18" s="45">
        <v>-26506.0</v>
      </c>
      <c r="I18" s="45">
        <v>-96730.0</v>
      </c>
      <c r="J18" s="45">
        <v>-3878.0</v>
      </c>
      <c r="K18" s="43"/>
      <c r="L18" s="45">
        <v>-127114.0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ht="15.75" customHeight="1">
      <c r="A19" s="39"/>
      <c r="B19" s="39"/>
      <c r="C19" s="39"/>
      <c r="D19" s="43"/>
      <c r="E19" s="43"/>
      <c r="F19" s="43" t="s">
        <v>63</v>
      </c>
      <c r="G19" s="45">
        <v>-36838.0</v>
      </c>
      <c r="H19" s="45">
        <v>-59461.0</v>
      </c>
      <c r="I19" s="45">
        <v>-128037.0</v>
      </c>
      <c r="J19" s="45">
        <v>-84171.0</v>
      </c>
      <c r="K19" s="43"/>
      <c r="L19" s="45">
        <v>-308507.0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ht="15.75" customHeight="1">
      <c r="A20" s="39"/>
      <c r="B20" s="39"/>
      <c r="C20" s="39"/>
      <c r="D20" s="43"/>
      <c r="E20" s="43"/>
      <c r="F20" s="43" t="s">
        <v>69</v>
      </c>
      <c r="G20" s="45">
        <v>-52332.0</v>
      </c>
      <c r="H20" s="45">
        <v>-10030.0</v>
      </c>
      <c r="I20" s="45">
        <v>-97145.0</v>
      </c>
      <c r="J20" s="45">
        <v>-8719.0</v>
      </c>
      <c r="K20" s="43"/>
      <c r="L20" s="45">
        <v>-168226.0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ht="15.75" customHeight="1">
      <c r="A21" s="39"/>
      <c r="B21" s="39"/>
      <c r="C21" s="39"/>
      <c r="D21" s="43"/>
      <c r="E21" s="43"/>
      <c r="F21" s="43" t="s">
        <v>78</v>
      </c>
      <c r="G21" s="43"/>
      <c r="H21" s="45">
        <v>-13198.0</v>
      </c>
      <c r="I21" s="45">
        <v>-157680.0</v>
      </c>
      <c r="J21" s="43"/>
      <c r="K21" s="43"/>
      <c r="L21" s="45">
        <v>-170878.0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ht="15.75" customHeight="1">
      <c r="A22" s="39"/>
      <c r="B22" s="39"/>
      <c r="C22" s="39"/>
      <c r="D22" s="43"/>
      <c r="E22" s="43"/>
      <c r="F22" s="43" t="s">
        <v>57</v>
      </c>
      <c r="G22" s="45">
        <v>-419592.0</v>
      </c>
      <c r="H22" s="45">
        <v>-396612.0</v>
      </c>
      <c r="I22" s="45">
        <v>-261279.0</v>
      </c>
      <c r="J22" s="45">
        <v>-78622.0</v>
      </c>
      <c r="K22" s="43"/>
      <c r="L22" s="45">
        <v>-1156105.0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ht="15.75" customHeight="1">
      <c r="A23" s="39"/>
      <c r="B23" s="39"/>
      <c r="C23" s="39"/>
      <c r="D23" s="43"/>
      <c r="E23" s="43"/>
      <c r="F23" s="43" t="s">
        <v>131</v>
      </c>
      <c r="G23" s="43"/>
      <c r="H23" s="45">
        <v>-15358.0</v>
      </c>
      <c r="I23" s="45">
        <v>-367593.0</v>
      </c>
      <c r="J23" s="43"/>
      <c r="K23" s="43"/>
      <c r="L23" s="45">
        <v>-382951.0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ht="15.75" customHeight="1">
      <c r="A24" s="39"/>
      <c r="B24" s="39"/>
      <c r="C24" s="39"/>
      <c r="D24" s="43"/>
      <c r="E24" s="43"/>
      <c r="F24" s="43" t="s">
        <v>566</v>
      </c>
      <c r="G24" s="45">
        <v>-50234.0</v>
      </c>
      <c r="H24" s="43"/>
      <c r="I24" s="43"/>
      <c r="J24" s="43"/>
      <c r="K24" s="43"/>
      <c r="L24" s="45">
        <v>-50234.0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ht="15.75" customHeight="1">
      <c r="A25" s="39"/>
      <c r="B25" s="39"/>
      <c r="C25" s="39"/>
      <c r="D25" s="43"/>
      <c r="E25" s="43"/>
      <c r="F25" s="43" t="s">
        <v>372</v>
      </c>
      <c r="G25" s="43"/>
      <c r="H25" s="45">
        <v>-158671.0</v>
      </c>
      <c r="I25" s="45">
        <v>-81521.0</v>
      </c>
      <c r="J25" s="43"/>
      <c r="K25" s="43"/>
      <c r="L25" s="45">
        <v>-240192.0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ht="15.75" customHeight="1">
      <c r="A26" s="39"/>
      <c r="B26" s="39"/>
      <c r="C26" s="39"/>
      <c r="D26" s="43"/>
      <c r="E26" s="43" t="s">
        <v>624</v>
      </c>
      <c r="F26" s="43"/>
      <c r="G26" s="45">
        <v>-558996.0</v>
      </c>
      <c r="H26" s="45">
        <v>-679836.0</v>
      </c>
      <c r="I26" s="45">
        <v>-1189985.0</v>
      </c>
      <c r="J26" s="45">
        <v>-175390.0</v>
      </c>
      <c r="K26" s="43"/>
      <c r="L26" s="45">
        <v>-2604207.0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ht="15.75" customHeight="1">
      <c r="A27" s="39"/>
      <c r="B27" s="39"/>
      <c r="C27" s="39"/>
      <c r="D27" s="43" t="s">
        <v>618</v>
      </c>
      <c r="E27" s="43"/>
      <c r="F27" s="43"/>
      <c r="G27" s="45">
        <v>-3727917.0</v>
      </c>
      <c r="H27" s="45">
        <v>-3919856.0</v>
      </c>
      <c r="I27" s="45">
        <v>-3279355.0</v>
      </c>
      <c r="J27" s="45">
        <v>-1985390.0</v>
      </c>
      <c r="K27" s="45">
        <v>-950760.0</v>
      </c>
      <c r="L27" s="45">
        <v>-1.3863278E7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ht="15.75" customHeight="1">
      <c r="A28" s="39"/>
      <c r="B28" s="39"/>
      <c r="C28" s="39"/>
      <c r="D28" s="43" t="s">
        <v>616</v>
      </c>
      <c r="E28" s="43"/>
      <c r="F28" s="43"/>
      <c r="G28" s="45">
        <v>7012483.0</v>
      </c>
      <c r="H28" s="45">
        <v>5037064.0</v>
      </c>
      <c r="I28" s="45">
        <v>1317145.0</v>
      </c>
      <c r="J28" s="45">
        <v>-1985390.0</v>
      </c>
      <c r="K28" s="45">
        <v>-950760.0</v>
      </c>
      <c r="L28" s="45">
        <v>1.0430542E7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ht="15.75" customHeight="1">
      <c r="A29" s="39"/>
      <c r="B29" s="39"/>
      <c r="C29" s="39"/>
      <c r="D29" s="39"/>
      <c r="E29" s="39"/>
      <c r="F29" s="39"/>
      <c r="G29" s="40"/>
      <c r="H29" s="40"/>
      <c r="I29" s="40"/>
      <c r="J29" s="40"/>
      <c r="K29" s="40"/>
      <c r="L29" s="40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ht="15.75" customHeight="1">
      <c r="A30" s="39"/>
      <c r="B30" s="39"/>
      <c r="C30" s="39"/>
      <c r="D30" s="39"/>
      <c r="E30" s="39"/>
      <c r="F30" s="39"/>
      <c r="G30" s="40"/>
      <c r="H30" s="40"/>
      <c r="I30" s="40"/>
      <c r="J30" s="40"/>
      <c r="K30" s="40"/>
      <c r="L30" s="40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ht="15.75" customHeight="1">
      <c r="A31" s="39"/>
      <c r="B31" s="39"/>
      <c r="C31" s="39"/>
      <c r="D31" s="39"/>
      <c r="E31" s="39"/>
      <c r="F31" s="39"/>
      <c r="G31" s="40"/>
      <c r="H31" s="40"/>
      <c r="I31" s="40"/>
      <c r="J31" s="40"/>
      <c r="K31" s="40"/>
      <c r="L31" s="40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ht="15.75" customHeight="1">
      <c r="A32" s="39"/>
      <c r="B32" s="39"/>
      <c r="C32" s="39"/>
      <c r="D32" s="39"/>
      <c r="E32" s="39"/>
      <c r="F32" s="39"/>
      <c r="G32" s="40"/>
      <c r="H32" s="40"/>
      <c r="I32" s="40"/>
      <c r="J32" s="40"/>
      <c r="K32" s="40"/>
      <c r="L32" s="40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ht="15.75" customHeight="1">
      <c r="A33" s="39"/>
      <c r="B33" s="39"/>
      <c r="C33" s="39"/>
      <c r="D33" s="39"/>
      <c r="E33" s="39"/>
      <c r="F33" s="39"/>
      <c r="G33" s="40"/>
      <c r="H33" s="40"/>
      <c r="I33" s="40"/>
      <c r="J33" s="40"/>
      <c r="K33" s="40"/>
      <c r="L33" s="40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ht="15.75" customHeight="1">
      <c r="A34" s="39"/>
      <c r="B34" s="39"/>
      <c r="C34" s="39"/>
      <c r="D34" s="39"/>
      <c r="E34" s="39"/>
      <c r="F34" s="39"/>
      <c r="G34" s="40"/>
      <c r="H34" s="40"/>
      <c r="I34" s="40"/>
      <c r="J34" s="40"/>
      <c r="K34" s="40"/>
      <c r="L34" s="40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ht="15.75" customHeight="1">
      <c r="A35" s="39"/>
      <c r="B35" s="39"/>
      <c r="C35" s="39"/>
      <c r="D35" s="39"/>
      <c r="E35" s="39"/>
      <c r="F35" s="39"/>
      <c r="G35" s="40"/>
      <c r="H35" s="40"/>
      <c r="I35" s="40"/>
      <c r="J35" s="40"/>
      <c r="K35" s="40"/>
      <c r="L35" s="40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ht="15.75" customHeight="1">
      <c r="A36" s="39"/>
      <c r="B36" s="39"/>
      <c r="C36" s="39"/>
      <c r="D36" s="39"/>
      <c r="E36" s="39"/>
      <c r="F36" s="39"/>
      <c r="G36" s="40"/>
      <c r="H36" s="40"/>
      <c r="I36" s="40"/>
      <c r="J36" s="40"/>
      <c r="K36" s="40"/>
      <c r="L36" s="40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ht="15.75" customHeight="1">
      <c r="A37" s="39"/>
      <c r="B37" s="39"/>
      <c r="C37" s="39"/>
      <c r="D37" s="39"/>
      <c r="E37" s="39"/>
      <c r="F37" s="39"/>
      <c r="G37" s="40"/>
      <c r="H37" s="40"/>
      <c r="I37" s="40"/>
      <c r="J37" s="40"/>
      <c r="K37" s="40"/>
      <c r="L37" s="40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ht="15.75" customHeight="1">
      <c r="A38" s="39"/>
      <c r="B38" s="39"/>
      <c r="C38" s="39"/>
      <c r="D38" s="39"/>
      <c r="E38" s="39"/>
      <c r="F38" s="39"/>
      <c r="G38" s="40"/>
      <c r="H38" s="40"/>
      <c r="I38" s="40"/>
      <c r="J38" s="40"/>
      <c r="K38" s="40"/>
      <c r="L38" s="40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ht="15.75" customHeight="1">
      <c r="A39" s="39"/>
      <c r="B39" s="39"/>
      <c r="C39" s="39"/>
      <c r="D39" s="39"/>
      <c r="E39" s="39"/>
      <c r="F39" s="39"/>
      <c r="G39" s="40"/>
      <c r="H39" s="40"/>
      <c r="I39" s="40"/>
      <c r="J39" s="40"/>
      <c r="K39" s="40"/>
      <c r="L39" s="40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ht="15.75" customHeight="1">
      <c r="A40" s="39"/>
      <c r="B40" s="39"/>
      <c r="C40" s="39"/>
      <c r="D40" s="39"/>
      <c r="E40" s="39"/>
      <c r="F40" s="39"/>
      <c r="G40" s="40"/>
      <c r="H40" s="40"/>
      <c r="I40" s="40"/>
      <c r="J40" s="40"/>
      <c r="K40" s="40"/>
      <c r="L40" s="40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ht="15.75" customHeight="1">
      <c r="A41" s="39"/>
      <c r="B41" s="39"/>
      <c r="C41" s="39"/>
      <c r="D41" s="39"/>
      <c r="E41" s="39"/>
      <c r="F41" s="39"/>
      <c r="G41" s="40"/>
      <c r="H41" s="40"/>
      <c r="I41" s="40"/>
      <c r="J41" s="40"/>
      <c r="K41" s="40"/>
      <c r="L41" s="40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ht="15.75" customHeight="1">
      <c r="A42" s="39"/>
      <c r="B42" s="39"/>
      <c r="C42" s="39"/>
      <c r="D42" s="39"/>
      <c r="E42" s="39"/>
      <c r="F42" s="39"/>
      <c r="G42" s="40"/>
      <c r="H42" s="40"/>
      <c r="I42" s="40"/>
      <c r="J42" s="40"/>
      <c r="K42" s="40"/>
      <c r="L42" s="40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ht="15.75" customHeight="1">
      <c r="A43" s="39"/>
      <c r="B43" s="39"/>
      <c r="C43" s="39"/>
      <c r="D43" s="39"/>
      <c r="E43" s="39"/>
      <c r="F43" s="39"/>
      <c r="G43" s="40"/>
      <c r="H43" s="40"/>
      <c r="I43" s="40"/>
      <c r="J43" s="40"/>
      <c r="K43" s="40"/>
      <c r="L43" s="40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ht="15.75" customHeight="1">
      <c r="A44" s="39"/>
      <c r="B44" s="39"/>
      <c r="C44" s="39"/>
      <c r="D44" s="39"/>
      <c r="E44" s="39"/>
      <c r="F44" s="39"/>
      <c r="G44" s="40"/>
      <c r="H44" s="40"/>
      <c r="I44" s="40"/>
      <c r="J44" s="40"/>
      <c r="K44" s="40"/>
      <c r="L44" s="40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ht="15.75" customHeight="1">
      <c r="A45" s="39"/>
      <c r="B45" s="39"/>
      <c r="C45" s="39"/>
      <c r="D45" s="39"/>
      <c r="E45" s="39"/>
      <c r="F45" s="39"/>
      <c r="G45" s="40"/>
      <c r="H45" s="40"/>
      <c r="I45" s="40"/>
      <c r="J45" s="40"/>
      <c r="K45" s="40"/>
      <c r="L45" s="40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ht="15.75" customHeight="1">
      <c r="A46" s="39"/>
      <c r="B46" s="39"/>
      <c r="C46" s="39"/>
      <c r="D46" s="39"/>
      <c r="E46" s="39"/>
      <c r="F46" s="39"/>
      <c r="G46" s="40"/>
      <c r="H46" s="40"/>
      <c r="I46" s="40"/>
      <c r="J46" s="40"/>
      <c r="K46" s="40"/>
      <c r="L46" s="40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ht="15.75" customHeight="1">
      <c r="A47" s="39"/>
      <c r="B47" s="39"/>
      <c r="C47" s="39"/>
      <c r="D47" s="39"/>
      <c r="E47" s="39"/>
      <c r="F47" s="39"/>
      <c r="G47" s="40"/>
      <c r="H47" s="40"/>
      <c r="I47" s="40"/>
      <c r="J47" s="40"/>
      <c r="K47" s="40"/>
      <c r="L47" s="40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ht="15.75" customHeight="1">
      <c r="A48" s="39"/>
      <c r="B48" s="39"/>
      <c r="C48" s="39"/>
      <c r="D48" s="39"/>
      <c r="E48" s="39"/>
      <c r="F48" s="39"/>
      <c r="G48" s="40"/>
      <c r="H48" s="40"/>
      <c r="I48" s="40"/>
      <c r="J48" s="40"/>
      <c r="K48" s="40"/>
      <c r="L48" s="40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ht="15.75" customHeight="1">
      <c r="A49" s="39"/>
      <c r="B49" s="39"/>
      <c r="C49" s="39"/>
      <c r="D49" s="39"/>
      <c r="E49" s="39"/>
      <c r="F49" s="39"/>
      <c r="G49" s="40"/>
      <c r="H49" s="40"/>
      <c r="I49" s="40"/>
      <c r="J49" s="40"/>
      <c r="K49" s="40"/>
      <c r="L49" s="40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ht="15.75" customHeight="1">
      <c r="A50" s="39"/>
      <c r="B50" s="39"/>
      <c r="C50" s="39"/>
      <c r="D50" s="39"/>
      <c r="E50" s="39"/>
      <c r="F50" s="39"/>
      <c r="G50" s="40"/>
      <c r="H50" s="40"/>
      <c r="I50" s="40"/>
      <c r="J50" s="40"/>
      <c r="K50" s="40"/>
      <c r="L50" s="40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ht="15.75" customHeight="1">
      <c r="A51" s="39"/>
      <c r="B51" s="39"/>
      <c r="C51" s="39"/>
      <c r="D51" s="39"/>
      <c r="E51" s="39"/>
      <c r="F51" s="39"/>
      <c r="G51" s="40"/>
      <c r="H51" s="40"/>
      <c r="I51" s="40"/>
      <c r="J51" s="40"/>
      <c r="K51" s="40"/>
      <c r="L51" s="40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ht="15.75" customHeight="1">
      <c r="A52" s="39"/>
      <c r="B52" s="39"/>
      <c r="C52" s="39"/>
      <c r="D52" s="39"/>
      <c r="E52" s="39"/>
      <c r="F52" s="39"/>
      <c r="G52" s="40"/>
      <c r="H52" s="40"/>
      <c r="I52" s="40"/>
      <c r="J52" s="40"/>
      <c r="K52" s="40"/>
      <c r="L52" s="40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ht="15.75" customHeight="1">
      <c r="A53" s="39"/>
      <c r="B53" s="39"/>
      <c r="C53" s="39"/>
      <c r="D53" s="39"/>
      <c r="E53" s="39"/>
      <c r="F53" s="39"/>
      <c r="G53" s="40"/>
      <c r="H53" s="40"/>
      <c r="I53" s="40"/>
      <c r="J53" s="40"/>
      <c r="K53" s="40"/>
      <c r="L53" s="40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ht="15.75" customHeight="1">
      <c r="A54" s="39"/>
      <c r="B54" s="39"/>
      <c r="C54" s="39"/>
      <c r="D54" s="39"/>
      <c r="E54" s="39"/>
      <c r="F54" s="39"/>
      <c r="G54" s="40"/>
      <c r="H54" s="40"/>
      <c r="I54" s="40"/>
      <c r="J54" s="40"/>
      <c r="K54" s="40"/>
      <c r="L54" s="40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ht="15.75" customHeight="1">
      <c r="A55" s="39"/>
      <c r="B55" s="39"/>
      <c r="C55" s="39"/>
      <c r="D55" s="39"/>
      <c r="E55" s="39"/>
      <c r="F55" s="39"/>
      <c r="G55" s="40"/>
      <c r="H55" s="40"/>
      <c r="I55" s="40"/>
      <c r="J55" s="40"/>
      <c r="K55" s="40"/>
      <c r="L55" s="40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ht="15.75" customHeight="1">
      <c r="A56" s="39"/>
      <c r="B56" s="39"/>
      <c r="C56" s="39"/>
      <c r="D56" s="39"/>
      <c r="E56" s="39"/>
      <c r="F56" s="39"/>
      <c r="G56" s="40"/>
      <c r="H56" s="40"/>
      <c r="I56" s="40"/>
      <c r="J56" s="40"/>
      <c r="K56" s="40"/>
      <c r="L56" s="40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ht="15.75" customHeight="1">
      <c r="A57" s="39"/>
      <c r="B57" s="39"/>
      <c r="C57" s="39"/>
      <c r="D57" s="39"/>
      <c r="E57" s="39"/>
      <c r="F57" s="39"/>
      <c r="G57" s="40"/>
      <c r="H57" s="40"/>
      <c r="I57" s="40"/>
      <c r="J57" s="40"/>
      <c r="K57" s="40"/>
      <c r="L57" s="40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ht="15.75" customHeight="1">
      <c r="A58" s="39"/>
      <c r="B58" s="39"/>
      <c r="C58" s="39"/>
      <c r="D58" s="39"/>
      <c r="E58" s="39"/>
      <c r="F58" s="39"/>
      <c r="G58" s="40"/>
      <c r="H58" s="40"/>
      <c r="I58" s="40"/>
      <c r="J58" s="40"/>
      <c r="K58" s="40"/>
      <c r="L58" s="40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ht="15.75" customHeight="1">
      <c r="A59" s="39"/>
      <c r="B59" s="39"/>
      <c r="C59" s="39"/>
      <c r="D59" s="39"/>
      <c r="E59" s="39"/>
      <c r="F59" s="39"/>
      <c r="G59" s="40"/>
      <c r="H59" s="40"/>
      <c r="I59" s="40"/>
      <c r="J59" s="40"/>
      <c r="K59" s="40"/>
      <c r="L59" s="40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ht="15.75" customHeight="1">
      <c r="A60" s="39"/>
      <c r="B60" s="39"/>
      <c r="C60" s="39"/>
      <c r="D60" s="39"/>
      <c r="E60" s="39"/>
      <c r="F60" s="39"/>
      <c r="G60" s="40"/>
      <c r="H60" s="40"/>
      <c r="I60" s="40"/>
      <c r="J60" s="40"/>
      <c r="K60" s="40"/>
      <c r="L60" s="40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ht="15.75" customHeight="1">
      <c r="A61" s="39"/>
      <c r="B61" s="39"/>
      <c r="C61" s="39"/>
      <c r="D61" s="39"/>
      <c r="E61" s="39"/>
      <c r="F61" s="39"/>
      <c r="G61" s="40"/>
      <c r="H61" s="40"/>
      <c r="I61" s="40"/>
      <c r="J61" s="40"/>
      <c r="K61" s="40"/>
      <c r="L61" s="40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ht="15.75" customHeight="1">
      <c r="A62" s="39"/>
      <c r="B62" s="39"/>
      <c r="C62" s="39"/>
      <c r="D62" s="39"/>
      <c r="E62" s="39"/>
      <c r="F62" s="39"/>
      <c r="G62" s="40"/>
      <c r="H62" s="40"/>
      <c r="I62" s="40"/>
      <c r="J62" s="40"/>
      <c r="K62" s="40"/>
      <c r="L62" s="40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ht="15.75" customHeight="1">
      <c r="A63" s="39"/>
      <c r="B63" s="39"/>
      <c r="C63" s="39"/>
      <c r="D63" s="39"/>
      <c r="E63" s="39"/>
      <c r="F63" s="39"/>
      <c r="G63" s="40"/>
      <c r="H63" s="40"/>
      <c r="I63" s="40"/>
      <c r="J63" s="40"/>
      <c r="K63" s="40"/>
      <c r="L63" s="40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ht="15.75" customHeight="1">
      <c r="A64" s="39"/>
      <c r="B64" s="39"/>
      <c r="C64" s="39"/>
      <c r="D64" s="39"/>
      <c r="E64" s="39"/>
      <c r="F64" s="39"/>
      <c r="G64" s="40"/>
      <c r="H64" s="40"/>
      <c r="I64" s="40"/>
      <c r="J64" s="40"/>
      <c r="K64" s="40"/>
      <c r="L64" s="40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ht="15.75" customHeight="1">
      <c r="A65" s="39"/>
      <c r="B65" s="39"/>
      <c r="C65" s="39"/>
      <c r="D65" s="39"/>
      <c r="E65" s="39"/>
      <c r="F65" s="39"/>
      <c r="G65" s="40"/>
      <c r="H65" s="40"/>
      <c r="I65" s="40"/>
      <c r="J65" s="40"/>
      <c r="K65" s="40"/>
      <c r="L65" s="40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ht="15.75" customHeight="1">
      <c r="A66" s="39"/>
      <c r="B66" s="39"/>
      <c r="C66" s="39"/>
      <c r="D66" s="39"/>
      <c r="E66" s="39"/>
      <c r="F66" s="39"/>
      <c r="G66" s="40"/>
      <c r="H66" s="40"/>
      <c r="I66" s="40"/>
      <c r="J66" s="40"/>
      <c r="K66" s="40"/>
      <c r="L66" s="40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ht="15.75" customHeight="1">
      <c r="A67" s="39"/>
      <c r="B67" s="39"/>
      <c r="C67" s="39"/>
      <c r="D67" s="39"/>
      <c r="E67" s="39"/>
      <c r="F67" s="39"/>
      <c r="G67" s="40"/>
      <c r="H67" s="40"/>
      <c r="I67" s="40"/>
      <c r="J67" s="40"/>
      <c r="K67" s="40"/>
      <c r="L67" s="40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ht="15.75" customHeight="1">
      <c r="A68" s="39"/>
      <c r="B68" s="39"/>
      <c r="C68" s="39"/>
      <c r="D68" s="39"/>
      <c r="E68" s="39"/>
      <c r="F68" s="39"/>
      <c r="G68" s="40"/>
      <c r="H68" s="40"/>
      <c r="I68" s="40"/>
      <c r="J68" s="40"/>
      <c r="K68" s="40"/>
      <c r="L68" s="40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ht="15.75" customHeight="1">
      <c r="A69" s="39"/>
      <c r="B69" s="39"/>
      <c r="C69" s="39"/>
      <c r="D69" s="39"/>
      <c r="E69" s="39"/>
      <c r="F69" s="39"/>
      <c r="G69" s="40"/>
      <c r="H69" s="40"/>
      <c r="I69" s="40"/>
      <c r="J69" s="40"/>
      <c r="K69" s="40"/>
      <c r="L69" s="40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ht="15.75" customHeight="1">
      <c r="A70" s="39"/>
      <c r="B70" s="39"/>
      <c r="C70" s="39"/>
      <c r="D70" s="39"/>
      <c r="E70" s="39"/>
      <c r="F70" s="39"/>
      <c r="G70" s="40"/>
      <c r="H70" s="40"/>
      <c r="I70" s="40"/>
      <c r="J70" s="40"/>
      <c r="K70" s="40"/>
      <c r="L70" s="40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ht="15.75" customHeight="1">
      <c r="A71" s="39"/>
      <c r="B71" s="39"/>
      <c r="C71" s="39"/>
      <c r="D71" s="39"/>
      <c r="E71" s="39"/>
      <c r="F71" s="39"/>
      <c r="G71" s="40"/>
      <c r="H71" s="40"/>
      <c r="I71" s="40"/>
      <c r="J71" s="40"/>
      <c r="K71" s="40"/>
      <c r="L71" s="40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ht="15.75" customHeight="1">
      <c r="A72" s="39"/>
      <c r="B72" s="39"/>
      <c r="C72" s="39"/>
      <c r="D72" s="39"/>
      <c r="E72" s="39"/>
      <c r="F72" s="39"/>
      <c r="G72" s="40"/>
      <c r="H72" s="40"/>
      <c r="I72" s="40"/>
      <c r="J72" s="40"/>
      <c r="K72" s="40"/>
      <c r="L72" s="40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ht="15.75" customHeight="1">
      <c r="A73" s="39"/>
      <c r="B73" s="39"/>
      <c r="C73" s="39"/>
      <c r="D73" s="39"/>
      <c r="E73" s="39"/>
      <c r="F73" s="39"/>
      <c r="G73" s="40"/>
      <c r="H73" s="40"/>
      <c r="I73" s="40"/>
      <c r="J73" s="40"/>
      <c r="K73" s="40"/>
      <c r="L73" s="40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ht="15.75" customHeight="1">
      <c r="A74" s="39"/>
      <c r="B74" s="39"/>
      <c r="C74" s="39"/>
      <c r="D74" s="39"/>
      <c r="E74" s="39"/>
      <c r="F74" s="39"/>
      <c r="G74" s="40"/>
      <c r="H74" s="40"/>
      <c r="I74" s="40"/>
      <c r="J74" s="40"/>
      <c r="K74" s="40"/>
      <c r="L74" s="40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ht="15.75" customHeight="1">
      <c r="A75" s="39"/>
      <c r="B75" s="39"/>
      <c r="C75" s="39"/>
      <c r="D75" s="39"/>
      <c r="E75" s="39"/>
      <c r="F75" s="39"/>
      <c r="G75" s="40"/>
      <c r="H75" s="40"/>
      <c r="I75" s="40"/>
      <c r="J75" s="40"/>
      <c r="K75" s="40"/>
      <c r="L75" s="40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ht="15.75" customHeight="1">
      <c r="A76" s="39"/>
      <c r="B76" s="39"/>
      <c r="C76" s="39"/>
      <c r="D76" s="39"/>
      <c r="E76" s="39"/>
      <c r="F76" s="39"/>
      <c r="G76" s="40"/>
      <c r="H76" s="40"/>
      <c r="I76" s="40"/>
      <c r="J76" s="40"/>
      <c r="K76" s="40"/>
      <c r="L76" s="40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ht="15.75" customHeight="1">
      <c r="A77" s="39"/>
      <c r="B77" s="39"/>
      <c r="C77" s="39"/>
      <c r="D77" s="39"/>
      <c r="E77" s="39"/>
      <c r="F77" s="39"/>
      <c r="G77" s="40"/>
      <c r="H77" s="40"/>
      <c r="I77" s="40"/>
      <c r="J77" s="40"/>
      <c r="K77" s="40"/>
      <c r="L77" s="40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ht="15.75" customHeight="1">
      <c r="A78" s="39"/>
      <c r="B78" s="39"/>
      <c r="C78" s="39"/>
      <c r="D78" s="39"/>
      <c r="E78" s="39"/>
      <c r="F78" s="39"/>
      <c r="G78" s="40"/>
      <c r="H78" s="40"/>
      <c r="I78" s="40"/>
      <c r="J78" s="40"/>
      <c r="K78" s="40"/>
      <c r="L78" s="40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ht="15.75" customHeight="1">
      <c r="A79" s="39"/>
      <c r="B79" s="39"/>
      <c r="C79" s="39"/>
      <c r="D79" s="39"/>
      <c r="E79" s="39"/>
      <c r="F79" s="39"/>
      <c r="G79" s="40"/>
      <c r="H79" s="40"/>
      <c r="I79" s="40"/>
      <c r="J79" s="40"/>
      <c r="K79" s="40"/>
      <c r="L79" s="40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ht="15.75" customHeight="1">
      <c r="A80" s="39"/>
      <c r="B80" s="39"/>
      <c r="C80" s="39"/>
      <c r="D80" s="39"/>
      <c r="E80" s="39"/>
      <c r="F80" s="39"/>
      <c r="G80" s="40"/>
      <c r="H80" s="40"/>
      <c r="I80" s="40"/>
      <c r="J80" s="40"/>
      <c r="K80" s="40"/>
      <c r="L80" s="40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ht="15.75" customHeight="1">
      <c r="A81" s="39"/>
      <c r="B81" s="39"/>
      <c r="C81" s="39"/>
      <c r="D81" s="39"/>
      <c r="E81" s="39"/>
      <c r="F81" s="39"/>
      <c r="G81" s="40"/>
      <c r="H81" s="40"/>
      <c r="I81" s="40"/>
      <c r="J81" s="40"/>
      <c r="K81" s="40"/>
      <c r="L81" s="40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ht="15.75" customHeight="1">
      <c r="A82" s="39"/>
      <c r="B82" s="39"/>
      <c r="C82" s="39"/>
      <c r="D82" s="39"/>
      <c r="E82" s="39"/>
      <c r="F82" s="39"/>
      <c r="G82" s="40"/>
      <c r="H82" s="40"/>
      <c r="I82" s="40"/>
      <c r="J82" s="40"/>
      <c r="K82" s="40"/>
      <c r="L82" s="40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ht="15.75" customHeight="1">
      <c r="A83" s="39"/>
      <c r="B83" s="39"/>
      <c r="C83" s="39"/>
      <c r="D83" s="39"/>
      <c r="E83" s="39"/>
      <c r="F83" s="39"/>
      <c r="G83" s="40"/>
      <c r="H83" s="40"/>
      <c r="I83" s="40"/>
      <c r="J83" s="40"/>
      <c r="K83" s="40"/>
      <c r="L83" s="40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ht="15.75" customHeight="1">
      <c r="A84" s="39"/>
      <c r="B84" s="39"/>
      <c r="C84" s="39"/>
      <c r="D84" s="39"/>
      <c r="E84" s="39"/>
      <c r="F84" s="39"/>
      <c r="G84" s="40"/>
      <c r="H84" s="40"/>
      <c r="I84" s="40"/>
      <c r="J84" s="40"/>
      <c r="K84" s="40"/>
      <c r="L84" s="40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ht="15.75" customHeight="1">
      <c r="A85" s="39"/>
      <c r="B85" s="39"/>
      <c r="C85" s="39"/>
      <c r="D85" s="39"/>
      <c r="E85" s="39"/>
      <c r="F85" s="39"/>
      <c r="G85" s="40"/>
      <c r="H85" s="40"/>
      <c r="I85" s="40"/>
      <c r="J85" s="40"/>
      <c r="K85" s="40"/>
      <c r="L85" s="40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ht="15.75" customHeight="1">
      <c r="A86" s="39"/>
      <c r="B86" s="39"/>
      <c r="C86" s="39"/>
      <c r="D86" s="39"/>
      <c r="E86" s="39"/>
      <c r="F86" s="39"/>
      <c r="G86" s="40"/>
      <c r="H86" s="40"/>
      <c r="I86" s="40"/>
      <c r="J86" s="40"/>
      <c r="K86" s="40"/>
      <c r="L86" s="40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ht="15.75" customHeight="1">
      <c r="A87" s="39"/>
      <c r="B87" s="39"/>
      <c r="C87" s="39"/>
      <c r="D87" s="39"/>
      <c r="E87" s="39"/>
      <c r="F87" s="39"/>
      <c r="G87" s="40"/>
      <c r="H87" s="40"/>
      <c r="I87" s="40"/>
      <c r="J87" s="40"/>
      <c r="K87" s="40"/>
      <c r="L87" s="40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ht="15.75" customHeight="1">
      <c r="A88" s="39"/>
      <c r="B88" s="39"/>
      <c r="C88" s="39"/>
      <c r="D88" s="39"/>
      <c r="E88" s="39"/>
      <c r="F88" s="39"/>
      <c r="G88" s="40"/>
      <c r="H88" s="40"/>
      <c r="I88" s="40"/>
      <c r="J88" s="40"/>
      <c r="K88" s="40"/>
      <c r="L88" s="40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ht="15.75" customHeight="1">
      <c r="A89" s="39"/>
      <c r="B89" s="39"/>
      <c r="C89" s="39"/>
      <c r="D89" s="39"/>
      <c r="E89" s="39"/>
      <c r="F89" s="39"/>
      <c r="G89" s="40"/>
      <c r="H89" s="40"/>
      <c r="I89" s="40"/>
      <c r="J89" s="40"/>
      <c r="K89" s="40"/>
      <c r="L89" s="40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ht="15.75" customHeight="1">
      <c r="A90" s="39"/>
      <c r="B90" s="39"/>
      <c r="C90" s="39"/>
      <c r="D90" s="39"/>
      <c r="E90" s="39"/>
      <c r="F90" s="39"/>
      <c r="G90" s="40"/>
      <c r="H90" s="40"/>
      <c r="I90" s="40"/>
      <c r="J90" s="40"/>
      <c r="K90" s="40"/>
      <c r="L90" s="40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ht="15.75" customHeight="1">
      <c r="A91" s="39"/>
      <c r="B91" s="39"/>
      <c r="C91" s="39"/>
      <c r="D91" s="39"/>
      <c r="E91" s="39"/>
      <c r="F91" s="39"/>
      <c r="G91" s="40"/>
      <c r="H91" s="40"/>
      <c r="I91" s="40"/>
      <c r="J91" s="40"/>
      <c r="K91" s="40"/>
      <c r="L91" s="40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ht="15.75" customHeight="1">
      <c r="A92" s="39"/>
      <c r="B92" s="39"/>
      <c r="C92" s="39"/>
      <c r="D92" s="39"/>
      <c r="E92" s="39"/>
      <c r="F92" s="39"/>
      <c r="G92" s="40"/>
      <c r="H92" s="40"/>
      <c r="I92" s="40"/>
      <c r="J92" s="40"/>
      <c r="K92" s="40"/>
      <c r="L92" s="40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ht="15.75" customHeight="1">
      <c r="A93" s="39"/>
      <c r="B93" s="39"/>
      <c r="C93" s="39"/>
      <c r="D93" s="39"/>
      <c r="E93" s="39"/>
      <c r="F93" s="39"/>
      <c r="G93" s="40"/>
      <c r="H93" s="40"/>
      <c r="I93" s="40"/>
      <c r="J93" s="40"/>
      <c r="K93" s="40"/>
      <c r="L93" s="40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ht="15.75" customHeight="1">
      <c r="A94" s="39"/>
      <c r="B94" s="39"/>
      <c r="C94" s="39"/>
      <c r="D94" s="39"/>
      <c r="E94" s="39"/>
      <c r="F94" s="39"/>
      <c r="G94" s="40"/>
      <c r="H94" s="40"/>
      <c r="I94" s="40"/>
      <c r="J94" s="40"/>
      <c r="K94" s="40"/>
      <c r="L94" s="40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ht="15.75" customHeight="1">
      <c r="A95" s="39"/>
      <c r="B95" s="39"/>
      <c r="C95" s="39"/>
      <c r="D95" s="39"/>
      <c r="E95" s="39"/>
      <c r="F95" s="39"/>
      <c r="G95" s="40"/>
      <c r="H95" s="40"/>
      <c r="I95" s="40"/>
      <c r="J95" s="40"/>
      <c r="K95" s="40"/>
      <c r="L95" s="40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ht="15.75" customHeight="1">
      <c r="A96" s="39"/>
      <c r="B96" s="39"/>
      <c r="C96" s="39"/>
      <c r="D96" s="39"/>
      <c r="E96" s="39"/>
      <c r="F96" s="39"/>
      <c r="G96" s="40"/>
      <c r="H96" s="40"/>
      <c r="I96" s="40"/>
      <c r="J96" s="40"/>
      <c r="K96" s="40"/>
      <c r="L96" s="40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ht="15.75" customHeight="1">
      <c r="A97" s="39"/>
      <c r="B97" s="39"/>
      <c r="C97" s="39"/>
      <c r="D97" s="39"/>
      <c r="E97" s="39"/>
      <c r="F97" s="39"/>
      <c r="G97" s="40"/>
      <c r="H97" s="40"/>
      <c r="I97" s="40"/>
      <c r="J97" s="40"/>
      <c r="K97" s="40"/>
      <c r="L97" s="40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ht="15.75" customHeight="1">
      <c r="A98" s="39"/>
      <c r="B98" s="39"/>
      <c r="C98" s="39"/>
      <c r="D98" s="39"/>
      <c r="E98" s="39"/>
      <c r="F98" s="39"/>
      <c r="G98" s="40"/>
      <c r="H98" s="40"/>
      <c r="I98" s="40"/>
      <c r="J98" s="40"/>
      <c r="K98" s="40"/>
      <c r="L98" s="40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ht="15.75" customHeight="1">
      <c r="A99" s="39"/>
      <c r="B99" s="39"/>
      <c r="C99" s="39"/>
      <c r="D99" s="39"/>
      <c r="E99" s="39"/>
      <c r="F99" s="39"/>
      <c r="G99" s="40"/>
      <c r="H99" s="40"/>
      <c r="I99" s="40"/>
      <c r="J99" s="40"/>
      <c r="K99" s="40"/>
      <c r="L99" s="40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ht="15.75" customHeight="1">
      <c r="A100" s="39"/>
      <c r="B100" s="39"/>
      <c r="C100" s="39"/>
      <c r="D100" s="39"/>
      <c r="E100" s="39"/>
      <c r="F100" s="39"/>
      <c r="G100" s="40"/>
      <c r="H100" s="40"/>
      <c r="I100" s="40"/>
      <c r="J100" s="40"/>
      <c r="K100" s="40"/>
      <c r="L100" s="40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ht="15.75" customHeight="1">
      <c r="A101" s="39"/>
      <c r="B101" s="39"/>
      <c r="C101" s="39"/>
      <c r="D101" s="39"/>
      <c r="E101" s="39"/>
      <c r="F101" s="39"/>
      <c r="G101" s="40"/>
      <c r="H101" s="40"/>
      <c r="I101" s="40"/>
      <c r="J101" s="40"/>
      <c r="K101" s="40"/>
      <c r="L101" s="40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ht="15.75" customHeight="1">
      <c r="A102" s="39"/>
      <c r="B102" s="39"/>
      <c r="C102" s="39"/>
      <c r="D102" s="39"/>
      <c r="E102" s="39"/>
      <c r="F102" s="39"/>
      <c r="G102" s="40"/>
      <c r="H102" s="40"/>
      <c r="I102" s="40"/>
      <c r="J102" s="40"/>
      <c r="K102" s="40"/>
      <c r="L102" s="40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ht="15.75" customHeight="1">
      <c r="A103" s="39"/>
      <c r="B103" s="39"/>
      <c r="C103" s="39"/>
      <c r="D103" s="39"/>
      <c r="E103" s="39"/>
      <c r="F103" s="39"/>
      <c r="G103" s="40"/>
      <c r="H103" s="40"/>
      <c r="I103" s="40"/>
      <c r="J103" s="40"/>
      <c r="K103" s="40"/>
      <c r="L103" s="40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ht="15.75" customHeight="1">
      <c r="A104" s="39"/>
      <c r="B104" s="39"/>
      <c r="C104" s="39"/>
      <c r="D104" s="39"/>
      <c r="E104" s="39"/>
      <c r="F104" s="39"/>
      <c r="G104" s="40"/>
      <c r="H104" s="40"/>
      <c r="I104" s="40"/>
      <c r="J104" s="40"/>
      <c r="K104" s="40"/>
      <c r="L104" s="40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ht="15.75" customHeight="1">
      <c r="A105" s="39"/>
      <c r="B105" s="39"/>
      <c r="C105" s="39"/>
      <c r="D105" s="39"/>
      <c r="E105" s="39"/>
      <c r="F105" s="39"/>
      <c r="G105" s="40"/>
      <c r="H105" s="40"/>
      <c r="I105" s="40"/>
      <c r="J105" s="40"/>
      <c r="K105" s="40"/>
      <c r="L105" s="40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ht="15.75" customHeight="1">
      <c r="A106" s="39"/>
      <c r="B106" s="39"/>
      <c r="C106" s="39"/>
      <c r="D106" s="39"/>
      <c r="E106" s="39"/>
      <c r="F106" s="39"/>
      <c r="G106" s="40"/>
      <c r="H106" s="40"/>
      <c r="I106" s="40"/>
      <c r="J106" s="40"/>
      <c r="K106" s="40"/>
      <c r="L106" s="40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ht="15.75" customHeight="1">
      <c r="A107" s="39"/>
      <c r="B107" s="39"/>
      <c r="C107" s="39"/>
      <c r="D107" s="39"/>
      <c r="E107" s="39"/>
      <c r="F107" s="39"/>
      <c r="G107" s="40"/>
      <c r="H107" s="40"/>
      <c r="I107" s="40"/>
      <c r="J107" s="40"/>
      <c r="K107" s="40"/>
      <c r="L107" s="40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ht="15.75" customHeight="1">
      <c r="A108" s="39"/>
      <c r="B108" s="39"/>
      <c r="C108" s="39"/>
      <c r="D108" s="39"/>
      <c r="E108" s="39"/>
      <c r="F108" s="39"/>
      <c r="G108" s="40"/>
      <c r="H108" s="40"/>
      <c r="I108" s="40"/>
      <c r="J108" s="40"/>
      <c r="K108" s="40"/>
      <c r="L108" s="40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ht="15.75" customHeight="1">
      <c r="A109" s="39"/>
      <c r="B109" s="39"/>
      <c r="C109" s="39"/>
      <c r="D109" s="39"/>
      <c r="E109" s="39"/>
      <c r="F109" s="39"/>
      <c r="G109" s="40"/>
      <c r="H109" s="40"/>
      <c r="I109" s="40"/>
      <c r="J109" s="40"/>
      <c r="K109" s="40"/>
      <c r="L109" s="40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ht="15.75" customHeight="1">
      <c r="A110" s="39"/>
      <c r="B110" s="39"/>
      <c r="C110" s="39"/>
      <c r="D110" s="39"/>
      <c r="E110" s="39"/>
      <c r="F110" s="39"/>
      <c r="G110" s="40"/>
      <c r="H110" s="40"/>
      <c r="I110" s="40"/>
      <c r="J110" s="40"/>
      <c r="K110" s="40"/>
      <c r="L110" s="40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ht="15.75" customHeight="1">
      <c r="A111" s="39"/>
      <c r="B111" s="39"/>
      <c r="C111" s="39"/>
      <c r="D111" s="39"/>
      <c r="E111" s="39"/>
      <c r="F111" s="39"/>
      <c r="G111" s="40"/>
      <c r="H111" s="40"/>
      <c r="I111" s="40"/>
      <c r="J111" s="40"/>
      <c r="K111" s="40"/>
      <c r="L111" s="40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ht="15.75" customHeight="1">
      <c r="A112" s="39"/>
      <c r="B112" s="39"/>
      <c r="C112" s="39"/>
      <c r="D112" s="39"/>
      <c r="E112" s="39"/>
      <c r="F112" s="39"/>
      <c r="G112" s="40"/>
      <c r="H112" s="40"/>
      <c r="I112" s="40"/>
      <c r="J112" s="40"/>
      <c r="K112" s="40"/>
      <c r="L112" s="40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ht="15.75" customHeight="1">
      <c r="A113" s="39"/>
      <c r="B113" s="39"/>
      <c r="C113" s="39"/>
      <c r="D113" s="39"/>
      <c r="E113" s="39"/>
      <c r="F113" s="39"/>
      <c r="G113" s="40"/>
      <c r="H113" s="40"/>
      <c r="I113" s="40"/>
      <c r="J113" s="40"/>
      <c r="K113" s="40"/>
      <c r="L113" s="40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ht="15.75" customHeight="1">
      <c r="A114" s="39"/>
      <c r="B114" s="39"/>
      <c r="C114" s="39"/>
      <c r="D114" s="39"/>
      <c r="E114" s="39"/>
      <c r="F114" s="39"/>
      <c r="G114" s="40"/>
      <c r="H114" s="40"/>
      <c r="I114" s="40"/>
      <c r="J114" s="40"/>
      <c r="K114" s="40"/>
      <c r="L114" s="40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ht="15.75" customHeight="1">
      <c r="A115" s="39"/>
      <c r="B115" s="39"/>
      <c r="C115" s="39"/>
      <c r="D115" s="39"/>
      <c r="E115" s="39"/>
      <c r="F115" s="39"/>
      <c r="G115" s="40"/>
      <c r="H115" s="40"/>
      <c r="I115" s="40"/>
      <c r="J115" s="40"/>
      <c r="K115" s="40"/>
      <c r="L115" s="40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ht="15.75" customHeight="1">
      <c r="A116" s="39"/>
      <c r="B116" s="39"/>
      <c r="C116" s="39"/>
      <c r="D116" s="39"/>
      <c r="E116" s="39"/>
      <c r="F116" s="39"/>
      <c r="G116" s="40"/>
      <c r="H116" s="40"/>
      <c r="I116" s="40"/>
      <c r="J116" s="40"/>
      <c r="K116" s="40"/>
      <c r="L116" s="40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ht="15.75" customHeight="1">
      <c r="A117" s="39"/>
      <c r="B117" s="39"/>
      <c r="C117" s="39"/>
      <c r="D117" s="39"/>
      <c r="E117" s="39"/>
      <c r="F117" s="39"/>
      <c r="G117" s="40"/>
      <c r="H117" s="40"/>
      <c r="I117" s="40"/>
      <c r="J117" s="40"/>
      <c r="K117" s="40"/>
      <c r="L117" s="40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ht="15.75" customHeight="1">
      <c r="A118" s="39"/>
      <c r="B118" s="39"/>
      <c r="C118" s="39"/>
      <c r="D118" s="39"/>
      <c r="E118" s="39"/>
      <c r="F118" s="39"/>
      <c r="G118" s="40"/>
      <c r="H118" s="40"/>
      <c r="I118" s="40"/>
      <c r="J118" s="40"/>
      <c r="K118" s="40"/>
      <c r="L118" s="40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ht="15.75" customHeight="1">
      <c r="A119" s="39"/>
      <c r="B119" s="39"/>
      <c r="C119" s="39"/>
      <c r="D119" s="39"/>
      <c r="E119" s="39"/>
      <c r="F119" s="39"/>
      <c r="G119" s="40"/>
      <c r="H119" s="40"/>
      <c r="I119" s="40"/>
      <c r="J119" s="40"/>
      <c r="K119" s="40"/>
      <c r="L119" s="40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ht="15.75" customHeight="1">
      <c r="A120" s="39"/>
      <c r="B120" s="39"/>
      <c r="C120" s="39"/>
      <c r="D120" s="39"/>
      <c r="E120" s="39"/>
      <c r="F120" s="39"/>
      <c r="G120" s="40"/>
      <c r="H120" s="40"/>
      <c r="I120" s="40"/>
      <c r="J120" s="40"/>
      <c r="K120" s="40"/>
      <c r="L120" s="40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ht="15.75" customHeight="1">
      <c r="A121" s="39"/>
      <c r="B121" s="39"/>
      <c r="C121" s="39"/>
      <c r="D121" s="39"/>
      <c r="E121" s="39"/>
      <c r="F121" s="39"/>
      <c r="G121" s="40"/>
      <c r="H121" s="40"/>
      <c r="I121" s="40"/>
      <c r="J121" s="40"/>
      <c r="K121" s="40"/>
      <c r="L121" s="40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ht="15.75" customHeight="1">
      <c r="A122" s="39"/>
      <c r="B122" s="39"/>
      <c r="C122" s="39"/>
      <c r="D122" s="39"/>
      <c r="E122" s="39"/>
      <c r="F122" s="39"/>
      <c r="G122" s="40"/>
      <c r="H122" s="40"/>
      <c r="I122" s="40"/>
      <c r="J122" s="40"/>
      <c r="K122" s="40"/>
      <c r="L122" s="40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ht="15.75" customHeight="1">
      <c r="A123" s="39"/>
      <c r="B123" s="39"/>
      <c r="C123" s="39"/>
      <c r="D123" s="39"/>
      <c r="E123" s="39"/>
      <c r="F123" s="39"/>
      <c r="G123" s="40"/>
      <c r="H123" s="40"/>
      <c r="I123" s="40"/>
      <c r="J123" s="40"/>
      <c r="K123" s="40"/>
      <c r="L123" s="40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ht="15.75" customHeight="1">
      <c r="A124" s="39"/>
      <c r="B124" s="39"/>
      <c r="C124" s="39"/>
      <c r="D124" s="39"/>
      <c r="E124" s="39"/>
      <c r="F124" s="39"/>
      <c r="G124" s="40"/>
      <c r="H124" s="40"/>
      <c r="I124" s="40"/>
      <c r="J124" s="40"/>
      <c r="K124" s="40"/>
      <c r="L124" s="40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ht="15.75" customHeight="1">
      <c r="A125" s="39"/>
      <c r="B125" s="39"/>
      <c r="C125" s="39"/>
      <c r="D125" s="39"/>
      <c r="E125" s="39"/>
      <c r="F125" s="39"/>
      <c r="G125" s="40"/>
      <c r="H125" s="40"/>
      <c r="I125" s="40"/>
      <c r="J125" s="40"/>
      <c r="K125" s="40"/>
      <c r="L125" s="40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ht="15.75" customHeight="1">
      <c r="A126" s="39"/>
      <c r="B126" s="39"/>
      <c r="C126" s="39"/>
      <c r="D126" s="39"/>
      <c r="E126" s="39"/>
      <c r="F126" s="39"/>
      <c r="G126" s="40"/>
      <c r="H126" s="40"/>
      <c r="I126" s="40"/>
      <c r="J126" s="40"/>
      <c r="K126" s="40"/>
      <c r="L126" s="40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ht="15.75" customHeight="1">
      <c r="A127" s="39"/>
      <c r="B127" s="39"/>
      <c r="C127" s="39"/>
      <c r="D127" s="39"/>
      <c r="E127" s="39"/>
      <c r="F127" s="39"/>
      <c r="G127" s="40"/>
      <c r="H127" s="40"/>
      <c r="I127" s="40"/>
      <c r="J127" s="40"/>
      <c r="K127" s="40"/>
      <c r="L127" s="40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ht="15.75" customHeight="1">
      <c r="A128" s="39"/>
      <c r="B128" s="39"/>
      <c r="C128" s="39"/>
      <c r="D128" s="39"/>
      <c r="E128" s="39"/>
      <c r="F128" s="39"/>
      <c r="G128" s="40"/>
      <c r="H128" s="40"/>
      <c r="I128" s="40"/>
      <c r="J128" s="40"/>
      <c r="K128" s="40"/>
      <c r="L128" s="40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ht="15.75" customHeight="1">
      <c r="A129" s="39"/>
      <c r="B129" s="39"/>
      <c r="C129" s="39"/>
      <c r="D129" s="39"/>
      <c r="E129" s="39"/>
      <c r="F129" s="39"/>
      <c r="G129" s="40"/>
      <c r="H129" s="40"/>
      <c r="I129" s="40"/>
      <c r="J129" s="40"/>
      <c r="K129" s="40"/>
      <c r="L129" s="40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ht="15.75" customHeight="1">
      <c r="A130" s="39"/>
      <c r="B130" s="39"/>
      <c r="C130" s="39"/>
      <c r="D130" s="39"/>
      <c r="E130" s="39"/>
      <c r="F130" s="39"/>
      <c r="G130" s="40"/>
      <c r="H130" s="40"/>
      <c r="I130" s="40"/>
      <c r="J130" s="40"/>
      <c r="K130" s="40"/>
      <c r="L130" s="40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ht="15.75" customHeight="1">
      <c r="A131" s="39"/>
      <c r="B131" s="39"/>
      <c r="C131" s="39"/>
      <c r="D131" s="39"/>
      <c r="E131" s="39"/>
      <c r="F131" s="39"/>
      <c r="G131" s="40"/>
      <c r="H131" s="40"/>
      <c r="I131" s="40"/>
      <c r="J131" s="40"/>
      <c r="K131" s="40"/>
      <c r="L131" s="40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ht="15.75" customHeight="1">
      <c r="A132" s="39"/>
      <c r="B132" s="39"/>
      <c r="C132" s="39"/>
      <c r="D132" s="39"/>
      <c r="E132" s="39"/>
      <c r="F132" s="39"/>
      <c r="G132" s="40"/>
      <c r="H132" s="40"/>
      <c r="I132" s="40"/>
      <c r="J132" s="40"/>
      <c r="K132" s="40"/>
      <c r="L132" s="40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ht="15.75" customHeight="1">
      <c r="A133" s="39"/>
      <c r="B133" s="39"/>
      <c r="C133" s="39"/>
      <c r="D133" s="39"/>
      <c r="E133" s="39"/>
      <c r="F133" s="39"/>
      <c r="G133" s="40"/>
      <c r="H133" s="40"/>
      <c r="I133" s="40"/>
      <c r="J133" s="40"/>
      <c r="K133" s="40"/>
      <c r="L133" s="40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ht="15.75" customHeight="1">
      <c r="A134" s="39"/>
      <c r="B134" s="39"/>
      <c r="C134" s="39"/>
      <c r="D134" s="39"/>
      <c r="E134" s="39"/>
      <c r="F134" s="39"/>
      <c r="G134" s="40"/>
      <c r="H134" s="40"/>
      <c r="I134" s="40"/>
      <c r="J134" s="40"/>
      <c r="K134" s="40"/>
      <c r="L134" s="40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ht="15.75" customHeight="1">
      <c r="A135" s="39"/>
      <c r="B135" s="39"/>
      <c r="C135" s="39"/>
      <c r="D135" s="39"/>
      <c r="E135" s="39"/>
      <c r="F135" s="39"/>
      <c r="G135" s="40"/>
      <c r="H135" s="40"/>
      <c r="I135" s="40"/>
      <c r="J135" s="40"/>
      <c r="K135" s="40"/>
      <c r="L135" s="40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ht="15.75" customHeight="1">
      <c r="A136" s="39"/>
      <c r="B136" s="39"/>
      <c r="C136" s="39"/>
      <c r="D136" s="39"/>
      <c r="E136" s="39"/>
      <c r="F136" s="39"/>
      <c r="G136" s="40"/>
      <c r="H136" s="40"/>
      <c r="I136" s="40"/>
      <c r="J136" s="40"/>
      <c r="K136" s="40"/>
      <c r="L136" s="40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ht="15.75" customHeight="1">
      <c r="A137" s="39"/>
      <c r="B137" s="39"/>
      <c r="C137" s="39"/>
      <c r="D137" s="39"/>
      <c r="E137" s="39"/>
      <c r="F137" s="39"/>
      <c r="G137" s="40"/>
      <c r="H137" s="40"/>
      <c r="I137" s="40"/>
      <c r="J137" s="40"/>
      <c r="K137" s="40"/>
      <c r="L137" s="40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ht="15.75" customHeight="1">
      <c r="A138" s="39"/>
      <c r="B138" s="39"/>
      <c r="C138" s="39"/>
      <c r="D138" s="39"/>
      <c r="E138" s="39"/>
      <c r="F138" s="39"/>
      <c r="G138" s="40"/>
      <c r="H138" s="40"/>
      <c r="I138" s="40"/>
      <c r="J138" s="40"/>
      <c r="K138" s="40"/>
      <c r="L138" s="40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ht="15.75" customHeight="1">
      <c r="A139" s="39"/>
      <c r="B139" s="39"/>
      <c r="C139" s="39"/>
      <c r="D139" s="39"/>
      <c r="E139" s="39"/>
      <c r="F139" s="39"/>
      <c r="G139" s="40"/>
      <c r="H139" s="40"/>
      <c r="I139" s="40"/>
      <c r="J139" s="40"/>
      <c r="K139" s="40"/>
      <c r="L139" s="40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ht="15.75" customHeight="1">
      <c r="A140" s="39"/>
      <c r="B140" s="39"/>
      <c r="C140" s="39"/>
      <c r="D140" s="39"/>
      <c r="E140" s="39"/>
      <c r="F140" s="39"/>
      <c r="G140" s="40"/>
      <c r="H140" s="40"/>
      <c r="I140" s="40"/>
      <c r="J140" s="40"/>
      <c r="K140" s="40"/>
      <c r="L140" s="40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ht="15.75" customHeight="1">
      <c r="A141" s="39"/>
      <c r="B141" s="39"/>
      <c r="C141" s="39"/>
      <c r="D141" s="39"/>
      <c r="E141" s="39"/>
      <c r="F141" s="39"/>
      <c r="G141" s="40"/>
      <c r="H141" s="40"/>
      <c r="I141" s="40"/>
      <c r="J141" s="40"/>
      <c r="K141" s="40"/>
      <c r="L141" s="40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ht="15.75" customHeight="1">
      <c r="A142" s="39"/>
      <c r="B142" s="39"/>
      <c r="C142" s="39"/>
      <c r="D142" s="39"/>
      <c r="E142" s="39"/>
      <c r="F142" s="39"/>
      <c r="G142" s="40"/>
      <c r="H142" s="40"/>
      <c r="I142" s="40"/>
      <c r="J142" s="40"/>
      <c r="K142" s="40"/>
      <c r="L142" s="40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ht="15.75" customHeight="1">
      <c r="A143" s="39"/>
      <c r="B143" s="39"/>
      <c r="C143" s="39"/>
      <c r="D143" s="39"/>
      <c r="E143" s="39"/>
      <c r="F143" s="39"/>
      <c r="G143" s="40"/>
      <c r="H143" s="40"/>
      <c r="I143" s="40"/>
      <c r="J143" s="40"/>
      <c r="K143" s="40"/>
      <c r="L143" s="40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ht="15.75" customHeight="1">
      <c r="A144" s="39"/>
      <c r="B144" s="39"/>
      <c r="C144" s="39"/>
      <c r="D144" s="39"/>
      <c r="E144" s="39"/>
      <c r="F144" s="39"/>
      <c r="G144" s="40"/>
      <c r="H144" s="40"/>
      <c r="I144" s="40"/>
      <c r="J144" s="40"/>
      <c r="K144" s="40"/>
      <c r="L144" s="40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ht="15.75" customHeight="1">
      <c r="A145" s="39"/>
      <c r="B145" s="39"/>
      <c r="C145" s="39"/>
      <c r="D145" s="39"/>
      <c r="E145" s="39"/>
      <c r="F145" s="39"/>
      <c r="G145" s="40"/>
      <c r="H145" s="40"/>
      <c r="I145" s="40"/>
      <c r="J145" s="40"/>
      <c r="K145" s="40"/>
      <c r="L145" s="40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ht="15.75" customHeight="1">
      <c r="A146" s="39"/>
      <c r="B146" s="39"/>
      <c r="C146" s="39"/>
      <c r="D146" s="39"/>
      <c r="E146" s="39"/>
      <c r="F146" s="39"/>
      <c r="G146" s="40"/>
      <c r="H146" s="40"/>
      <c r="I146" s="40"/>
      <c r="J146" s="40"/>
      <c r="K146" s="40"/>
      <c r="L146" s="40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ht="15.75" customHeight="1">
      <c r="A147" s="39"/>
      <c r="B147" s="39"/>
      <c r="C147" s="39"/>
      <c r="D147" s="39"/>
      <c r="E147" s="39"/>
      <c r="F147" s="39"/>
      <c r="G147" s="40"/>
      <c r="H147" s="40"/>
      <c r="I147" s="40"/>
      <c r="J147" s="40"/>
      <c r="K147" s="40"/>
      <c r="L147" s="40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ht="15.75" customHeight="1">
      <c r="A148" s="39"/>
      <c r="B148" s="39"/>
      <c r="C148" s="39"/>
      <c r="D148" s="39"/>
      <c r="E148" s="39"/>
      <c r="F148" s="39"/>
      <c r="G148" s="40"/>
      <c r="H148" s="40"/>
      <c r="I148" s="40"/>
      <c r="J148" s="40"/>
      <c r="K148" s="40"/>
      <c r="L148" s="40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ht="15.75" customHeight="1">
      <c r="A149" s="39"/>
      <c r="B149" s="39"/>
      <c r="C149" s="39"/>
      <c r="D149" s="39"/>
      <c r="E149" s="39"/>
      <c r="F149" s="39"/>
      <c r="G149" s="40"/>
      <c r="H149" s="40"/>
      <c r="I149" s="40"/>
      <c r="J149" s="40"/>
      <c r="K149" s="40"/>
      <c r="L149" s="40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ht="15.75" customHeight="1">
      <c r="A150" s="39"/>
      <c r="B150" s="39"/>
      <c r="C150" s="39"/>
      <c r="D150" s="39"/>
      <c r="E150" s="39"/>
      <c r="F150" s="39"/>
      <c r="G150" s="40"/>
      <c r="H150" s="40"/>
      <c r="I150" s="40"/>
      <c r="J150" s="40"/>
      <c r="K150" s="40"/>
      <c r="L150" s="40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ht="15.75" customHeight="1">
      <c r="A151" s="39"/>
      <c r="B151" s="39"/>
      <c r="C151" s="39"/>
      <c r="D151" s="39"/>
      <c r="E151" s="39"/>
      <c r="F151" s="39"/>
      <c r="G151" s="40"/>
      <c r="H151" s="40"/>
      <c r="I151" s="40"/>
      <c r="J151" s="40"/>
      <c r="K151" s="40"/>
      <c r="L151" s="40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ht="15.75" customHeight="1">
      <c r="A152" s="39"/>
      <c r="B152" s="39"/>
      <c r="C152" s="39"/>
      <c r="D152" s="39"/>
      <c r="E152" s="39"/>
      <c r="F152" s="39"/>
      <c r="G152" s="40"/>
      <c r="H152" s="40"/>
      <c r="I152" s="40"/>
      <c r="J152" s="40"/>
      <c r="K152" s="40"/>
      <c r="L152" s="40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ht="15.75" customHeight="1">
      <c r="A153" s="39"/>
      <c r="B153" s="39"/>
      <c r="C153" s="39"/>
      <c r="D153" s="39"/>
      <c r="E153" s="39"/>
      <c r="F153" s="39"/>
      <c r="G153" s="40"/>
      <c r="H153" s="40"/>
      <c r="I153" s="40"/>
      <c r="J153" s="40"/>
      <c r="K153" s="40"/>
      <c r="L153" s="40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ht="15.75" customHeight="1">
      <c r="A154" s="39"/>
      <c r="B154" s="39"/>
      <c r="C154" s="39"/>
      <c r="D154" s="39"/>
      <c r="E154" s="39"/>
      <c r="F154" s="39"/>
      <c r="G154" s="40"/>
      <c r="H154" s="40"/>
      <c r="I154" s="40"/>
      <c r="J154" s="40"/>
      <c r="K154" s="40"/>
      <c r="L154" s="40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ht="15.75" customHeight="1">
      <c r="A155" s="39"/>
      <c r="B155" s="39"/>
      <c r="C155" s="39"/>
      <c r="D155" s="39"/>
      <c r="E155" s="39"/>
      <c r="F155" s="39"/>
      <c r="G155" s="40"/>
      <c r="H155" s="40"/>
      <c r="I155" s="40"/>
      <c r="J155" s="40"/>
      <c r="K155" s="40"/>
      <c r="L155" s="40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ht="15.75" customHeight="1">
      <c r="A156" s="39"/>
      <c r="B156" s="39"/>
      <c r="C156" s="39"/>
      <c r="D156" s="39"/>
      <c r="E156" s="39"/>
      <c r="F156" s="39"/>
      <c r="G156" s="40"/>
      <c r="H156" s="40"/>
      <c r="I156" s="40"/>
      <c r="J156" s="40"/>
      <c r="K156" s="40"/>
      <c r="L156" s="40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ht="15.75" customHeight="1">
      <c r="A157" s="39"/>
      <c r="B157" s="39"/>
      <c r="C157" s="39"/>
      <c r="D157" s="39"/>
      <c r="E157" s="39"/>
      <c r="F157" s="39"/>
      <c r="G157" s="40"/>
      <c r="H157" s="40"/>
      <c r="I157" s="40"/>
      <c r="J157" s="40"/>
      <c r="K157" s="40"/>
      <c r="L157" s="40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ht="15.75" customHeight="1">
      <c r="A158" s="39"/>
      <c r="B158" s="39"/>
      <c r="C158" s="39"/>
      <c r="D158" s="39"/>
      <c r="E158" s="39"/>
      <c r="F158" s="39"/>
      <c r="G158" s="40"/>
      <c r="H158" s="40"/>
      <c r="I158" s="40"/>
      <c r="J158" s="40"/>
      <c r="K158" s="40"/>
      <c r="L158" s="40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ht="15.75" customHeight="1">
      <c r="A159" s="39"/>
      <c r="B159" s="39"/>
      <c r="C159" s="39"/>
      <c r="D159" s="39"/>
      <c r="E159" s="39"/>
      <c r="F159" s="39"/>
      <c r="G159" s="40"/>
      <c r="H159" s="40"/>
      <c r="I159" s="40"/>
      <c r="J159" s="40"/>
      <c r="K159" s="40"/>
      <c r="L159" s="40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ht="15.75" customHeight="1">
      <c r="A160" s="39"/>
      <c r="B160" s="39"/>
      <c r="C160" s="39"/>
      <c r="D160" s="39"/>
      <c r="E160" s="39"/>
      <c r="F160" s="39"/>
      <c r="G160" s="40"/>
      <c r="H160" s="40"/>
      <c r="I160" s="40"/>
      <c r="J160" s="40"/>
      <c r="K160" s="40"/>
      <c r="L160" s="40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ht="15.75" customHeight="1">
      <c r="A161" s="39"/>
      <c r="B161" s="39"/>
      <c r="C161" s="39"/>
      <c r="D161" s="39"/>
      <c r="E161" s="39"/>
      <c r="F161" s="39"/>
      <c r="G161" s="40"/>
      <c r="H161" s="40"/>
      <c r="I161" s="40"/>
      <c r="J161" s="40"/>
      <c r="K161" s="40"/>
      <c r="L161" s="40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ht="15.75" customHeight="1">
      <c r="A162" s="39"/>
      <c r="B162" s="39"/>
      <c r="C162" s="39"/>
      <c r="D162" s="39"/>
      <c r="E162" s="39"/>
      <c r="F162" s="39"/>
      <c r="G162" s="40"/>
      <c r="H162" s="40"/>
      <c r="I162" s="40"/>
      <c r="J162" s="40"/>
      <c r="K162" s="40"/>
      <c r="L162" s="40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ht="15.75" customHeight="1">
      <c r="A163" s="39"/>
      <c r="B163" s="39"/>
      <c r="C163" s="39"/>
      <c r="D163" s="39"/>
      <c r="E163" s="39"/>
      <c r="F163" s="39"/>
      <c r="G163" s="40"/>
      <c r="H163" s="40"/>
      <c r="I163" s="40"/>
      <c r="J163" s="40"/>
      <c r="K163" s="40"/>
      <c r="L163" s="40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ht="15.75" customHeight="1">
      <c r="A164" s="39"/>
      <c r="B164" s="39"/>
      <c r="C164" s="39"/>
      <c r="D164" s="39"/>
      <c r="E164" s="39"/>
      <c r="F164" s="39"/>
      <c r="G164" s="40"/>
      <c r="H164" s="40"/>
      <c r="I164" s="40"/>
      <c r="J164" s="40"/>
      <c r="K164" s="40"/>
      <c r="L164" s="40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ht="15.75" customHeight="1">
      <c r="A165" s="39"/>
      <c r="B165" s="39"/>
      <c r="C165" s="39"/>
      <c r="D165" s="39"/>
      <c r="E165" s="39"/>
      <c r="F165" s="39"/>
      <c r="G165" s="40"/>
      <c r="H165" s="40"/>
      <c r="I165" s="40"/>
      <c r="J165" s="40"/>
      <c r="K165" s="40"/>
      <c r="L165" s="40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ht="15.75" customHeight="1">
      <c r="A166" s="39"/>
      <c r="B166" s="39"/>
      <c r="C166" s="39"/>
      <c r="D166" s="39"/>
      <c r="E166" s="39"/>
      <c r="F166" s="39"/>
      <c r="G166" s="40"/>
      <c r="H166" s="40"/>
      <c r="I166" s="40"/>
      <c r="J166" s="40"/>
      <c r="K166" s="40"/>
      <c r="L166" s="40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ht="15.75" customHeight="1">
      <c r="A167" s="39"/>
      <c r="B167" s="39"/>
      <c r="C167" s="39"/>
      <c r="D167" s="39"/>
      <c r="E167" s="39"/>
      <c r="F167" s="39"/>
      <c r="G167" s="40"/>
      <c r="H167" s="40"/>
      <c r="I167" s="40"/>
      <c r="J167" s="40"/>
      <c r="K167" s="40"/>
      <c r="L167" s="40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ht="15.75" customHeight="1">
      <c r="A168" s="39"/>
      <c r="B168" s="39"/>
      <c r="C168" s="39"/>
      <c r="D168" s="39"/>
      <c r="E168" s="39"/>
      <c r="F168" s="39"/>
      <c r="G168" s="40"/>
      <c r="H168" s="40"/>
      <c r="I168" s="40"/>
      <c r="J168" s="40"/>
      <c r="K168" s="40"/>
      <c r="L168" s="40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ht="15.75" customHeight="1">
      <c r="A169" s="39"/>
      <c r="B169" s="39"/>
      <c r="C169" s="39"/>
      <c r="D169" s="39"/>
      <c r="E169" s="39"/>
      <c r="F169" s="39"/>
      <c r="G169" s="40"/>
      <c r="H169" s="40"/>
      <c r="I169" s="40"/>
      <c r="J169" s="40"/>
      <c r="K169" s="40"/>
      <c r="L169" s="40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ht="15.75" customHeight="1">
      <c r="A170" s="39"/>
      <c r="B170" s="39"/>
      <c r="C170" s="39"/>
      <c r="D170" s="39"/>
      <c r="E170" s="39"/>
      <c r="F170" s="39"/>
      <c r="G170" s="40"/>
      <c r="H170" s="40"/>
      <c r="I170" s="40"/>
      <c r="J170" s="40"/>
      <c r="K170" s="40"/>
      <c r="L170" s="40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ht="15.75" customHeight="1">
      <c r="A171" s="39"/>
      <c r="B171" s="39"/>
      <c r="C171" s="39"/>
      <c r="D171" s="39"/>
      <c r="E171" s="39"/>
      <c r="F171" s="39"/>
      <c r="G171" s="40"/>
      <c r="H171" s="40"/>
      <c r="I171" s="40"/>
      <c r="J171" s="40"/>
      <c r="K171" s="40"/>
      <c r="L171" s="40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ht="15.75" customHeight="1">
      <c r="A172" s="39"/>
      <c r="B172" s="39"/>
      <c r="C172" s="39"/>
      <c r="D172" s="39"/>
      <c r="E172" s="39"/>
      <c r="F172" s="39"/>
      <c r="G172" s="40"/>
      <c r="H172" s="40"/>
      <c r="I172" s="40"/>
      <c r="J172" s="40"/>
      <c r="K172" s="40"/>
      <c r="L172" s="40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ht="15.75" customHeight="1">
      <c r="A173" s="39"/>
      <c r="B173" s="39"/>
      <c r="C173" s="39"/>
      <c r="D173" s="39"/>
      <c r="E173" s="39"/>
      <c r="F173" s="39"/>
      <c r="G173" s="40"/>
      <c r="H173" s="40"/>
      <c r="I173" s="40"/>
      <c r="J173" s="40"/>
      <c r="K173" s="40"/>
      <c r="L173" s="40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ht="15.75" customHeight="1">
      <c r="A174" s="39"/>
      <c r="B174" s="39"/>
      <c r="C174" s="39"/>
      <c r="D174" s="39"/>
      <c r="E174" s="39"/>
      <c r="F174" s="39"/>
      <c r="G174" s="40"/>
      <c r="H174" s="40"/>
      <c r="I174" s="40"/>
      <c r="J174" s="40"/>
      <c r="K174" s="40"/>
      <c r="L174" s="40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ht="15.75" customHeight="1">
      <c r="A175" s="39"/>
      <c r="B175" s="39"/>
      <c r="C175" s="39"/>
      <c r="D175" s="39"/>
      <c r="E175" s="39"/>
      <c r="F175" s="39"/>
      <c r="G175" s="40"/>
      <c r="H175" s="40"/>
      <c r="I175" s="40"/>
      <c r="J175" s="40"/>
      <c r="K175" s="40"/>
      <c r="L175" s="40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ht="15.75" customHeight="1">
      <c r="A176" s="39"/>
      <c r="B176" s="39"/>
      <c r="C176" s="39"/>
      <c r="D176" s="39"/>
      <c r="E176" s="39"/>
      <c r="F176" s="39"/>
      <c r="G176" s="40"/>
      <c r="H176" s="40"/>
      <c r="I176" s="40"/>
      <c r="J176" s="40"/>
      <c r="K176" s="40"/>
      <c r="L176" s="40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ht="15.75" customHeight="1">
      <c r="A177" s="39"/>
      <c r="B177" s="39"/>
      <c r="C177" s="39"/>
      <c r="D177" s="39"/>
      <c r="E177" s="39"/>
      <c r="F177" s="39"/>
      <c r="G177" s="40"/>
      <c r="H177" s="40"/>
      <c r="I177" s="40"/>
      <c r="J177" s="40"/>
      <c r="K177" s="40"/>
      <c r="L177" s="40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ht="15.75" customHeight="1">
      <c r="A178" s="39"/>
      <c r="B178" s="39"/>
      <c r="C178" s="39"/>
      <c r="D178" s="39"/>
      <c r="E178" s="39"/>
      <c r="F178" s="39"/>
      <c r="G178" s="40"/>
      <c r="H178" s="40"/>
      <c r="I178" s="40"/>
      <c r="J178" s="40"/>
      <c r="K178" s="40"/>
      <c r="L178" s="40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ht="15.75" customHeight="1">
      <c r="A179" s="39"/>
      <c r="B179" s="39"/>
      <c r="C179" s="39"/>
      <c r="D179" s="39"/>
      <c r="E179" s="39"/>
      <c r="F179" s="39"/>
      <c r="G179" s="40"/>
      <c r="H179" s="40"/>
      <c r="I179" s="40"/>
      <c r="J179" s="40"/>
      <c r="K179" s="40"/>
      <c r="L179" s="40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ht="15.75" customHeight="1">
      <c r="A180" s="39"/>
      <c r="B180" s="39"/>
      <c r="C180" s="39"/>
      <c r="D180" s="39"/>
      <c r="E180" s="39"/>
      <c r="F180" s="39"/>
      <c r="G180" s="40"/>
      <c r="H180" s="40"/>
      <c r="I180" s="40"/>
      <c r="J180" s="40"/>
      <c r="K180" s="40"/>
      <c r="L180" s="40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ht="15.75" customHeight="1">
      <c r="A181" s="39"/>
      <c r="B181" s="39"/>
      <c r="C181" s="39"/>
      <c r="D181" s="39"/>
      <c r="E181" s="39"/>
      <c r="F181" s="39"/>
      <c r="G181" s="40"/>
      <c r="H181" s="40"/>
      <c r="I181" s="40"/>
      <c r="J181" s="40"/>
      <c r="K181" s="40"/>
      <c r="L181" s="40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ht="15.75" customHeight="1">
      <c r="A182" s="39"/>
      <c r="B182" s="39"/>
      <c r="C182" s="39"/>
      <c r="D182" s="39"/>
      <c r="E182" s="39"/>
      <c r="F182" s="39"/>
      <c r="G182" s="40"/>
      <c r="H182" s="40"/>
      <c r="I182" s="40"/>
      <c r="J182" s="40"/>
      <c r="K182" s="40"/>
      <c r="L182" s="40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ht="15.75" customHeight="1">
      <c r="A183" s="39"/>
      <c r="B183" s="39"/>
      <c r="C183" s="39"/>
      <c r="D183" s="39"/>
      <c r="E183" s="39"/>
      <c r="F183" s="39"/>
      <c r="G183" s="40"/>
      <c r="H183" s="40"/>
      <c r="I183" s="40"/>
      <c r="J183" s="40"/>
      <c r="K183" s="40"/>
      <c r="L183" s="40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ht="15.75" customHeight="1">
      <c r="A184" s="39"/>
      <c r="B184" s="39"/>
      <c r="C184" s="39"/>
      <c r="D184" s="39"/>
      <c r="E184" s="39"/>
      <c r="F184" s="39"/>
      <c r="G184" s="40"/>
      <c r="H184" s="40"/>
      <c r="I184" s="40"/>
      <c r="J184" s="40"/>
      <c r="K184" s="40"/>
      <c r="L184" s="40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ht="15.75" customHeight="1">
      <c r="A185" s="39"/>
      <c r="B185" s="39"/>
      <c r="C185" s="39"/>
      <c r="D185" s="39"/>
      <c r="E185" s="39"/>
      <c r="F185" s="39"/>
      <c r="G185" s="40"/>
      <c r="H185" s="40"/>
      <c r="I185" s="40"/>
      <c r="J185" s="40"/>
      <c r="K185" s="40"/>
      <c r="L185" s="40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ht="15.75" customHeight="1">
      <c r="A186" s="39"/>
      <c r="B186" s="39"/>
      <c r="C186" s="39"/>
      <c r="D186" s="39"/>
      <c r="E186" s="39"/>
      <c r="F186" s="39"/>
      <c r="G186" s="40"/>
      <c r="H186" s="40"/>
      <c r="I186" s="40"/>
      <c r="J186" s="40"/>
      <c r="K186" s="40"/>
      <c r="L186" s="40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ht="15.75" customHeight="1">
      <c r="A187" s="39"/>
      <c r="B187" s="39"/>
      <c r="C187" s="39"/>
      <c r="D187" s="39"/>
      <c r="E187" s="39"/>
      <c r="F187" s="39"/>
      <c r="G187" s="40"/>
      <c r="H187" s="40"/>
      <c r="I187" s="40"/>
      <c r="J187" s="40"/>
      <c r="K187" s="40"/>
      <c r="L187" s="40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ht="15.75" customHeight="1">
      <c r="A188" s="39"/>
      <c r="B188" s="39"/>
      <c r="C188" s="39"/>
      <c r="D188" s="39"/>
      <c r="E188" s="39"/>
      <c r="F188" s="39"/>
      <c r="G188" s="40"/>
      <c r="H188" s="40"/>
      <c r="I188" s="40"/>
      <c r="J188" s="40"/>
      <c r="K188" s="40"/>
      <c r="L188" s="40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ht="15.75" customHeight="1">
      <c r="A189" s="39"/>
      <c r="B189" s="39"/>
      <c r="C189" s="39"/>
      <c r="D189" s="39"/>
      <c r="E189" s="39"/>
      <c r="F189" s="39"/>
      <c r="G189" s="40"/>
      <c r="H189" s="40"/>
      <c r="I189" s="40"/>
      <c r="J189" s="40"/>
      <c r="K189" s="40"/>
      <c r="L189" s="40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ht="15.75" customHeight="1">
      <c r="A190" s="39"/>
      <c r="B190" s="39"/>
      <c r="C190" s="39"/>
      <c r="D190" s="39"/>
      <c r="E190" s="39"/>
      <c r="F190" s="39"/>
      <c r="G190" s="40"/>
      <c r="H190" s="40"/>
      <c r="I190" s="40"/>
      <c r="J190" s="40"/>
      <c r="K190" s="40"/>
      <c r="L190" s="40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ht="15.75" customHeight="1">
      <c r="A191" s="39"/>
      <c r="B191" s="39"/>
      <c r="C191" s="39"/>
      <c r="D191" s="39"/>
      <c r="E191" s="39"/>
      <c r="F191" s="39"/>
      <c r="G191" s="40"/>
      <c r="H191" s="40"/>
      <c r="I191" s="40"/>
      <c r="J191" s="40"/>
      <c r="K191" s="40"/>
      <c r="L191" s="40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ht="15.75" customHeight="1">
      <c r="A192" s="39"/>
      <c r="B192" s="39"/>
      <c r="C192" s="39"/>
      <c r="D192" s="39"/>
      <c r="E192" s="39"/>
      <c r="F192" s="39"/>
      <c r="G192" s="40"/>
      <c r="H192" s="40"/>
      <c r="I192" s="40"/>
      <c r="J192" s="40"/>
      <c r="K192" s="40"/>
      <c r="L192" s="40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ht="15.75" customHeight="1">
      <c r="A193" s="39"/>
      <c r="B193" s="39"/>
      <c r="C193" s="39"/>
      <c r="D193" s="39"/>
      <c r="E193" s="39"/>
      <c r="F193" s="39"/>
      <c r="G193" s="40"/>
      <c r="H193" s="40"/>
      <c r="I193" s="40"/>
      <c r="J193" s="40"/>
      <c r="K193" s="40"/>
      <c r="L193" s="40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ht="15.75" customHeight="1">
      <c r="A194" s="39"/>
      <c r="B194" s="39"/>
      <c r="C194" s="39"/>
      <c r="D194" s="39"/>
      <c r="E194" s="39"/>
      <c r="F194" s="39"/>
      <c r="G194" s="40"/>
      <c r="H194" s="40"/>
      <c r="I194" s="40"/>
      <c r="J194" s="40"/>
      <c r="K194" s="40"/>
      <c r="L194" s="40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ht="15.75" customHeight="1">
      <c r="A195" s="39"/>
      <c r="B195" s="39"/>
      <c r="C195" s="39"/>
      <c r="D195" s="39"/>
      <c r="E195" s="39"/>
      <c r="F195" s="39"/>
      <c r="G195" s="40"/>
      <c r="H195" s="40"/>
      <c r="I195" s="40"/>
      <c r="J195" s="40"/>
      <c r="K195" s="40"/>
      <c r="L195" s="40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ht="15.75" customHeight="1">
      <c r="A196" s="39"/>
      <c r="B196" s="39"/>
      <c r="C196" s="39"/>
      <c r="D196" s="39"/>
      <c r="E196" s="39"/>
      <c r="F196" s="39"/>
      <c r="G196" s="40"/>
      <c r="H196" s="40"/>
      <c r="I196" s="40"/>
      <c r="J196" s="40"/>
      <c r="K196" s="40"/>
      <c r="L196" s="40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ht="15.75" customHeight="1">
      <c r="A197" s="39"/>
      <c r="B197" s="39"/>
      <c r="C197" s="39"/>
      <c r="D197" s="39"/>
      <c r="E197" s="39"/>
      <c r="F197" s="39"/>
      <c r="G197" s="40"/>
      <c r="H197" s="40"/>
      <c r="I197" s="40"/>
      <c r="J197" s="40"/>
      <c r="K197" s="40"/>
      <c r="L197" s="40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ht="15.75" customHeight="1">
      <c r="A198" s="39"/>
      <c r="B198" s="39"/>
      <c r="C198" s="39"/>
      <c r="D198" s="39"/>
      <c r="E198" s="39"/>
      <c r="F198" s="39"/>
      <c r="G198" s="40"/>
      <c r="H198" s="40"/>
      <c r="I198" s="40"/>
      <c r="J198" s="40"/>
      <c r="K198" s="40"/>
      <c r="L198" s="40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ht="15.75" customHeight="1">
      <c r="A199" s="39"/>
      <c r="B199" s="39"/>
      <c r="C199" s="39"/>
      <c r="D199" s="39"/>
      <c r="E199" s="39"/>
      <c r="F199" s="39"/>
      <c r="G199" s="40"/>
      <c r="H199" s="40"/>
      <c r="I199" s="40"/>
      <c r="J199" s="40"/>
      <c r="K199" s="40"/>
      <c r="L199" s="40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ht="15.75" customHeight="1">
      <c r="A200" s="39"/>
      <c r="B200" s="39"/>
      <c r="C200" s="39"/>
      <c r="D200" s="39"/>
      <c r="E200" s="39"/>
      <c r="F200" s="39"/>
      <c r="G200" s="40"/>
      <c r="H200" s="40"/>
      <c r="I200" s="40"/>
      <c r="J200" s="40"/>
      <c r="K200" s="40"/>
      <c r="L200" s="40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ht="15.75" customHeight="1">
      <c r="A201" s="39"/>
      <c r="B201" s="39"/>
      <c r="C201" s="39"/>
      <c r="D201" s="39"/>
      <c r="E201" s="39"/>
      <c r="F201" s="39"/>
      <c r="G201" s="40"/>
      <c r="H201" s="40"/>
      <c r="I201" s="40"/>
      <c r="J201" s="40"/>
      <c r="K201" s="40"/>
      <c r="L201" s="40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ht="15.75" customHeight="1">
      <c r="A202" s="39"/>
      <c r="B202" s="39"/>
      <c r="C202" s="39"/>
      <c r="D202" s="39"/>
      <c r="E202" s="39"/>
      <c r="F202" s="39"/>
      <c r="G202" s="40"/>
      <c r="H202" s="40"/>
      <c r="I202" s="40"/>
      <c r="J202" s="40"/>
      <c r="K202" s="40"/>
      <c r="L202" s="40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ht="15.75" customHeight="1">
      <c r="A203" s="39"/>
      <c r="B203" s="39"/>
      <c r="C203" s="39"/>
      <c r="D203" s="39"/>
      <c r="E203" s="39"/>
      <c r="F203" s="39"/>
      <c r="G203" s="40"/>
      <c r="H203" s="40"/>
      <c r="I203" s="40"/>
      <c r="J203" s="40"/>
      <c r="K203" s="40"/>
      <c r="L203" s="40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ht="15.75" customHeight="1">
      <c r="A204" s="39"/>
      <c r="B204" s="39"/>
      <c r="C204" s="39"/>
      <c r="D204" s="39"/>
      <c r="E204" s="39"/>
      <c r="F204" s="39"/>
      <c r="G204" s="40"/>
      <c r="H204" s="40"/>
      <c r="I204" s="40"/>
      <c r="J204" s="40"/>
      <c r="K204" s="40"/>
      <c r="L204" s="40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ht="15.75" customHeight="1">
      <c r="A205" s="39"/>
      <c r="B205" s="39"/>
      <c r="C205" s="39"/>
      <c r="D205" s="39"/>
      <c r="E205" s="39"/>
      <c r="F205" s="39"/>
      <c r="G205" s="40"/>
      <c r="H205" s="40"/>
      <c r="I205" s="40"/>
      <c r="J205" s="40"/>
      <c r="K205" s="40"/>
      <c r="L205" s="40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ht="15.75" customHeight="1">
      <c r="A206" s="39"/>
      <c r="B206" s="39"/>
      <c r="C206" s="39"/>
      <c r="D206" s="39"/>
      <c r="E206" s="39"/>
      <c r="F206" s="39"/>
      <c r="G206" s="40"/>
      <c r="H206" s="40"/>
      <c r="I206" s="40"/>
      <c r="J206" s="40"/>
      <c r="K206" s="40"/>
      <c r="L206" s="40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ht="15.75" customHeight="1">
      <c r="A207" s="39"/>
      <c r="B207" s="39"/>
      <c r="C207" s="39"/>
      <c r="D207" s="39"/>
      <c r="E207" s="39"/>
      <c r="F207" s="39"/>
      <c r="G207" s="40"/>
      <c r="H207" s="40"/>
      <c r="I207" s="40"/>
      <c r="J207" s="40"/>
      <c r="K207" s="40"/>
      <c r="L207" s="40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ht="15.75" customHeight="1">
      <c r="A208" s="39"/>
      <c r="B208" s="39"/>
      <c r="C208" s="39"/>
      <c r="D208" s="39"/>
      <c r="E208" s="39"/>
      <c r="F208" s="39"/>
      <c r="G208" s="40"/>
      <c r="H208" s="40"/>
      <c r="I208" s="40"/>
      <c r="J208" s="40"/>
      <c r="K208" s="40"/>
      <c r="L208" s="40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ht="15.75" customHeight="1">
      <c r="A209" s="39"/>
      <c r="B209" s="39"/>
      <c r="C209" s="39"/>
      <c r="D209" s="39"/>
      <c r="E209" s="39"/>
      <c r="F209" s="39"/>
      <c r="G209" s="40"/>
      <c r="H209" s="40"/>
      <c r="I209" s="40"/>
      <c r="J209" s="40"/>
      <c r="K209" s="40"/>
      <c r="L209" s="40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ht="15.75" customHeight="1">
      <c r="A210" s="39"/>
      <c r="B210" s="39"/>
      <c r="C210" s="39"/>
      <c r="D210" s="39"/>
      <c r="E210" s="39"/>
      <c r="F210" s="39"/>
      <c r="G210" s="40"/>
      <c r="H210" s="40"/>
      <c r="I210" s="40"/>
      <c r="J210" s="40"/>
      <c r="K210" s="40"/>
      <c r="L210" s="40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ht="15.75" customHeight="1">
      <c r="A211" s="39"/>
      <c r="B211" s="39"/>
      <c r="C211" s="39"/>
      <c r="D211" s="39"/>
      <c r="E211" s="39"/>
      <c r="F211" s="39"/>
      <c r="G211" s="40"/>
      <c r="H211" s="40"/>
      <c r="I211" s="40"/>
      <c r="J211" s="40"/>
      <c r="K211" s="40"/>
      <c r="L211" s="40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ht="15.75" customHeight="1">
      <c r="A212" s="39"/>
      <c r="B212" s="39"/>
      <c r="C212" s="39"/>
      <c r="D212" s="39"/>
      <c r="E212" s="39"/>
      <c r="F212" s="39"/>
      <c r="G212" s="40"/>
      <c r="H212" s="40"/>
      <c r="I212" s="40"/>
      <c r="J212" s="40"/>
      <c r="K212" s="40"/>
      <c r="L212" s="40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ht="15.75" customHeight="1">
      <c r="A213" s="39"/>
      <c r="B213" s="39"/>
      <c r="C213" s="39"/>
      <c r="D213" s="39"/>
      <c r="E213" s="39"/>
      <c r="F213" s="39"/>
      <c r="G213" s="40"/>
      <c r="H213" s="40"/>
      <c r="I213" s="40"/>
      <c r="J213" s="40"/>
      <c r="K213" s="40"/>
      <c r="L213" s="40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ht="15.75" customHeight="1">
      <c r="A214" s="39"/>
      <c r="B214" s="39"/>
      <c r="C214" s="39"/>
      <c r="D214" s="39"/>
      <c r="E214" s="39"/>
      <c r="F214" s="39"/>
      <c r="G214" s="40"/>
      <c r="H214" s="40"/>
      <c r="I214" s="40"/>
      <c r="J214" s="40"/>
      <c r="K214" s="40"/>
      <c r="L214" s="40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ht="15.75" customHeight="1">
      <c r="A215" s="39"/>
      <c r="B215" s="39"/>
      <c r="C215" s="39"/>
      <c r="D215" s="39"/>
      <c r="E215" s="39"/>
      <c r="F215" s="39"/>
      <c r="G215" s="40"/>
      <c r="H215" s="40"/>
      <c r="I215" s="40"/>
      <c r="J215" s="40"/>
      <c r="K215" s="40"/>
      <c r="L215" s="40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ht="15.75" customHeight="1">
      <c r="A216" s="39"/>
      <c r="B216" s="39"/>
      <c r="C216" s="39"/>
      <c r="D216" s="39"/>
      <c r="E216" s="39"/>
      <c r="F216" s="39"/>
      <c r="G216" s="40"/>
      <c r="H216" s="40"/>
      <c r="I216" s="40"/>
      <c r="J216" s="40"/>
      <c r="K216" s="40"/>
      <c r="L216" s="40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ht="15.75" customHeight="1">
      <c r="A217" s="39"/>
      <c r="B217" s="39"/>
      <c r="C217" s="39"/>
      <c r="D217" s="39"/>
      <c r="E217" s="39"/>
      <c r="F217" s="39"/>
      <c r="G217" s="40"/>
      <c r="H217" s="40"/>
      <c r="I217" s="40"/>
      <c r="J217" s="40"/>
      <c r="K217" s="40"/>
      <c r="L217" s="40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ht="15.75" customHeight="1">
      <c r="A218" s="39"/>
      <c r="B218" s="39"/>
      <c r="C218" s="39"/>
      <c r="D218" s="39"/>
      <c r="E218" s="39"/>
      <c r="F218" s="39"/>
      <c r="G218" s="40"/>
      <c r="H218" s="40"/>
      <c r="I218" s="40"/>
      <c r="J218" s="40"/>
      <c r="K218" s="40"/>
      <c r="L218" s="40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ht="15.75" customHeight="1">
      <c r="A219" s="39"/>
      <c r="B219" s="39"/>
      <c r="C219" s="39"/>
      <c r="D219" s="39"/>
      <c r="E219" s="39"/>
      <c r="F219" s="39"/>
      <c r="G219" s="40"/>
      <c r="H219" s="40"/>
      <c r="I219" s="40"/>
      <c r="J219" s="40"/>
      <c r="K219" s="40"/>
      <c r="L219" s="40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ht="15.75" customHeight="1">
      <c r="A220" s="39"/>
      <c r="B220" s="39"/>
      <c r="C220" s="39"/>
      <c r="D220" s="39"/>
      <c r="E220" s="39"/>
      <c r="F220" s="39"/>
      <c r="G220" s="40"/>
      <c r="H220" s="40"/>
      <c r="I220" s="40"/>
      <c r="J220" s="40"/>
      <c r="K220" s="40"/>
      <c r="L220" s="40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3.63"/>
    <col customWidth="1" min="2" max="2" width="7.88"/>
    <col customWidth="1" min="3" max="3" width="5.63"/>
    <col customWidth="1" min="4" max="4" width="8.75"/>
    <col customWidth="1" min="5" max="5" width="10.5"/>
    <col customWidth="1" min="6" max="6" width="10.63"/>
    <col customWidth="1" min="7" max="8" width="8.63"/>
    <col customWidth="1" min="9" max="9" width="9.5"/>
    <col customWidth="1" min="10" max="10" width="8.63"/>
    <col customWidth="1" min="11" max="11" width="9.5"/>
  </cols>
  <sheetData>
    <row r="1" ht="15.75" customHeight="1">
      <c r="A1" s="39"/>
      <c r="B1" s="39" t="s">
        <v>627</v>
      </c>
      <c r="D1" s="39"/>
      <c r="E1" s="39"/>
      <c r="F1" s="39"/>
      <c r="G1" s="40"/>
      <c r="H1" s="40"/>
      <c r="I1" s="40"/>
      <c r="J1" s="40"/>
      <c r="K1" s="40"/>
      <c r="L1" s="40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ht="15.75" customHeight="1">
      <c r="A2" s="39"/>
      <c r="B2" s="41" t="s">
        <v>19</v>
      </c>
      <c r="C2" s="42"/>
      <c r="D2" s="39"/>
      <c r="E2" s="39"/>
      <c r="F2" s="39"/>
      <c r="G2" s="40"/>
      <c r="H2" s="40"/>
      <c r="I2" s="40"/>
      <c r="J2" s="40"/>
      <c r="K2" s="40"/>
      <c r="L2" s="40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ht="15.75" customHeight="1">
      <c r="A3" s="39"/>
      <c r="B3" s="39"/>
      <c r="D3" s="43" t="s">
        <v>628</v>
      </c>
      <c r="E3" s="43"/>
      <c r="F3" s="43"/>
      <c r="G3" s="43" t="s">
        <v>0</v>
      </c>
      <c r="H3" s="43"/>
      <c r="I3" s="43"/>
      <c r="J3" s="43"/>
      <c r="K3" s="43"/>
      <c r="L3" s="43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ht="15.75" customHeight="1">
      <c r="A4" s="39"/>
      <c r="B4" s="39"/>
      <c r="C4" s="39"/>
      <c r="D4" s="43" t="s">
        <v>2</v>
      </c>
      <c r="E4" s="43" t="s">
        <v>3</v>
      </c>
      <c r="F4" s="43" t="s">
        <v>4</v>
      </c>
      <c r="G4" s="44" t="s">
        <v>610</v>
      </c>
      <c r="H4" s="44" t="s">
        <v>611</v>
      </c>
      <c r="I4" s="44" t="s">
        <v>612</v>
      </c>
      <c r="J4" s="44" t="s">
        <v>613</v>
      </c>
      <c r="K4" s="44" t="s">
        <v>614</v>
      </c>
      <c r="L4" s="43" t="s">
        <v>616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ht="15.75" customHeight="1">
      <c r="A5" s="39"/>
      <c r="B5" s="39"/>
      <c r="C5" s="40"/>
      <c r="D5" s="43" t="s">
        <v>329</v>
      </c>
      <c r="E5" s="43" t="s">
        <v>330</v>
      </c>
      <c r="F5" s="43" t="s">
        <v>368</v>
      </c>
      <c r="G5" s="45">
        <v>978590.0</v>
      </c>
      <c r="H5" s="45">
        <v>801000.0</v>
      </c>
      <c r="I5" s="45">
        <v>423591.0</v>
      </c>
      <c r="J5" s="43"/>
      <c r="K5" s="43"/>
      <c r="L5" s="45">
        <v>2203181.0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ht="15.75" customHeight="1">
      <c r="A6" s="39"/>
      <c r="B6" s="39"/>
      <c r="C6" s="39"/>
      <c r="D6" s="43"/>
      <c r="E6" s="43"/>
      <c r="F6" s="43" t="s">
        <v>383</v>
      </c>
      <c r="G6" s="45">
        <v>2500.0</v>
      </c>
      <c r="H6" s="45">
        <v>18818.0</v>
      </c>
      <c r="I6" s="43"/>
      <c r="J6" s="43"/>
      <c r="K6" s="43"/>
      <c r="L6" s="45">
        <v>21318.0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ht="15.75" customHeight="1">
      <c r="A7" s="39"/>
      <c r="B7" s="39"/>
      <c r="C7" s="39"/>
      <c r="D7" s="43"/>
      <c r="E7" s="43"/>
      <c r="F7" s="43" t="s">
        <v>331</v>
      </c>
      <c r="G7" s="45">
        <v>0.0</v>
      </c>
      <c r="H7" s="45">
        <v>0.0</v>
      </c>
      <c r="I7" s="45">
        <v>0.0</v>
      </c>
      <c r="J7" s="43"/>
      <c r="K7" s="43"/>
      <c r="L7" s="45">
        <v>0.0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ht="15.75" customHeight="1">
      <c r="A8" s="39"/>
      <c r="B8" s="39"/>
      <c r="C8" s="39"/>
      <c r="D8" s="43"/>
      <c r="E8" s="43" t="s">
        <v>621</v>
      </c>
      <c r="F8" s="43"/>
      <c r="G8" s="45">
        <v>981090.0</v>
      </c>
      <c r="H8" s="45">
        <v>819818.0</v>
      </c>
      <c r="I8" s="45">
        <v>423591.0</v>
      </c>
      <c r="J8" s="43"/>
      <c r="K8" s="43"/>
      <c r="L8" s="45">
        <v>2224499.0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ht="15.75" customHeight="1">
      <c r="A9" s="39"/>
      <c r="B9" s="39"/>
      <c r="C9" s="39"/>
      <c r="D9" s="43" t="s">
        <v>622</v>
      </c>
      <c r="E9" s="43"/>
      <c r="F9" s="43"/>
      <c r="G9" s="45">
        <v>981090.0</v>
      </c>
      <c r="H9" s="45">
        <v>819818.0</v>
      </c>
      <c r="I9" s="45">
        <v>423591.0</v>
      </c>
      <c r="J9" s="43"/>
      <c r="K9" s="43"/>
      <c r="L9" s="45">
        <v>2224499.0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ht="15.75" customHeight="1">
      <c r="A10" s="39"/>
      <c r="B10" s="39"/>
      <c r="C10" s="39"/>
      <c r="D10" s="43" t="s">
        <v>28</v>
      </c>
      <c r="E10" s="43" t="s">
        <v>617</v>
      </c>
      <c r="F10" s="43"/>
      <c r="G10" s="45">
        <v>-4480.0</v>
      </c>
      <c r="H10" s="45">
        <v>-77983.0</v>
      </c>
      <c r="I10" s="45">
        <v>-167731.0</v>
      </c>
      <c r="J10" s="45">
        <v>-18841.0</v>
      </c>
      <c r="K10" s="45">
        <v>0.0</v>
      </c>
      <c r="L10" s="45">
        <v>-269035.0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ht="15.75" customHeight="1">
      <c r="A11" s="39"/>
      <c r="B11" s="39"/>
      <c r="C11" s="39"/>
      <c r="D11" s="43"/>
      <c r="E11" s="43" t="s">
        <v>35</v>
      </c>
      <c r="F11" s="43" t="s">
        <v>49</v>
      </c>
      <c r="G11" s="45">
        <v>-37649.0</v>
      </c>
      <c r="H11" s="45">
        <v>-59067.0</v>
      </c>
      <c r="I11" s="43"/>
      <c r="J11" s="43"/>
      <c r="K11" s="43"/>
      <c r="L11" s="45">
        <v>-96716.0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ht="15.75" customHeight="1">
      <c r="A12" s="39"/>
      <c r="B12" s="39"/>
      <c r="C12" s="39"/>
      <c r="D12" s="43"/>
      <c r="E12" s="43"/>
      <c r="F12" s="43" t="s">
        <v>458</v>
      </c>
      <c r="G12" s="45">
        <v>-2082.0</v>
      </c>
      <c r="H12" s="45">
        <v>-1189.0</v>
      </c>
      <c r="I12" s="43"/>
      <c r="J12" s="43"/>
      <c r="K12" s="43"/>
      <c r="L12" s="45">
        <v>-3271.0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ht="15.75" customHeight="1">
      <c r="A13" s="39"/>
      <c r="B13" s="39"/>
      <c r="C13" s="39"/>
      <c r="D13" s="43"/>
      <c r="E13" s="43"/>
      <c r="F13" s="43" t="s">
        <v>461</v>
      </c>
      <c r="G13" s="45">
        <v>-37000.0</v>
      </c>
      <c r="H13" s="45">
        <v>-37000.0</v>
      </c>
      <c r="I13" s="43"/>
      <c r="J13" s="43"/>
      <c r="K13" s="43"/>
      <c r="L13" s="45">
        <v>-74000.0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ht="15.75" customHeight="1">
      <c r="A14" s="39"/>
      <c r="B14" s="39"/>
      <c r="C14" s="39"/>
      <c r="D14" s="43"/>
      <c r="E14" s="43"/>
      <c r="F14" s="43" t="s">
        <v>36</v>
      </c>
      <c r="G14" s="45">
        <v>-164545.0</v>
      </c>
      <c r="H14" s="45">
        <v>-164545.0</v>
      </c>
      <c r="I14" s="45">
        <v>-164545.0</v>
      </c>
      <c r="J14" s="45">
        <v>-164545.0</v>
      </c>
      <c r="K14" s="45">
        <v>0.0</v>
      </c>
      <c r="L14" s="45">
        <v>-658180.0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ht="15.75" customHeight="1">
      <c r="A15" s="39"/>
      <c r="B15" s="39"/>
      <c r="C15" s="39"/>
      <c r="D15" s="43"/>
      <c r="E15" s="43"/>
      <c r="F15" s="43" t="s">
        <v>41</v>
      </c>
      <c r="G15" s="45">
        <v>-28571.0</v>
      </c>
      <c r="H15" s="45">
        <v>-18100.0</v>
      </c>
      <c r="I15" s="45">
        <v>-6000.0</v>
      </c>
      <c r="J15" s="43"/>
      <c r="K15" s="43"/>
      <c r="L15" s="45">
        <v>-52671.0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ht="15.75" customHeight="1">
      <c r="A16" s="39"/>
      <c r="B16" s="39"/>
      <c r="C16" s="39"/>
      <c r="D16" s="43"/>
      <c r="E16" s="43"/>
      <c r="F16" s="43" t="s">
        <v>541</v>
      </c>
      <c r="G16" s="45">
        <v>-18236.0</v>
      </c>
      <c r="H16" s="43"/>
      <c r="I16" s="43"/>
      <c r="J16" s="43"/>
      <c r="K16" s="43"/>
      <c r="L16" s="45">
        <v>-18236.0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ht="15.75" customHeight="1">
      <c r="A17" s="39"/>
      <c r="B17" s="39"/>
      <c r="C17" s="39"/>
      <c r="D17" s="43"/>
      <c r="E17" s="43"/>
      <c r="F17" s="43" t="s">
        <v>316</v>
      </c>
      <c r="G17" s="43"/>
      <c r="H17" s="45">
        <v>-14646.0</v>
      </c>
      <c r="I17" s="45">
        <v>-19397.0</v>
      </c>
      <c r="J17" s="43"/>
      <c r="K17" s="43"/>
      <c r="L17" s="45">
        <v>-34043.0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ht="15.75" customHeight="1">
      <c r="A18" s="39"/>
      <c r="B18" s="39"/>
      <c r="C18" s="39"/>
      <c r="D18" s="43"/>
      <c r="E18" s="43" t="s">
        <v>623</v>
      </c>
      <c r="F18" s="43"/>
      <c r="G18" s="45">
        <v>-288083.0</v>
      </c>
      <c r="H18" s="45">
        <v>-294547.0</v>
      </c>
      <c r="I18" s="45">
        <v>-189942.0</v>
      </c>
      <c r="J18" s="45">
        <v>-164545.0</v>
      </c>
      <c r="K18" s="45">
        <v>0.0</v>
      </c>
      <c r="L18" s="45">
        <v>-937117.0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ht="15.75" customHeight="1">
      <c r="A19" s="39"/>
      <c r="B19" s="39"/>
      <c r="C19" s="39"/>
      <c r="D19" s="43"/>
      <c r="E19" s="43" t="s">
        <v>51</v>
      </c>
      <c r="F19" s="43" t="s">
        <v>76</v>
      </c>
      <c r="G19" s="43"/>
      <c r="H19" s="45">
        <v>-2280.0</v>
      </c>
      <c r="I19" s="45">
        <v>-8340.0</v>
      </c>
      <c r="J19" s="45">
        <v>0.0</v>
      </c>
      <c r="K19" s="43"/>
      <c r="L19" s="45">
        <v>-10620.0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ht="15.75" customHeight="1">
      <c r="A20" s="39"/>
      <c r="B20" s="39"/>
      <c r="C20" s="39"/>
      <c r="D20" s="43"/>
      <c r="E20" s="43"/>
      <c r="F20" s="43" t="s">
        <v>63</v>
      </c>
      <c r="G20" s="45">
        <v>-3348.0</v>
      </c>
      <c r="H20" s="45">
        <v>-5177.0</v>
      </c>
      <c r="I20" s="45">
        <v>-9656.0</v>
      </c>
      <c r="J20" s="45">
        <v>0.0</v>
      </c>
      <c r="K20" s="43"/>
      <c r="L20" s="45">
        <v>-18181.0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ht="15.75" customHeight="1">
      <c r="A21" s="39"/>
      <c r="B21" s="39"/>
      <c r="C21" s="39"/>
      <c r="D21" s="43"/>
      <c r="E21" s="43"/>
      <c r="F21" s="43" t="s">
        <v>69</v>
      </c>
      <c r="G21" s="45">
        <v>-4758.0</v>
      </c>
      <c r="H21" s="45">
        <v>-912.0</v>
      </c>
      <c r="I21" s="45">
        <v>-6362.0</v>
      </c>
      <c r="J21" s="45">
        <v>0.0</v>
      </c>
      <c r="K21" s="43"/>
      <c r="L21" s="45">
        <v>-12032.0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ht="15.75" customHeight="1">
      <c r="A22" s="39"/>
      <c r="B22" s="39"/>
      <c r="C22" s="39"/>
      <c r="D22" s="43"/>
      <c r="E22" s="43"/>
      <c r="F22" s="43" t="s">
        <v>78</v>
      </c>
      <c r="G22" s="43"/>
      <c r="H22" s="45">
        <v>-627.0</v>
      </c>
      <c r="I22" s="45">
        <v>-14335.0</v>
      </c>
      <c r="J22" s="43"/>
      <c r="K22" s="43"/>
      <c r="L22" s="45">
        <v>-14962.0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ht="15.75" customHeight="1">
      <c r="A23" s="39"/>
      <c r="B23" s="39"/>
      <c r="C23" s="39"/>
      <c r="D23" s="43"/>
      <c r="E23" s="43"/>
      <c r="F23" s="43" t="s">
        <v>57</v>
      </c>
      <c r="G23" s="45">
        <v>-33545.0</v>
      </c>
      <c r="H23" s="45">
        <v>-33262.0</v>
      </c>
      <c r="I23" s="45">
        <v>-22589.0</v>
      </c>
      <c r="J23" s="45">
        <v>-4016.0</v>
      </c>
      <c r="K23" s="43"/>
      <c r="L23" s="45">
        <v>-93412.0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ht="15.75" customHeight="1">
      <c r="A24" s="39"/>
      <c r="B24" s="39"/>
      <c r="C24" s="39"/>
      <c r="D24" s="43"/>
      <c r="E24" s="43"/>
      <c r="F24" s="43" t="s">
        <v>131</v>
      </c>
      <c r="G24" s="43"/>
      <c r="H24" s="45">
        <v>0.0</v>
      </c>
      <c r="I24" s="45">
        <v>-32308.0</v>
      </c>
      <c r="J24" s="43"/>
      <c r="K24" s="43"/>
      <c r="L24" s="45">
        <v>-32308.0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ht="15.75" customHeight="1">
      <c r="A25" s="39"/>
      <c r="B25" s="39"/>
      <c r="C25" s="39"/>
      <c r="D25" s="43"/>
      <c r="E25" s="43"/>
      <c r="F25" s="43" t="s">
        <v>566</v>
      </c>
      <c r="G25" s="45">
        <v>-4566.0</v>
      </c>
      <c r="H25" s="43"/>
      <c r="I25" s="43"/>
      <c r="J25" s="43"/>
      <c r="K25" s="43"/>
      <c r="L25" s="45">
        <v>-4566.0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ht="15.75" customHeight="1">
      <c r="A26" s="39"/>
      <c r="B26" s="39"/>
      <c r="C26" s="39"/>
      <c r="D26" s="43"/>
      <c r="E26" s="43"/>
      <c r="F26" s="43" t="s">
        <v>372</v>
      </c>
      <c r="G26" s="43"/>
      <c r="H26" s="45">
        <v>-14425.0</v>
      </c>
      <c r="I26" s="45">
        <v>-7411.0</v>
      </c>
      <c r="J26" s="43"/>
      <c r="K26" s="43"/>
      <c r="L26" s="45">
        <v>-21836.0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ht="15.75" customHeight="1">
      <c r="A27" s="39"/>
      <c r="B27" s="39"/>
      <c r="C27" s="39"/>
      <c r="D27" s="43"/>
      <c r="E27" s="43" t="s">
        <v>624</v>
      </c>
      <c r="F27" s="43"/>
      <c r="G27" s="45">
        <v>-46217.0</v>
      </c>
      <c r="H27" s="45">
        <v>-56683.0</v>
      </c>
      <c r="I27" s="45">
        <v>-101001.0</v>
      </c>
      <c r="J27" s="45">
        <v>-4016.0</v>
      </c>
      <c r="K27" s="43"/>
      <c r="L27" s="45">
        <v>-207917.0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ht="15.75" customHeight="1">
      <c r="A28" s="39"/>
      <c r="B28" s="39"/>
      <c r="C28" s="39"/>
      <c r="D28" s="43" t="s">
        <v>618</v>
      </c>
      <c r="E28" s="43"/>
      <c r="F28" s="43"/>
      <c r="G28" s="45">
        <v>-338780.0</v>
      </c>
      <c r="H28" s="45">
        <v>-429213.0</v>
      </c>
      <c r="I28" s="45">
        <v>-458674.0</v>
      </c>
      <c r="J28" s="45">
        <v>-187402.0</v>
      </c>
      <c r="K28" s="45">
        <v>0.0</v>
      </c>
      <c r="L28" s="45">
        <v>-1414069.0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ht="15.75" customHeight="1">
      <c r="A29" s="39"/>
      <c r="B29" s="39"/>
      <c r="C29" s="39"/>
      <c r="D29" s="43" t="s">
        <v>616</v>
      </c>
      <c r="E29" s="43"/>
      <c r="F29" s="43"/>
      <c r="G29" s="45">
        <v>642310.0</v>
      </c>
      <c r="H29" s="45">
        <v>390605.0</v>
      </c>
      <c r="I29" s="45">
        <v>-35083.0</v>
      </c>
      <c r="J29" s="45">
        <v>-187402.0</v>
      </c>
      <c r="K29" s="45">
        <v>0.0</v>
      </c>
      <c r="L29" s="45">
        <v>810430.0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ht="15.75" customHeight="1">
      <c r="A30" s="39"/>
      <c r="B30" s="39"/>
      <c r="C30" s="39"/>
      <c r="D30" s="39"/>
      <c r="E30" s="39"/>
      <c r="F30" s="39"/>
      <c r="G30" s="40"/>
      <c r="H30" s="40"/>
      <c r="I30" s="40"/>
      <c r="J30" s="40"/>
      <c r="K30" s="40"/>
      <c r="L30" s="40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ht="15.75" customHeight="1">
      <c r="A31" s="39"/>
      <c r="B31" s="39"/>
      <c r="C31" s="39"/>
      <c r="D31" s="39"/>
      <c r="E31" s="39"/>
      <c r="F31" s="39"/>
      <c r="G31" s="40"/>
      <c r="H31" s="40"/>
      <c r="I31" s="40"/>
      <c r="J31" s="40"/>
      <c r="K31" s="40"/>
      <c r="L31" s="40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ht="15.75" customHeight="1">
      <c r="A32" s="39"/>
      <c r="B32" s="39"/>
      <c r="C32" s="39"/>
      <c r="D32" s="39"/>
      <c r="E32" s="39"/>
      <c r="F32" s="39"/>
      <c r="G32" s="40"/>
      <c r="H32" s="40"/>
      <c r="I32" s="40"/>
      <c r="J32" s="40"/>
      <c r="K32" s="40"/>
      <c r="L32" s="40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ht="15.75" customHeight="1">
      <c r="A33" s="39"/>
      <c r="B33" s="39"/>
      <c r="C33" s="39"/>
      <c r="D33" s="39"/>
      <c r="E33" s="39"/>
      <c r="F33" s="39"/>
      <c r="G33" s="40"/>
      <c r="H33" s="40"/>
      <c r="I33" s="40"/>
      <c r="J33" s="40"/>
      <c r="K33" s="40"/>
      <c r="L33" s="40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ht="15.75" customHeight="1">
      <c r="A34" s="39"/>
      <c r="B34" s="39"/>
      <c r="C34" s="39"/>
      <c r="D34" s="39"/>
      <c r="E34" s="39"/>
      <c r="F34" s="39"/>
      <c r="G34" s="40"/>
      <c r="H34" s="40"/>
      <c r="I34" s="40"/>
      <c r="J34" s="40"/>
      <c r="K34" s="40"/>
      <c r="L34" s="40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ht="15.75" customHeight="1">
      <c r="A35" s="39"/>
      <c r="B35" s="39"/>
      <c r="C35" s="39"/>
      <c r="D35" s="39"/>
      <c r="E35" s="39"/>
      <c r="F35" s="39"/>
      <c r="G35" s="40"/>
      <c r="H35" s="40"/>
      <c r="I35" s="40"/>
      <c r="J35" s="40"/>
      <c r="K35" s="40"/>
      <c r="L35" s="40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ht="15.75" customHeight="1">
      <c r="A36" s="39"/>
      <c r="B36" s="39"/>
      <c r="C36" s="39"/>
      <c r="D36" s="39"/>
      <c r="E36" s="39"/>
      <c r="F36" s="39"/>
      <c r="G36" s="40"/>
      <c r="H36" s="40"/>
      <c r="I36" s="40"/>
      <c r="J36" s="40"/>
      <c r="K36" s="40"/>
      <c r="L36" s="40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ht="15.75" customHeight="1">
      <c r="A37" s="39"/>
      <c r="B37" s="39"/>
      <c r="C37" s="39"/>
      <c r="D37" s="39"/>
      <c r="E37" s="39"/>
      <c r="F37" s="39"/>
      <c r="G37" s="40"/>
      <c r="H37" s="40"/>
      <c r="I37" s="40"/>
      <c r="J37" s="40"/>
      <c r="K37" s="40"/>
      <c r="L37" s="40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ht="15.75" customHeight="1">
      <c r="A38" s="39"/>
      <c r="B38" s="39"/>
      <c r="C38" s="39"/>
      <c r="D38" s="39"/>
      <c r="E38" s="39"/>
      <c r="F38" s="39"/>
      <c r="G38" s="40"/>
      <c r="H38" s="40"/>
      <c r="I38" s="40"/>
      <c r="J38" s="40"/>
      <c r="K38" s="40"/>
      <c r="L38" s="40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ht="15.75" customHeight="1">
      <c r="A39" s="39"/>
      <c r="B39" s="39"/>
      <c r="C39" s="39"/>
      <c r="D39" s="39"/>
      <c r="E39" s="39"/>
      <c r="F39" s="39"/>
      <c r="G39" s="40"/>
      <c r="H39" s="40"/>
      <c r="I39" s="40"/>
      <c r="J39" s="40"/>
      <c r="K39" s="40"/>
      <c r="L39" s="40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ht="15.75" customHeight="1">
      <c r="A40" s="39"/>
      <c r="B40" s="39"/>
      <c r="C40" s="39"/>
      <c r="D40" s="39"/>
      <c r="E40" s="39"/>
      <c r="F40" s="39"/>
      <c r="G40" s="40"/>
      <c r="H40" s="40"/>
      <c r="I40" s="40"/>
      <c r="J40" s="40"/>
      <c r="K40" s="40"/>
      <c r="L40" s="40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ht="15.75" customHeight="1">
      <c r="A41" s="39"/>
      <c r="B41" s="39"/>
      <c r="C41" s="39"/>
      <c r="D41" s="39"/>
      <c r="E41" s="39"/>
      <c r="F41" s="39"/>
      <c r="G41" s="40"/>
      <c r="H41" s="40"/>
      <c r="I41" s="40"/>
      <c r="J41" s="40"/>
      <c r="K41" s="40"/>
      <c r="L41" s="40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ht="15.75" customHeight="1">
      <c r="A42" s="39"/>
      <c r="B42" s="39"/>
      <c r="C42" s="39"/>
      <c r="D42" s="39"/>
      <c r="E42" s="39"/>
      <c r="F42" s="39"/>
      <c r="G42" s="40"/>
      <c r="H42" s="40"/>
      <c r="I42" s="40"/>
      <c r="J42" s="40"/>
      <c r="K42" s="40"/>
      <c r="L42" s="40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ht="15.75" customHeight="1">
      <c r="A43" s="39"/>
      <c r="B43" s="39"/>
      <c r="C43" s="39"/>
      <c r="D43" s="39"/>
      <c r="E43" s="39"/>
      <c r="F43" s="39"/>
      <c r="G43" s="40"/>
      <c r="H43" s="40"/>
      <c r="I43" s="40"/>
      <c r="J43" s="40"/>
      <c r="K43" s="40"/>
      <c r="L43" s="40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ht="15.75" customHeight="1">
      <c r="A44" s="39"/>
      <c r="B44" s="39"/>
      <c r="C44" s="39"/>
      <c r="D44" s="39"/>
      <c r="E44" s="39"/>
      <c r="F44" s="39"/>
      <c r="G44" s="40"/>
      <c r="H44" s="40"/>
      <c r="I44" s="40"/>
      <c r="J44" s="40"/>
      <c r="K44" s="40"/>
      <c r="L44" s="40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ht="15.75" customHeight="1">
      <c r="A45" s="39"/>
      <c r="B45" s="39"/>
      <c r="C45" s="39"/>
      <c r="D45" s="39"/>
      <c r="E45" s="39"/>
      <c r="F45" s="39"/>
      <c r="G45" s="40"/>
      <c r="H45" s="40"/>
      <c r="I45" s="40"/>
      <c r="J45" s="40"/>
      <c r="K45" s="40"/>
      <c r="L45" s="40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ht="15.75" customHeight="1">
      <c r="A46" s="39"/>
      <c r="B46" s="39"/>
      <c r="C46" s="39"/>
      <c r="D46" s="39"/>
      <c r="E46" s="39"/>
      <c r="F46" s="39"/>
      <c r="G46" s="40"/>
      <c r="H46" s="40"/>
      <c r="I46" s="40"/>
      <c r="J46" s="40"/>
      <c r="K46" s="40"/>
      <c r="L46" s="40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ht="15.75" customHeight="1">
      <c r="A47" s="39"/>
      <c r="B47" s="39"/>
      <c r="C47" s="39"/>
      <c r="D47" s="39"/>
      <c r="E47" s="39"/>
      <c r="F47" s="39"/>
      <c r="G47" s="40"/>
      <c r="H47" s="40"/>
      <c r="I47" s="40"/>
      <c r="J47" s="40"/>
      <c r="K47" s="40"/>
      <c r="L47" s="40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ht="15.75" customHeight="1">
      <c r="A48" s="39"/>
      <c r="B48" s="39"/>
      <c r="C48" s="39"/>
      <c r="D48" s="39"/>
      <c r="E48" s="39"/>
      <c r="F48" s="39"/>
      <c r="G48" s="40"/>
      <c r="H48" s="40"/>
      <c r="I48" s="40"/>
      <c r="J48" s="40"/>
      <c r="K48" s="40"/>
      <c r="L48" s="40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ht="15.75" customHeight="1">
      <c r="A49" s="39"/>
      <c r="B49" s="39"/>
      <c r="C49" s="39"/>
      <c r="D49" s="39"/>
      <c r="E49" s="39"/>
      <c r="F49" s="39"/>
      <c r="G49" s="40"/>
      <c r="H49" s="40"/>
      <c r="I49" s="40"/>
      <c r="J49" s="40"/>
      <c r="K49" s="40"/>
      <c r="L49" s="40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ht="15.75" customHeight="1">
      <c r="A50" s="39"/>
      <c r="B50" s="39"/>
      <c r="C50" s="39"/>
      <c r="D50" s="39"/>
      <c r="E50" s="39"/>
      <c r="F50" s="39"/>
      <c r="G50" s="40"/>
      <c r="H50" s="40"/>
      <c r="I50" s="40"/>
      <c r="J50" s="40"/>
      <c r="K50" s="40"/>
      <c r="L50" s="40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ht="15.75" customHeight="1">
      <c r="A51" s="39"/>
      <c r="B51" s="39"/>
      <c r="C51" s="39"/>
      <c r="D51" s="39"/>
      <c r="E51" s="39"/>
      <c r="F51" s="39"/>
      <c r="G51" s="40"/>
      <c r="H51" s="40"/>
      <c r="I51" s="40"/>
      <c r="J51" s="40"/>
      <c r="K51" s="40"/>
      <c r="L51" s="40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ht="15.75" customHeight="1">
      <c r="A52" s="39"/>
      <c r="B52" s="39"/>
      <c r="C52" s="39"/>
      <c r="D52" s="39"/>
      <c r="E52" s="39"/>
      <c r="F52" s="39"/>
      <c r="G52" s="40"/>
      <c r="H52" s="40"/>
      <c r="I52" s="40"/>
      <c r="J52" s="40"/>
      <c r="K52" s="40"/>
      <c r="L52" s="40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ht="15.75" customHeight="1">
      <c r="A53" s="39"/>
      <c r="B53" s="39"/>
      <c r="C53" s="39"/>
      <c r="D53" s="39"/>
      <c r="E53" s="39"/>
      <c r="F53" s="39"/>
      <c r="G53" s="40"/>
      <c r="H53" s="40"/>
      <c r="I53" s="40"/>
      <c r="J53" s="40"/>
      <c r="K53" s="40"/>
      <c r="L53" s="40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ht="15.75" customHeight="1">
      <c r="A54" s="39"/>
      <c r="B54" s="39"/>
      <c r="C54" s="39"/>
      <c r="D54" s="39"/>
      <c r="E54" s="39"/>
      <c r="F54" s="39"/>
      <c r="G54" s="40"/>
      <c r="H54" s="40"/>
      <c r="I54" s="40"/>
      <c r="J54" s="40"/>
      <c r="K54" s="40"/>
      <c r="L54" s="40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ht="15.75" customHeight="1">
      <c r="A55" s="39"/>
      <c r="B55" s="39"/>
      <c r="C55" s="39"/>
      <c r="D55" s="39"/>
      <c r="E55" s="39"/>
      <c r="F55" s="39"/>
      <c r="G55" s="40"/>
      <c r="H55" s="40"/>
      <c r="I55" s="40"/>
      <c r="J55" s="40"/>
      <c r="K55" s="40"/>
      <c r="L55" s="40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ht="15.75" customHeight="1">
      <c r="A56" s="39"/>
      <c r="B56" s="39"/>
      <c r="C56" s="39"/>
      <c r="D56" s="39"/>
      <c r="E56" s="39"/>
      <c r="F56" s="39"/>
      <c r="G56" s="40"/>
      <c r="H56" s="40"/>
      <c r="I56" s="40"/>
      <c r="J56" s="40"/>
      <c r="K56" s="40"/>
      <c r="L56" s="40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ht="15.75" customHeight="1">
      <c r="A57" s="39"/>
      <c r="B57" s="39"/>
      <c r="C57" s="39"/>
      <c r="D57" s="39"/>
      <c r="E57" s="39"/>
      <c r="F57" s="39"/>
      <c r="G57" s="40"/>
      <c r="H57" s="40"/>
      <c r="I57" s="40"/>
      <c r="J57" s="40"/>
      <c r="K57" s="40"/>
      <c r="L57" s="40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ht="15.75" customHeight="1">
      <c r="A58" s="39"/>
      <c r="B58" s="39"/>
      <c r="C58" s="39"/>
      <c r="D58" s="39"/>
      <c r="E58" s="39"/>
      <c r="F58" s="39"/>
      <c r="G58" s="40"/>
      <c r="H58" s="40"/>
      <c r="I58" s="40"/>
      <c r="J58" s="40"/>
      <c r="K58" s="40"/>
      <c r="L58" s="40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ht="15.75" customHeight="1">
      <c r="A59" s="39"/>
      <c r="B59" s="39"/>
      <c r="C59" s="39"/>
      <c r="D59" s="39"/>
      <c r="E59" s="39"/>
      <c r="F59" s="39"/>
      <c r="G59" s="40"/>
      <c r="H59" s="40"/>
      <c r="I59" s="40"/>
      <c r="J59" s="40"/>
      <c r="K59" s="40"/>
      <c r="L59" s="40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ht="15.75" customHeight="1">
      <c r="A60" s="39"/>
      <c r="B60" s="39"/>
      <c r="C60" s="39"/>
      <c r="D60" s="39"/>
      <c r="E60" s="39"/>
      <c r="F60" s="39"/>
      <c r="G60" s="40"/>
      <c r="H60" s="40"/>
      <c r="I60" s="40"/>
      <c r="J60" s="40"/>
      <c r="K60" s="40"/>
      <c r="L60" s="40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ht="15.75" customHeight="1">
      <c r="A61" s="39"/>
      <c r="B61" s="39"/>
      <c r="C61" s="39"/>
      <c r="D61" s="39"/>
      <c r="E61" s="39"/>
      <c r="F61" s="39"/>
      <c r="G61" s="40"/>
      <c r="H61" s="40"/>
      <c r="I61" s="40"/>
      <c r="J61" s="40"/>
      <c r="K61" s="40"/>
      <c r="L61" s="40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ht="15.75" customHeight="1">
      <c r="A62" s="39"/>
      <c r="B62" s="39"/>
      <c r="C62" s="39"/>
      <c r="D62" s="39"/>
      <c r="E62" s="39"/>
      <c r="F62" s="39"/>
      <c r="G62" s="40"/>
      <c r="H62" s="40"/>
      <c r="I62" s="40"/>
      <c r="J62" s="40"/>
      <c r="K62" s="40"/>
      <c r="L62" s="40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ht="15.75" customHeight="1">
      <c r="A63" s="39"/>
      <c r="B63" s="39"/>
      <c r="C63" s="39"/>
      <c r="D63" s="39"/>
      <c r="E63" s="39"/>
      <c r="F63" s="39"/>
      <c r="G63" s="40"/>
      <c r="H63" s="40"/>
      <c r="I63" s="40"/>
      <c r="J63" s="40"/>
      <c r="K63" s="40"/>
      <c r="L63" s="40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ht="15.75" customHeight="1">
      <c r="A64" s="39"/>
      <c r="B64" s="39"/>
      <c r="C64" s="39"/>
      <c r="D64" s="39"/>
      <c r="E64" s="39"/>
      <c r="F64" s="39"/>
      <c r="G64" s="40"/>
      <c r="H64" s="40"/>
      <c r="I64" s="40"/>
      <c r="J64" s="40"/>
      <c r="K64" s="40"/>
      <c r="L64" s="40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ht="15.75" customHeight="1">
      <c r="A65" s="39"/>
      <c r="B65" s="39"/>
      <c r="C65" s="39"/>
      <c r="D65" s="39"/>
      <c r="E65" s="39"/>
      <c r="F65" s="39"/>
      <c r="G65" s="40"/>
      <c r="H65" s="40"/>
      <c r="I65" s="40"/>
      <c r="J65" s="40"/>
      <c r="K65" s="40"/>
      <c r="L65" s="40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ht="15.75" customHeight="1">
      <c r="A66" s="39"/>
      <c r="B66" s="39"/>
      <c r="C66" s="39"/>
      <c r="D66" s="39"/>
      <c r="E66" s="39"/>
      <c r="F66" s="39"/>
      <c r="G66" s="40"/>
      <c r="H66" s="40"/>
      <c r="I66" s="40"/>
      <c r="J66" s="40"/>
      <c r="K66" s="40"/>
      <c r="L66" s="40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ht="15.75" customHeight="1">
      <c r="A67" s="39"/>
      <c r="B67" s="39"/>
      <c r="C67" s="39"/>
      <c r="D67" s="39"/>
      <c r="E67" s="39"/>
      <c r="F67" s="39"/>
      <c r="G67" s="40"/>
      <c r="H67" s="40"/>
      <c r="I67" s="40"/>
      <c r="J67" s="40"/>
      <c r="K67" s="40"/>
      <c r="L67" s="40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ht="15.75" customHeight="1">
      <c r="A68" s="39"/>
      <c r="B68" s="39"/>
      <c r="C68" s="39"/>
      <c r="D68" s="39"/>
      <c r="E68" s="39"/>
      <c r="F68" s="39"/>
      <c r="G68" s="40"/>
      <c r="H68" s="40"/>
      <c r="I68" s="40"/>
      <c r="J68" s="40"/>
      <c r="K68" s="40"/>
      <c r="L68" s="40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ht="15.75" customHeight="1">
      <c r="A69" s="39"/>
      <c r="B69" s="39"/>
      <c r="C69" s="39"/>
      <c r="D69" s="39"/>
      <c r="E69" s="39"/>
      <c r="F69" s="39"/>
      <c r="G69" s="40"/>
      <c r="H69" s="40"/>
      <c r="I69" s="40"/>
      <c r="J69" s="40"/>
      <c r="K69" s="40"/>
      <c r="L69" s="40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ht="15.75" customHeight="1">
      <c r="A70" s="39"/>
      <c r="B70" s="39"/>
      <c r="C70" s="39"/>
      <c r="D70" s="39"/>
      <c r="E70" s="39"/>
      <c r="F70" s="39"/>
      <c r="G70" s="40"/>
      <c r="H70" s="40"/>
      <c r="I70" s="40"/>
      <c r="J70" s="40"/>
      <c r="K70" s="40"/>
      <c r="L70" s="40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ht="15.75" customHeight="1">
      <c r="A71" s="39"/>
      <c r="B71" s="39"/>
      <c r="C71" s="39"/>
      <c r="D71" s="39"/>
      <c r="E71" s="39"/>
      <c r="F71" s="39"/>
      <c r="G71" s="40"/>
      <c r="H71" s="40"/>
      <c r="I71" s="40"/>
      <c r="J71" s="40"/>
      <c r="K71" s="40"/>
      <c r="L71" s="40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ht="15.75" customHeight="1">
      <c r="A72" s="39"/>
      <c r="B72" s="39"/>
      <c r="C72" s="39"/>
      <c r="D72" s="39"/>
      <c r="E72" s="39"/>
      <c r="F72" s="39"/>
      <c r="G72" s="40"/>
      <c r="H72" s="40"/>
      <c r="I72" s="40"/>
      <c r="J72" s="40"/>
      <c r="K72" s="40"/>
      <c r="L72" s="40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ht="15.75" customHeight="1">
      <c r="A73" s="39"/>
      <c r="B73" s="39"/>
      <c r="C73" s="39"/>
      <c r="D73" s="39"/>
      <c r="E73" s="39"/>
      <c r="F73" s="39"/>
      <c r="G73" s="40"/>
      <c r="H73" s="40"/>
      <c r="I73" s="40"/>
      <c r="J73" s="40"/>
      <c r="K73" s="40"/>
      <c r="L73" s="40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ht="15.75" customHeight="1">
      <c r="A74" s="39"/>
      <c r="B74" s="39"/>
      <c r="C74" s="39"/>
      <c r="D74" s="39"/>
      <c r="E74" s="39"/>
      <c r="F74" s="39"/>
      <c r="G74" s="40"/>
      <c r="H74" s="40"/>
      <c r="I74" s="40"/>
      <c r="J74" s="40"/>
      <c r="K74" s="40"/>
      <c r="L74" s="40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ht="15.75" customHeight="1">
      <c r="A75" s="39"/>
      <c r="B75" s="39"/>
      <c r="C75" s="39"/>
      <c r="D75" s="39"/>
      <c r="E75" s="39"/>
      <c r="F75" s="39"/>
      <c r="G75" s="40"/>
      <c r="H75" s="40"/>
      <c r="I75" s="40"/>
      <c r="J75" s="40"/>
      <c r="K75" s="40"/>
      <c r="L75" s="40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ht="15.75" customHeight="1">
      <c r="A76" s="39"/>
      <c r="B76" s="39"/>
      <c r="C76" s="39"/>
      <c r="D76" s="39"/>
      <c r="E76" s="39"/>
      <c r="F76" s="39"/>
      <c r="G76" s="40"/>
      <c r="H76" s="40"/>
      <c r="I76" s="40"/>
      <c r="J76" s="40"/>
      <c r="K76" s="40"/>
      <c r="L76" s="40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ht="15.75" customHeight="1">
      <c r="A77" s="39"/>
      <c r="B77" s="39"/>
      <c r="C77" s="39"/>
      <c r="D77" s="39"/>
      <c r="E77" s="39"/>
      <c r="F77" s="39"/>
      <c r="G77" s="40"/>
      <c r="H77" s="40"/>
      <c r="I77" s="40"/>
      <c r="J77" s="40"/>
      <c r="K77" s="40"/>
      <c r="L77" s="40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ht="15.75" customHeight="1">
      <c r="A78" s="39"/>
      <c r="B78" s="39"/>
      <c r="C78" s="39"/>
      <c r="D78" s="39"/>
      <c r="E78" s="39"/>
      <c r="F78" s="39"/>
      <c r="G78" s="40"/>
      <c r="H78" s="40"/>
      <c r="I78" s="40"/>
      <c r="J78" s="40"/>
      <c r="K78" s="40"/>
      <c r="L78" s="40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ht="15.75" customHeight="1">
      <c r="A79" s="39"/>
      <c r="B79" s="39"/>
      <c r="C79" s="39"/>
      <c r="D79" s="39"/>
      <c r="E79" s="39"/>
      <c r="F79" s="39"/>
      <c r="G79" s="40"/>
      <c r="H79" s="40"/>
      <c r="I79" s="40"/>
      <c r="J79" s="40"/>
      <c r="K79" s="40"/>
      <c r="L79" s="40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ht="15.75" customHeight="1">
      <c r="A80" s="39"/>
      <c r="B80" s="39"/>
      <c r="C80" s="39"/>
      <c r="D80" s="39"/>
      <c r="E80" s="39"/>
      <c r="F80" s="39"/>
      <c r="G80" s="40"/>
      <c r="H80" s="40"/>
      <c r="I80" s="40"/>
      <c r="J80" s="40"/>
      <c r="K80" s="40"/>
      <c r="L80" s="40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ht="15.75" customHeight="1">
      <c r="A81" s="39"/>
      <c r="B81" s="39"/>
      <c r="C81" s="39"/>
      <c r="D81" s="39"/>
      <c r="E81" s="39"/>
      <c r="F81" s="39"/>
      <c r="G81" s="40"/>
      <c r="H81" s="40"/>
      <c r="I81" s="40"/>
      <c r="J81" s="40"/>
      <c r="K81" s="40"/>
      <c r="L81" s="40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ht="15.75" customHeight="1">
      <c r="A82" s="39"/>
      <c r="B82" s="39"/>
      <c r="C82" s="39"/>
      <c r="D82" s="39"/>
      <c r="E82" s="39"/>
      <c r="F82" s="39"/>
      <c r="G82" s="40"/>
      <c r="H82" s="40"/>
      <c r="I82" s="40"/>
      <c r="J82" s="40"/>
      <c r="K82" s="40"/>
      <c r="L82" s="40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ht="15.75" customHeight="1">
      <c r="A83" s="39"/>
      <c r="B83" s="39"/>
      <c r="C83" s="39"/>
      <c r="D83" s="39"/>
      <c r="E83" s="39"/>
      <c r="F83" s="39"/>
      <c r="G83" s="40"/>
      <c r="H83" s="40"/>
      <c r="I83" s="40"/>
      <c r="J83" s="40"/>
      <c r="K83" s="40"/>
      <c r="L83" s="40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ht="15.75" customHeight="1">
      <c r="A84" s="39"/>
      <c r="B84" s="39"/>
      <c r="C84" s="39"/>
      <c r="D84" s="39"/>
      <c r="E84" s="39"/>
      <c r="F84" s="39"/>
      <c r="G84" s="40"/>
      <c r="H84" s="40"/>
      <c r="I84" s="40"/>
      <c r="J84" s="40"/>
      <c r="K84" s="40"/>
      <c r="L84" s="40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ht="15.75" customHeight="1">
      <c r="A85" s="39"/>
      <c r="B85" s="39"/>
      <c r="C85" s="39"/>
      <c r="D85" s="39"/>
      <c r="E85" s="39"/>
      <c r="F85" s="39"/>
      <c r="G85" s="40"/>
      <c r="H85" s="40"/>
      <c r="I85" s="40"/>
      <c r="J85" s="40"/>
      <c r="K85" s="40"/>
      <c r="L85" s="40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ht="15.75" customHeight="1">
      <c r="A86" s="39"/>
      <c r="B86" s="39"/>
      <c r="C86" s="39"/>
      <c r="D86" s="39"/>
      <c r="E86" s="39"/>
      <c r="F86" s="39"/>
      <c r="G86" s="40"/>
      <c r="H86" s="40"/>
      <c r="I86" s="40"/>
      <c r="J86" s="40"/>
      <c r="K86" s="40"/>
      <c r="L86" s="40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ht="15.75" customHeight="1">
      <c r="A87" s="39"/>
      <c r="B87" s="39"/>
      <c r="C87" s="39"/>
      <c r="D87" s="39"/>
      <c r="E87" s="39"/>
      <c r="F87" s="39"/>
      <c r="G87" s="40"/>
      <c r="H87" s="40"/>
      <c r="I87" s="40"/>
      <c r="J87" s="40"/>
      <c r="K87" s="40"/>
      <c r="L87" s="40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ht="15.75" customHeight="1">
      <c r="A88" s="39"/>
      <c r="B88" s="39"/>
      <c r="C88" s="39"/>
      <c r="D88" s="39"/>
      <c r="E88" s="39"/>
      <c r="F88" s="39"/>
      <c r="G88" s="40"/>
      <c r="H88" s="40"/>
      <c r="I88" s="40"/>
      <c r="J88" s="40"/>
      <c r="K88" s="40"/>
      <c r="L88" s="40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ht="15.75" customHeight="1">
      <c r="A89" s="39"/>
      <c r="B89" s="39"/>
      <c r="C89" s="39"/>
      <c r="D89" s="39"/>
      <c r="E89" s="39"/>
      <c r="F89" s="39"/>
      <c r="G89" s="40"/>
      <c r="H89" s="40"/>
      <c r="I89" s="40"/>
      <c r="J89" s="40"/>
      <c r="K89" s="40"/>
      <c r="L89" s="40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ht="15.75" customHeight="1">
      <c r="A90" s="39"/>
      <c r="B90" s="39"/>
      <c r="C90" s="39"/>
      <c r="D90" s="39"/>
      <c r="E90" s="39"/>
      <c r="F90" s="39"/>
      <c r="G90" s="40"/>
      <c r="H90" s="40"/>
      <c r="I90" s="40"/>
      <c r="J90" s="40"/>
      <c r="K90" s="40"/>
      <c r="L90" s="40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ht="15.75" customHeight="1">
      <c r="A91" s="39"/>
      <c r="B91" s="39"/>
      <c r="C91" s="39"/>
      <c r="D91" s="39"/>
      <c r="E91" s="39"/>
      <c r="F91" s="39"/>
      <c r="G91" s="40"/>
      <c r="H91" s="40"/>
      <c r="I91" s="40"/>
      <c r="J91" s="40"/>
      <c r="K91" s="40"/>
      <c r="L91" s="40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ht="15.75" customHeight="1">
      <c r="A92" s="39"/>
      <c r="B92" s="39"/>
      <c r="C92" s="39"/>
      <c r="D92" s="39"/>
      <c r="E92" s="39"/>
      <c r="F92" s="39"/>
      <c r="G92" s="40"/>
      <c r="H92" s="40"/>
      <c r="I92" s="40"/>
      <c r="J92" s="40"/>
      <c r="K92" s="40"/>
      <c r="L92" s="40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ht="15.75" customHeight="1">
      <c r="A93" s="39"/>
      <c r="B93" s="39"/>
      <c r="C93" s="39"/>
      <c r="D93" s="39"/>
      <c r="E93" s="39"/>
      <c r="F93" s="39"/>
      <c r="G93" s="40"/>
      <c r="H93" s="40"/>
      <c r="I93" s="40"/>
      <c r="J93" s="40"/>
      <c r="K93" s="40"/>
      <c r="L93" s="40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ht="15.75" customHeight="1">
      <c r="A94" s="39"/>
      <c r="B94" s="39"/>
      <c r="C94" s="39"/>
      <c r="D94" s="39"/>
      <c r="E94" s="39"/>
      <c r="F94" s="39"/>
      <c r="G94" s="40"/>
      <c r="H94" s="40"/>
      <c r="I94" s="40"/>
      <c r="J94" s="40"/>
      <c r="K94" s="40"/>
      <c r="L94" s="40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ht="15.75" customHeight="1">
      <c r="A95" s="39"/>
      <c r="B95" s="39"/>
      <c r="C95" s="39"/>
      <c r="D95" s="39"/>
      <c r="E95" s="39"/>
      <c r="F95" s="39"/>
      <c r="G95" s="40"/>
      <c r="H95" s="40"/>
      <c r="I95" s="40"/>
      <c r="J95" s="40"/>
      <c r="K95" s="40"/>
      <c r="L95" s="40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ht="15.75" customHeight="1">
      <c r="A96" s="39"/>
      <c r="B96" s="39"/>
      <c r="C96" s="39"/>
      <c r="D96" s="39"/>
      <c r="E96" s="39"/>
      <c r="F96" s="39"/>
      <c r="G96" s="40"/>
      <c r="H96" s="40"/>
      <c r="I96" s="40"/>
      <c r="J96" s="40"/>
      <c r="K96" s="40"/>
      <c r="L96" s="40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ht="15.75" customHeight="1">
      <c r="A97" s="39"/>
      <c r="B97" s="39"/>
      <c r="C97" s="39"/>
      <c r="D97" s="39"/>
      <c r="E97" s="39"/>
      <c r="F97" s="39"/>
      <c r="G97" s="40"/>
      <c r="H97" s="40"/>
      <c r="I97" s="40"/>
      <c r="J97" s="40"/>
      <c r="K97" s="40"/>
      <c r="L97" s="40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ht="15.75" customHeight="1">
      <c r="A98" s="39"/>
      <c r="B98" s="39"/>
      <c r="C98" s="39"/>
      <c r="D98" s="39"/>
      <c r="E98" s="39"/>
      <c r="F98" s="39"/>
      <c r="G98" s="40"/>
      <c r="H98" s="40"/>
      <c r="I98" s="40"/>
      <c r="J98" s="40"/>
      <c r="K98" s="40"/>
      <c r="L98" s="40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ht="15.75" customHeight="1">
      <c r="A99" s="39"/>
      <c r="B99" s="39"/>
      <c r="C99" s="39"/>
      <c r="D99" s="39"/>
      <c r="E99" s="39"/>
      <c r="F99" s="39"/>
      <c r="G99" s="40"/>
      <c r="H99" s="40"/>
      <c r="I99" s="40"/>
      <c r="J99" s="40"/>
      <c r="K99" s="40"/>
      <c r="L99" s="40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ht="15.75" customHeight="1">
      <c r="A100" s="39"/>
      <c r="B100" s="39"/>
      <c r="C100" s="39"/>
      <c r="D100" s="39"/>
      <c r="E100" s="39"/>
      <c r="F100" s="39"/>
      <c r="G100" s="40"/>
      <c r="H100" s="40"/>
      <c r="I100" s="40"/>
      <c r="J100" s="40"/>
      <c r="K100" s="40"/>
      <c r="L100" s="40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ht="15.75" customHeight="1">
      <c r="A101" s="39"/>
      <c r="B101" s="39"/>
      <c r="C101" s="39"/>
      <c r="D101" s="39"/>
      <c r="E101" s="39"/>
      <c r="F101" s="39"/>
      <c r="G101" s="40"/>
      <c r="H101" s="40"/>
      <c r="I101" s="40"/>
      <c r="J101" s="40"/>
      <c r="K101" s="40"/>
      <c r="L101" s="40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ht="15.75" customHeight="1">
      <c r="A102" s="39"/>
      <c r="B102" s="39"/>
      <c r="C102" s="39"/>
      <c r="D102" s="39"/>
      <c r="E102" s="39"/>
      <c r="F102" s="39"/>
      <c r="G102" s="40"/>
      <c r="H102" s="40"/>
      <c r="I102" s="40"/>
      <c r="J102" s="40"/>
      <c r="K102" s="40"/>
      <c r="L102" s="40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ht="15.75" customHeight="1">
      <c r="A103" s="39"/>
      <c r="B103" s="39"/>
      <c r="C103" s="39"/>
      <c r="D103" s="39"/>
      <c r="E103" s="39"/>
      <c r="F103" s="39"/>
      <c r="G103" s="40"/>
      <c r="H103" s="40"/>
      <c r="I103" s="40"/>
      <c r="J103" s="40"/>
      <c r="K103" s="40"/>
      <c r="L103" s="40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ht="15.75" customHeight="1">
      <c r="A104" s="39"/>
      <c r="B104" s="39"/>
      <c r="C104" s="39"/>
      <c r="D104" s="39"/>
      <c r="E104" s="39"/>
      <c r="F104" s="39"/>
      <c r="G104" s="40"/>
      <c r="H104" s="40"/>
      <c r="I104" s="40"/>
      <c r="J104" s="40"/>
      <c r="K104" s="40"/>
      <c r="L104" s="40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ht="15.75" customHeight="1">
      <c r="A105" s="39"/>
      <c r="B105" s="39"/>
      <c r="C105" s="39"/>
      <c r="D105" s="39"/>
      <c r="E105" s="39"/>
      <c r="F105" s="39"/>
      <c r="G105" s="40"/>
      <c r="H105" s="40"/>
      <c r="I105" s="40"/>
      <c r="J105" s="40"/>
      <c r="K105" s="40"/>
      <c r="L105" s="40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ht="15.75" customHeight="1">
      <c r="A106" s="39"/>
      <c r="B106" s="39"/>
      <c r="C106" s="39"/>
      <c r="D106" s="39"/>
      <c r="E106" s="39"/>
      <c r="F106" s="39"/>
      <c r="G106" s="40"/>
      <c r="H106" s="40"/>
      <c r="I106" s="40"/>
      <c r="J106" s="40"/>
      <c r="K106" s="40"/>
      <c r="L106" s="40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ht="15.75" customHeight="1">
      <c r="A107" s="39"/>
      <c r="B107" s="39"/>
      <c r="C107" s="39"/>
      <c r="D107" s="39"/>
      <c r="E107" s="39"/>
      <c r="F107" s="39"/>
      <c r="G107" s="40"/>
      <c r="H107" s="40"/>
      <c r="I107" s="40"/>
      <c r="J107" s="40"/>
      <c r="K107" s="40"/>
      <c r="L107" s="40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ht="15.75" customHeight="1">
      <c r="A108" s="39"/>
      <c r="B108" s="39"/>
      <c r="C108" s="39"/>
      <c r="D108" s="39"/>
      <c r="E108" s="39"/>
      <c r="F108" s="39"/>
      <c r="G108" s="40"/>
      <c r="H108" s="40"/>
      <c r="I108" s="40"/>
      <c r="J108" s="40"/>
      <c r="K108" s="40"/>
      <c r="L108" s="40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ht="15.75" customHeight="1">
      <c r="A109" s="39"/>
      <c r="B109" s="39"/>
      <c r="C109" s="39"/>
      <c r="D109" s="39"/>
      <c r="E109" s="39"/>
      <c r="F109" s="39"/>
      <c r="G109" s="40"/>
      <c r="H109" s="40"/>
      <c r="I109" s="40"/>
      <c r="J109" s="40"/>
      <c r="K109" s="40"/>
      <c r="L109" s="40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ht="15.75" customHeight="1">
      <c r="A110" s="39"/>
      <c r="B110" s="39"/>
      <c r="C110" s="39"/>
      <c r="D110" s="39"/>
      <c r="E110" s="39"/>
      <c r="F110" s="39"/>
      <c r="G110" s="40"/>
      <c r="H110" s="40"/>
      <c r="I110" s="40"/>
      <c r="J110" s="40"/>
      <c r="K110" s="40"/>
      <c r="L110" s="40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ht="15.75" customHeight="1">
      <c r="A111" s="39"/>
      <c r="B111" s="39"/>
      <c r="C111" s="39"/>
      <c r="D111" s="39"/>
      <c r="E111" s="39"/>
      <c r="F111" s="39"/>
      <c r="G111" s="40"/>
      <c r="H111" s="40"/>
      <c r="I111" s="40"/>
      <c r="J111" s="40"/>
      <c r="K111" s="40"/>
      <c r="L111" s="40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ht="15.75" customHeight="1">
      <c r="A112" s="39"/>
      <c r="B112" s="39"/>
      <c r="C112" s="39"/>
      <c r="D112" s="39"/>
      <c r="E112" s="39"/>
      <c r="F112" s="39"/>
      <c r="G112" s="40"/>
      <c r="H112" s="40"/>
      <c r="I112" s="40"/>
      <c r="J112" s="40"/>
      <c r="K112" s="40"/>
      <c r="L112" s="40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ht="15.75" customHeight="1">
      <c r="A113" s="39"/>
      <c r="B113" s="39"/>
      <c r="C113" s="39"/>
      <c r="D113" s="39"/>
      <c r="E113" s="39"/>
      <c r="F113" s="39"/>
      <c r="G113" s="40"/>
      <c r="H113" s="40"/>
      <c r="I113" s="40"/>
      <c r="J113" s="40"/>
      <c r="K113" s="40"/>
      <c r="L113" s="40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ht="15.75" customHeight="1">
      <c r="A114" s="39"/>
      <c r="B114" s="39"/>
      <c r="C114" s="39"/>
      <c r="D114" s="39"/>
      <c r="E114" s="39"/>
      <c r="F114" s="39"/>
      <c r="G114" s="40"/>
      <c r="H114" s="40"/>
      <c r="I114" s="40"/>
      <c r="J114" s="40"/>
      <c r="K114" s="40"/>
      <c r="L114" s="40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ht="15.75" customHeight="1">
      <c r="A115" s="39"/>
      <c r="B115" s="39"/>
      <c r="C115" s="39"/>
      <c r="D115" s="39"/>
      <c r="E115" s="39"/>
      <c r="F115" s="39"/>
      <c r="G115" s="40"/>
      <c r="H115" s="40"/>
      <c r="I115" s="40"/>
      <c r="J115" s="40"/>
      <c r="K115" s="40"/>
      <c r="L115" s="40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ht="15.75" customHeight="1">
      <c r="A116" s="39"/>
      <c r="B116" s="39"/>
      <c r="C116" s="39"/>
      <c r="D116" s="39"/>
      <c r="E116" s="39"/>
      <c r="F116" s="39"/>
      <c r="G116" s="40"/>
      <c r="H116" s="40"/>
      <c r="I116" s="40"/>
      <c r="J116" s="40"/>
      <c r="K116" s="40"/>
      <c r="L116" s="40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ht="15.75" customHeight="1">
      <c r="A117" s="39"/>
      <c r="B117" s="39"/>
      <c r="C117" s="39"/>
      <c r="D117" s="39"/>
      <c r="E117" s="39"/>
      <c r="F117" s="39"/>
      <c r="G117" s="40"/>
      <c r="H117" s="40"/>
      <c r="I117" s="40"/>
      <c r="J117" s="40"/>
      <c r="K117" s="40"/>
      <c r="L117" s="40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ht="15.75" customHeight="1">
      <c r="A118" s="39"/>
      <c r="B118" s="39"/>
      <c r="C118" s="39"/>
      <c r="D118" s="39"/>
      <c r="E118" s="39"/>
      <c r="F118" s="39"/>
      <c r="G118" s="40"/>
      <c r="H118" s="40"/>
      <c r="I118" s="40"/>
      <c r="J118" s="40"/>
      <c r="K118" s="40"/>
      <c r="L118" s="40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ht="15.75" customHeight="1">
      <c r="A119" s="39"/>
      <c r="B119" s="39"/>
      <c r="C119" s="39"/>
      <c r="D119" s="39"/>
      <c r="E119" s="39"/>
      <c r="F119" s="39"/>
      <c r="G119" s="40"/>
      <c r="H119" s="40"/>
      <c r="I119" s="40"/>
      <c r="J119" s="40"/>
      <c r="K119" s="40"/>
      <c r="L119" s="40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ht="15.75" customHeight="1">
      <c r="A120" s="39"/>
      <c r="B120" s="39"/>
      <c r="C120" s="39"/>
      <c r="D120" s="39"/>
      <c r="E120" s="39"/>
      <c r="F120" s="39"/>
      <c r="G120" s="40"/>
      <c r="H120" s="40"/>
      <c r="I120" s="40"/>
      <c r="J120" s="40"/>
      <c r="K120" s="40"/>
      <c r="L120" s="40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ht="15.75" customHeight="1">
      <c r="A121" s="39"/>
      <c r="B121" s="39"/>
      <c r="C121" s="39"/>
      <c r="D121" s="39"/>
      <c r="E121" s="39"/>
      <c r="F121" s="39"/>
      <c r="G121" s="40"/>
      <c r="H121" s="40"/>
      <c r="I121" s="40"/>
      <c r="J121" s="40"/>
      <c r="K121" s="40"/>
      <c r="L121" s="40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ht="15.75" customHeight="1">
      <c r="A122" s="39"/>
      <c r="B122" s="39"/>
      <c r="C122" s="39"/>
      <c r="D122" s="39"/>
      <c r="E122" s="39"/>
      <c r="F122" s="39"/>
      <c r="G122" s="40"/>
      <c r="H122" s="40"/>
      <c r="I122" s="40"/>
      <c r="J122" s="40"/>
      <c r="K122" s="40"/>
      <c r="L122" s="40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ht="15.75" customHeight="1">
      <c r="A123" s="39"/>
      <c r="B123" s="39"/>
      <c r="C123" s="39"/>
      <c r="D123" s="39"/>
      <c r="E123" s="39"/>
      <c r="F123" s="39"/>
      <c r="G123" s="40"/>
      <c r="H123" s="40"/>
      <c r="I123" s="40"/>
      <c r="J123" s="40"/>
      <c r="K123" s="40"/>
      <c r="L123" s="40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ht="15.75" customHeight="1">
      <c r="A124" s="39"/>
      <c r="B124" s="39"/>
      <c r="C124" s="39"/>
      <c r="D124" s="39"/>
      <c r="E124" s="39"/>
      <c r="F124" s="39"/>
      <c r="G124" s="40"/>
      <c r="H124" s="40"/>
      <c r="I124" s="40"/>
      <c r="J124" s="40"/>
      <c r="K124" s="40"/>
      <c r="L124" s="40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ht="15.75" customHeight="1">
      <c r="A125" s="39"/>
      <c r="B125" s="39"/>
      <c r="C125" s="39"/>
      <c r="D125" s="39"/>
      <c r="E125" s="39"/>
      <c r="F125" s="39"/>
      <c r="G125" s="40"/>
      <c r="H125" s="40"/>
      <c r="I125" s="40"/>
      <c r="J125" s="40"/>
      <c r="K125" s="40"/>
      <c r="L125" s="40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ht="15.75" customHeight="1">
      <c r="A126" s="39"/>
      <c r="B126" s="39"/>
      <c r="C126" s="39"/>
      <c r="D126" s="39"/>
      <c r="E126" s="39"/>
      <c r="F126" s="39"/>
      <c r="G126" s="40"/>
      <c r="H126" s="40"/>
      <c r="I126" s="40"/>
      <c r="J126" s="40"/>
      <c r="K126" s="40"/>
      <c r="L126" s="40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ht="15.75" customHeight="1">
      <c r="A127" s="39"/>
      <c r="B127" s="39"/>
      <c r="C127" s="39"/>
      <c r="D127" s="39"/>
      <c r="E127" s="39"/>
      <c r="F127" s="39"/>
      <c r="G127" s="40"/>
      <c r="H127" s="40"/>
      <c r="I127" s="40"/>
      <c r="J127" s="40"/>
      <c r="K127" s="40"/>
      <c r="L127" s="40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ht="15.75" customHeight="1">
      <c r="A128" s="39"/>
      <c r="B128" s="39"/>
      <c r="C128" s="39"/>
      <c r="D128" s="39"/>
      <c r="E128" s="39"/>
      <c r="F128" s="39"/>
      <c r="G128" s="40"/>
      <c r="H128" s="40"/>
      <c r="I128" s="40"/>
      <c r="J128" s="40"/>
      <c r="K128" s="40"/>
      <c r="L128" s="40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ht="15.75" customHeight="1">
      <c r="A129" s="39"/>
      <c r="B129" s="39"/>
      <c r="C129" s="39"/>
      <c r="D129" s="39"/>
      <c r="E129" s="39"/>
      <c r="F129" s="39"/>
      <c r="G129" s="40"/>
      <c r="H129" s="40"/>
      <c r="I129" s="40"/>
      <c r="J129" s="40"/>
      <c r="K129" s="40"/>
      <c r="L129" s="40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ht="15.75" customHeight="1">
      <c r="A130" s="39"/>
      <c r="B130" s="39"/>
      <c r="C130" s="39"/>
      <c r="D130" s="39"/>
      <c r="E130" s="39"/>
      <c r="F130" s="39"/>
      <c r="G130" s="40"/>
      <c r="H130" s="40"/>
      <c r="I130" s="40"/>
      <c r="J130" s="40"/>
      <c r="K130" s="40"/>
      <c r="L130" s="40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ht="15.75" customHeight="1">
      <c r="A131" s="39"/>
      <c r="B131" s="39"/>
      <c r="C131" s="39"/>
      <c r="D131" s="39"/>
      <c r="E131" s="39"/>
      <c r="F131" s="39"/>
      <c r="G131" s="40"/>
      <c r="H131" s="40"/>
      <c r="I131" s="40"/>
      <c r="J131" s="40"/>
      <c r="K131" s="40"/>
      <c r="L131" s="40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ht="15.75" customHeight="1">
      <c r="A132" s="39"/>
      <c r="B132" s="39"/>
      <c r="C132" s="39"/>
      <c r="D132" s="39"/>
      <c r="E132" s="39"/>
      <c r="F132" s="39"/>
      <c r="G132" s="40"/>
      <c r="H132" s="40"/>
      <c r="I132" s="40"/>
      <c r="J132" s="40"/>
      <c r="K132" s="40"/>
      <c r="L132" s="40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ht="15.75" customHeight="1">
      <c r="A133" s="39"/>
      <c r="B133" s="39"/>
      <c r="C133" s="39"/>
      <c r="D133" s="39"/>
      <c r="E133" s="39"/>
      <c r="F133" s="39"/>
      <c r="G133" s="40"/>
      <c r="H133" s="40"/>
      <c r="I133" s="40"/>
      <c r="J133" s="40"/>
      <c r="K133" s="40"/>
      <c r="L133" s="40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ht="15.75" customHeight="1">
      <c r="A134" s="39"/>
      <c r="B134" s="39"/>
      <c r="C134" s="39"/>
      <c r="D134" s="39"/>
      <c r="E134" s="39"/>
      <c r="F134" s="39"/>
      <c r="G134" s="40"/>
      <c r="H134" s="40"/>
      <c r="I134" s="40"/>
      <c r="J134" s="40"/>
      <c r="K134" s="40"/>
      <c r="L134" s="40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ht="15.75" customHeight="1">
      <c r="A135" s="39"/>
      <c r="B135" s="39"/>
      <c r="C135" s="39"/>
      <c r="D135" s="39"/>
      <c r="E135" s="39"/>
      <c r="F135" s="39"/>
      <c r="G135" s="40"/>
      <c r="H135" s="40"/>
      <c r="I135" s="40"/>
      <c r="J135" s="40"/>
      <c r="K135" s="40"/>
      <c r="L135" s="40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ht="15.75" customHeight="1">
      <c r="A136" s="39"/>
      <c r="B136" s="39"/>
      <c r="C136" s="39"/>
      <c r="D136" s="39"/>
      <c r="E136" s="39"/>
      <c r="F136" s="39"/>
      <c r="G136" s="40"/>
      <c r="H136" s="40"/>
      <c r="I136" s="40"/>
      <c r="J136" s="40"/>
      <c r="K136" s="40"/>
      <c r="L136" s="40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ht="15.75" customHeight="1">
      <c r="A137" s="39"/>
      <c r="B137" s="39"/>
      <c r="C137" s="39"/>
      <c r="D137" s="39"/>
      <c r="E137" s="39"/>
      <c r="F137" s="39"/>
      <c r="G137" s="40"/>
      <c r="H137" s="40"/>
      <c r="I137" s="40"/>
      <c r="J137" s="40"/>
      <c r="K137" s="40"/>
      <c r="L137" s="40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ht="15.75" customHeight="1">
      <c r="A138" s="39"/>
      <c r="B138" s="39"/>
      <c r="C138" s="39"/>
      <c r="D138" s="39"/>
      <c r="E138" s="39"/>
      <c r="F138" s="39"/>
      <c r="G138" s="40"/>
      <c r="H138" s="40"/>
      <c r="I138" s="40"/>
      <c r="J138" s="40"/>
      <c r="K138" s="40"/>
      <c r="L138" s="40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ht="15.75" customHeight="1">
      <c r="A139" s="39"/>
      <c r="B139" s="39"/>
      <c r="C139" s="39"/>
      <c r="D139" s="39"/>
      <c r="E139" s="39"/>
      <c r="F139" s="39"/>
      <c r="G139" s="40"/>
      <c r="H139" s="40"/>
      <c r="I139" s="40"/>
      <c r="J139" s="40"/>
      <c r="K139" s="40"/>
      <c r="L139" s="40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ht="15.75" customHeight="1">
      <c r="A140" s="39"/>
      <c r="B140" s="39"/>
      <c r="C140" s="39"/>
      <c r="D140" s="39"/>
      <c r="E140" s="39"/>
      <c r="F140" s="39"/>
      <c r="G140" s="40"/>
      <c r="H140" s="40"/>
      <c r="I140" s="40"/>
      <c r="J140" s="40"/>
      <c r="K140" s="40"/>
      <c r="L140" s="40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ht="15.75" customHeight="1">
      <c r="A141" s="39"/>
      <c r="B141" s="39"/>
      <c r="C141" s="39"/>
      <c r="D141" s="39"/>
      <c r="E141" s="39"/>
      <c r="F141" s="39"/>
      <c r="G141" s="40"/>
      <c r="H141" s="40"/>
      <c r="I141" s="40"/>
      <c r="J141" s="40"/>
      <c r="K141" s="40"/>
      <c r="L141" s="40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ht="15.75" customHeight="1">
      <c r="A142" s="39"/>
      <c r="B142" s="39"/>
      <c r="C142" s="39"/>
      <c r="D142" s="39"/>
      <c r="E142" s="39"/>
      <c r="F142" s="39"/>
      <c r="G142" s="40"/>
      <c r="H142" s="40"/>
      <c r="I142" s="40"/>
      <c r="J142" s="40"/>
      <c r="K142" s="40"/>
      <c r="L142" s="40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ht="15.75" customHeight="1">
      <c r="A143" s="39"/>
      <c r="B143" s="39"/>
      <c r="C143" s="39"/>
      <c r="D143" s="39"/>
      <c r="E143" s="39"/>
      <c r="F143" s="39"/>
      <c r="G143" s="40"/>
      <c r="H143" s="40"/>
      <c r="I143" s="40"/>
      <c r="J143" s="40"/>
      <c r="K143" s="40"/>
      <c r="L143" s="40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ht="15.75" customHeight="1">
      <c r="A144" s="39"/>
      <c r="B144" s="39"/>
      <c r="C144" s="39"/>
      <c r="D144" s="39"/>
      <c r="E144" s="39"/>
      <c r="F144" s="39"/>
      <c r="G144" s="40"/>
      <c r="H144" s="40"/>
      <c r="I144" s="40"/>
      <c r="J144" s="40"/>
      <c r="K144" s="40"/>
      <c r="L144" s="40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ht="15.75" customHeight="1">
      <c r="A145" s="39"/>
      <c r="B145" s="39"/>
      <c r="C145" s="39"/>
      <c r="D145" s="39"/>
      <c r="E145" s="39"/>
      <c r="F145" s="39"/>
      <c r="G145" s="40"/>
      <c r="H145" s="40"/>
      <c r="I145" s="40"/>
      <c r="J145" s="40"/>
      <c r="K145" s="40"/>
      <c r="L145" s="40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ht="15.75" customHeight="1">
      <c r="A146" s="39"/>
      <c r="B146" s="39"/>
      <c r="C146" s="39"/>
      <c r="D146" s="39"/>
      <c r="E146" s="39"/>
      <c r="F146" s="39"/>
      <c r="G146" s="40"/>
      <c r="H146" s="40"/>
      <c r="I146" s="40"/>
      <c r="J146" s="40"/>
      <c r="K146" s="40"/>
      <c r="L146" s="40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ht="15.75" customHeight="1">
      <c r="A147" s="39"/>
      <c r="B147" s="39"/>
      <c r="C147" s="39"/>
      <c r="D147" s="39"/>
      <c r="E147" s="39"/>
      <c r="F147" s="39"/>
      <c r="G147" s="40"/>
      <c r="H147" s="40"/>
      <c r="I147" s="40"/>
      <c r="J147" s="40"/>
      <c r="K147" s="40"/>
      <c r="L147" s="40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ht="15.75" customHeight="1">
      <c r="A148" s="39"/>
      <c r="B148" s="39"/>
      <c r="C148" s="39"/>
      <c r="D148" s="39"/>
      <c r="E148" s="39"/>
      <c r="F148" s="39"/>
      <c r="G148" s="40"/>
      <c r="H148" s="40"/>
      <c r="I148" s="40"/>
      <c r="J148" s="40"/>
      <c r="K148" s="40"/>
      <c r="L148" s="40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ht="15.75" customHeight="1">
      <c r="A149" s="39"/>
      <c r="B149" s="39"/>
      <c r="C149" s="39"/>
      <c r="D149" s="39"/>
      <c r="E149" s="39"/>
      <c r="F149" s="39"/>
      <c r="G149" s="40"/>
      <c r="H149" s="40"/>
      <c r="I149" s="40"/>
      <c r="J149" s="40"/>
      <c r="K149" s="40"/>
      <c r="L149" s="40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ht="15.75" customHeight="1">
      <c r="A150" s="39"/>
      <c r="B150" s="39"/>
      <c r="C150" s="39"/>
      <c r="D150" s="39"/>
      <c r="E150" s="39"/>
      <c r="F150" s="39"/>
      <c r="G150" s="40"/>
      <c r="H150" s="40"/>
      <c r="I150" s="40"/>
      <c r="J150" s="40"/>
      <c r="K150" s="40"/>
      <c r="L150" s="40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ht="15.75" customHeight="1">
      <c r="A151" s="39"/>
      <c r="B151" s="39"/>
      <c r="C151" s="39"/>
      <c r="D151" s="39"/>
      <c r="E151" s="39"/>
      <c r="F151" s="39"/>
      <c r="G151" s="40"/>
      <c r="H151" s="40"/>
      <c r="I151" s="40"/>
      <c r="J151" s="40"/>
      <c r="K151" s="40"/>
      <c r="L151" s="40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ht="15.75" customHeight="1">
      <c r="A152" s="39"/>
      <c r="B152" s="39"/>
      <c r="C152" s="39"/>
      <c r="D152" s="39"/>
      <c r="E152" s="39"/>
      <c r="F152" s="39"/>
      <c r="G152" s="40"/>
      <c r="H152" s="40"/>
      <c r="I152" s="40"/>
      <c r="J152" s="40"/>
      <c r="K152" s="40"/>
      <c r="L152" s="40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ht="15.75" customHeight="1">
      <c r="A153" s="39"/>
      <c r="B153" s="39"/>
      <c r="C153" s="39"/>
      <c r="D153" s="39"/>
      <c r="E153" s="39"/>
      <c r="F153" s="39"/>
      <c r="G153" s="40"/>
      <c r="H153" s="40"/>
      <c r="I153" s="40"/>
      <c r="J153" s="40"/>
      <c r="K153" s="40"/>
      <c r="L153" s="40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ht="15.75" customHeight="1">
      <c r="A154" s="39"/>
      <c r="B154" s="39"/>
      <c r="C154" s="39"/>
      <c r="D154" s="39"/>
      <c r="E154" s="39"/>
      <c r="F154" s="39"/>
      <c r="G154" s="40"/>
      <c r="H154" s="40"/>
      <c r="I154" s="40"/>
      <c r="J154" s="40"/>
      <c r="K154" s="40"/>
      <c r="L154" s="40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ht="15.75" customHeight="1">
      <c r="A155" s="39"/>
      <c r="B155" s="39"/>
      <c r="C155" s="39"/>
      <c r="D155" s="39"/>
      <c r="E155" s="39"/>
      <c r="F155" s="39"/>
      <c r="G155" s="40"/>
      <c r="H155" s="40"/>
      <c r="I155" s="40"/>
      <c r="J155" s="40"/>
      <c r="K155" s="40"/>
      <c r="L155" s="40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ht="15.75" customHeight="1">
      <c r="A156" s="39"/>
      <c r="B156" s="39"/>
      <c r="C156" s="39"/>
      <c r="D156" s="39"/>
      <c r="E156" s="39"/>
      <c r="F156" s="39"/>
      <c r="G156" s="40"/>
      <c r="H156" s="40"/>
      <c r="I156" s="40"/>
      <c r="J156" s="40"/>
      <c r="K156" s="40"/>
      <c r="L156" s="40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ht="15.75" customHeight="1">
      <c r="A157" s="39"/>
      <c r="B157" s="39"/>
      <c r="C157" s="39"/>
      <c r="D157" s="39"/>
      <c r="E157" s="39"/>
      <c r="F157" s="39"/>
      <c r="G157" s="40"/>
      <c r="H157" s="40"/>
      <c r="I157" s="40"/>
      <c r="J157" s="40"/>
      <c r="K157" s="40"/>
      <c r="L157" s="40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ht="15.75" customHeight="1">
      <c r="A158" s="39"/>
      <c r="B158" s="39"/>
      <c r="C158" s="39"/>
      <c r="D158" s="39"/>
      <c r="E158" s="39"/>
      <c r="F158" s="39"/>
      <c r="G158" s="40"/>
      <c r="H158" s="40"/>
      <c r="I158" s="40"/>
      <c r="J158" s="40"/>
      <c r="K158" s="40"/>
      <c r="L158" s="40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ht="15.75" customHeight="1">
      <c r="A159" s="39"/>
      <c r="B159" s="39"/>
      <c r="C159" s="39"/>
      <c r="D159" s="39"/>
      <c r="E159" s="39"/>
      <c r="F159" s="39"/>
      <c r="G159" s="40"/>
      <c r="H159" s="40"/>
      <c r="I159" s="40"/>
      <c r="J159" s="40"/>
      <c r="K159" s="40"/>
      <c r="L159" s="40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ht="15.75" customHeight="1">
      <c r="A160" s="39"/>
      <c r="B160" s="39"/>
      <c r="C160" s="39"/>
      <c r="D160" s="39"/>
      <c r="E160" s="39"/>
      <c r="F160" s="39"/>
      <c r="G160" s="40"/>
      <c r="H160" s="40"/>
      <c r="I160" s="40"/>
      <c r="J160" s="40"/>
      <c r="K160" s="40"/>
      <c r="L160" s="40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ht="15.75" customHeight="1">
      <c r="A161" s="39"/>
      <c r="B161" s="39"/>
      <c r="C161" s="39"/>
      <c r="D161" s="39"/>
      <c r="E161" s="39"/>
      <c r="F161" s="39"/>
      <c r="G161" s="40"/>
      <c r="H161" s="40"/>
      <c r="I161" s="40"/>
      <c r="J161" s="40"/>
      <c r="K161" s="40"/>
      <c r="L161" s="40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ht="15.75" customHeight="1">
      <c r="A162" s="39"/>
      <c r="B162" s="39"/>
      <c r="C162" s="39"/>
      <c r="D162" s="39"/>
      <c r="E162" s="39"/>
      <c r="F162" s="39"/>
      <c r="G162" s="40"/>
      <c r="H162" s="40"/>
      <c r="I162" s="40"/>
      <c r="J162" s="40"/>
      <c r="K162" s="40"/>
      <c r="L162" s="40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ht="15.75" customHeight="1">
      <c r="A163" s="39"/>
      <c r="B163" s="39"/>
      <c r="C163" s="39"/>
      <c r="D163" s="39"/>
      <c r="E163" s="39"/>
      <c r="F163" s="39"/>
      <c r="G163" s="40"/>
      <c r="H163" s="40"/>
      <c r="I163" s="40"/>
      <c r="J163" s="40"/>
      <c r="K163" s="40"/>
      <c r="L163" s="40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ht="15.75" customHeight="1">
      <c r="A164" s="39"/>
      <c r="B164" s="39"/>
      <c r="C164" s="39"/>
      <c r="D164" s="39"/>
      <c r="E164" s="39"/>
      <c r="F164" s="39"/>
      <c r="G164" s="40"/>
      <c r="H164" s="40"/>
      <c r="I164" s="40"/>
      <c r="J164" s="40"/>
      <c r="K164" s="40"/>
      <c r="L164" s="40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ht="15.75" customHeight="1">
      <c r="A165" s="39"/>
      <c r="B165" s="39"/>
      <c r="C165" s="39"/>
      <c r="D165" s="39"/>
      <c r="E165" s="39"/>
      <c r="F165" s="39"/>
      <c r="G165" s="40"/>
      <c r="H165" s="40"/>
      <c r="I165" s="40"/>
      <c r="J165" s="40"/>
      <c r="K165" s="40"/>
      <c r="L165" s="40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ht="15.75" customHeight="1">
      <c r="A166" s="39"/>
      <c r="B166" s="39"/>
      <c r="C166" s="39"/>
      <c r="D166" s="39"/>
      <c r="E166" s="39"/>
      <c r="F166" s="39"/>
      <c r="G166" s="40"/>
      <c r="H166" s="40"/>
      <c r="I166" s="40"/>
      <c r="J166" s="40"/>
      <c r="K166" s="40"/>
      <c r="L166" s="40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ht="15.75" customHeight="1">
      <c r="A167" s="39"/>
      <c r="B167" s="39"/>
      <c r="C167" s="39"/>
      <c r="D167" s="39"/>
      <c r="E167" s="39"/>
      <c r="F167" s="39"/>
      <c r="G167" s="40"/>
      <c r="H167" s="40"/>
      <c r="I167" s="40"/>
      <c r="J167" s="40"/>
      <c r="K167" s="40"/>
      <c r="L167" s="40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ht="15.75" customHeight="1">
      <c r="A168" s="39"/>
      <c r="B168" s="39"/>
      <c r="C168" s="39"/>
      <c r="D168" s="39"/>
      <c r="E168" s="39"/>
      <c r="F168" s="39"/>
      <c r="G168" s="40"/>
      <c r="H168" s="40"/>
      <c r="I168" s="40"/>
      <c r="J168" s="40"/>
      <c r="K168" s="40"/>
      <c r="L168" s="40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ht="15.75" customHeight="1">
      <c r="A169" s="39"/>
      <c r="B169" s="39"/>
      <c r="C169" s="39"/>
      <c r="D169" s="39"/>
      <c r="E169" s="39"/>
      <c r="F169" s="39"/>
      <c r="G169" s="40"/>
      <c r="H169" s="40"/>
      <c r="I169" s="40"/>
      <c r="J169" s="40"/>
      <c r="K169" s="40"/>
      <c r="L169" s="40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ht="15.75" customHeight="1">
      <c r="A170" s="39"/>
      <c r="B170" s="39"/>
      <c r="C170" s="39"/>
      <c r="D170" s="39"/>
      <c r="E170" s="39"/>
      <c r="F170" s="39"/>
      <c r="G170" s="40"/>
      <c r="H170" s="40"/>
      <c r="I170" s="40"/>
      <c r="J170" s="40"/>
      <c r="K170" s="40"/>
      <c r="L170" s="40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ht="15.75" customHeight="1">
      <c r="A171" s="39"/>
      <c r="B171" s="39"/>
      <c r="C171" s="39"/>
      <c r="D171" s="39"/>
      <c r="E171" s="39"/>
      <c r="F171" s="39"/>
      <c r="G171" s="40"/>
      <c r="H171" s="40"/>
      <c r="I171" s="40"/>
      <c r="J171" s="40"/>
      <c r="K171" s="40"/>
      <c r="L171" s="40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ht="15.75" customHeight="1">
      <c r="A172" s="39"/>
      <c r="B172" s="39"/>
      <c r="C172" s="39"/>
      <c r="D172" s="39"/>
      <c r="E172" s="39"/>
      <c r="F172" s="39"/>
      <c r="G172" s="40"/>
      <c r="H172" s="40"/>
      <c r="I172" s="40"/>
      <c r="J172" s="40"/>
      <c r="K172" s="40"/>
      <c r="L172" s="40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ht="15.75" customHeight="1">
      <c r="A173" s="39"/>
      <c r="B173" s="39"/>
      <c r="C173" s="39"/>
      <c r="D173" s="39"/>
      <c r="E173" s="39"/>
      <c r="F173" s="39"/>
      <c r="G173" s="40"/>
      <c r="H173" s="40"/>
      <c r="I173" s="40"/>
      <c r="J173" s="40"/>
      <c r="K173" s="40"/>
      <c r="L173" s="40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ht="15.75" customHeight="1">
      <c r="A174" s="39"/>
      <c r="B174" s="39"/>
      <c r="C174" s="39"/>
      <c r="D174" s="39"/>
      <c r="E174" s="39"/>
      <c r="F174" s="39"/>
      <c r="G174" s="40"/>
      <c r="H174" s="40"/>
      <c r="I174" s="40"/>
      <c r="J174" s="40"/>
      <c r="K174" s="40"/>
      <c r="L174" s="40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ht="15.75" customHeight="1">
      <c r="A175" s="39"/>
      <c r="B175" s="39"/>
      <c r="C175" s="39"/>
      <c r="D175" s="39"/>
      <c r="E175" s="39"/>
      <c r="F175" s="39"/>
      <c r="G175" s="40"/>
      <c r="H175" s="40"/>
      <c r="I175" s="40"/>
      <c r="J175" s="40"/>
      <c r="K175" s="40"/>
      <c r="L175" s="40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ht="15.75" customHeight="1">
      <c r="A176" s="39"/>
      <c r="B176" s="39"/>
      <c r="C176" s="39"/>
      <c r="D176" s="39"/>
      <c r="E176" s="39"/>
      <c r="F176" s="39"/>
      <c r="G176" s="40"/>
      <c r="H176" s="40"/>
      <c r="I176" s="40"/>
      <c r="J176" s="40"/>
      <c r="K176" s="40"/>
      <c r="L176" s="40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ht="15.75" customHeight="1">
      <c r="A177" s="39"/>
      <c r="B177" s="39"/>
      <c r="C177" s="39"/>
      <c r="D177" s="39"/>
      <c r="E177" s="39"/>
      <c r="F177" s="39"/>
      <c r="G177" s="40"/>
      <c r="H177" s="40"/>
      <c r="I177" s="40"/>
      <c r="J177" s="40"/>
      <c r="K177" s="40"/>
      <c r="L177" s="40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ht="15.75" customHeight="1">
      <c r="A178" s="39"/>
      <c r="B178" s="39"/>
      <c r="C178" s="39"/>
      <c r="D178" s="39"/>
      <c r="E178" s="39"/>
      <c r="F178" s="39"/>
      <c r="G178" s="40"/>
      <c r="H178" s="40"/>
      <c r="I178" s="40"/>
      <c r="J178" s="40"/>
      <c r="K178" s="40"/>
      <c r="L178" s="40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ht="15.75" customHeight="1">
      <c r="A179" s="39"/>
      <c r="B179" s="39"/>
      <c r="C179" s="39"/>
      <c r="D179" s="39"/>
      <c r="E179" s="39"/>
      <c r="F179" s="39"/>
      <c r="G179" s="40"/>
      <c r="H179" s="40"/>
      <c r="I179" s="40"/>
      <c r="J179" s="40"/>
      <c r="K179" s="40"/>
      <c r="L179" s="40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ht="15.75" customHeight="1">
      <c r="A180" s="39"/>
      <c r="B180" s="39"/>
      <c r="C180" s="39"/>
      <c r="D180" s="39"/>
      <c r="E180" s="39"/>
      <c r="F180" s="39"/>
      <c r="G180" s="40"/>
      <c r="H180" s="40"/>
      <c r="I180" s="40"/>
      <c r="J180" s="40"/>
      <c r="K180" s="40"/>
      <c r="L180" s="40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ht="15.75" customHeight="1">
      <c r="A181" s="39"/>
      <c r="B181" s="39"/>
      <c r="C181" s="39"/>
      <c r="D181" s="39"/>
      <c r="E181" s="39"/>
      <c r="F181" s="39"/>
      <c r="G181" s="40"/>
      <c r="H181" s="40"/>
      <c r="I181" s="40"/>
      <c r="J181" s="40"/>
      <c r="K181" s="40"/>
      <c r="L181" s="40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ht="15.75" customHeight="1">
      <c r="A182" s="39"/>
      <c r="B182" s="39"/>
      <c r="C182" s="39"/>
      <c r="D182" s="39"/>
      <c r="E182" s="39"/>
      <c r="F182" s="39"/>
      <c r="G182" s="40"/>
      <c r="H182" s="40"/>
      <c r="I182" s="40"/>
      <c r="J182" s="40"/>
      <c r="K182" s="40"/>
      <c r="L182" s="40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ht="15.75" customHeight="1">
      <c r="A183" s="39"/>
      <c r="B183" s="39"/>
      <c r="C183" s="39"/>
      <c r="D183" s="39"/>
      <c r="E183" s="39"/>
      <c r="F183" s="39"/>
      <c r="G183" s="40"/>
      <c r="H183" s="40"/>
      <c r="I183" s="40"/>
      <c r="J183" s="40"/>
      <c r="K183" s="40"/>
      <c r="L183" s="40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ht="15.75" customHeight="1">
      <c r="A184" s="39"/>
      <c r="B184" s="39"/>
      <c r="C184" s="39"/>
      <c r="D184" s="39"/>
      <c r="E184" s="39"/>
      <c r="F184" s="39"/>
      <c r="G184" s="40"/>
      <c r="H184" s="40"/>
      <c r="I184" s="40"/>
      <c r="J184" s="40"/>
      <c r="K184" s="40"/>
      <c r="L184" s="40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ht="15.75" customHeight="1">
      <c r="A185" s="39"/>
      <c r="B185" s="39"/>
      <c r="C185" s="39"/>
      <c r="D185" s="39"/>
      <c r="E185" s="39"/>
      <c r="F185" s="39"/>
      <c r="G185" s="40"/>
      <c r="H185" s="40"/>
      <c r="I185" s="40"/>
      <c r="J185" s="40"/>
      <c r="K185" s="40"/>
      <c r="L185" s="40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ht="15.75" customHeight="1">
      <c r="A186" s="39"/>
      <c r="B186" s="39"/>
      <c r="C186" s="39"/>
      <c r="D186" s="39"/>
      <c r="E186" s="39"/>
      <c r="F186" s="39"/>
      <c r="G186" s="40"/>
      <c r="H186" s="40"/>
      <c r="I186" s="40"/>
      <c r="J186" s="40"/>
      <c r="K186" s="40"/>
      <c r="L186" s="40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ht="15.75" customHeight="1">
      <c r="A187" s="39"/>
      <c r="B187" s="39"/>
      <c r="C187" s="39"/>
      <c r="D187" s="39"/>
      <c r="E187" s="39"/>
      <c r="F187" s="39"/>
      <c r="G187" s="40"/>
      <c r="H187" s="40"/>
      <c r="I187" s="40"/>
      <c r="J187" s="40"/>
      <c r="K187" s="40"/>
      <c r="L187" s="40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ht="15.75" customHeight="1">
      <c r="A188" s="39"/>
      <c r="B188" s="39"/>
      <c r="C188" s="39"/>
      <c r="D188" s="39"/>
      <c r="E188" s="39"/>
      <c r="F188" s="39"/>
      <c r="G188" s="40"/>
      <c r="H188" s="40"/>
      <c r="I188" s="40"/>
      <c r="J188" s="40"/>
      <c r="K188" s="40"/>
      <c r="L188" s="40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ht="15.75" customHeight="1">
      <c r="A189" s="39"/>
      <c r="B189" s="39"/>
      <c r="C189" s="39"/>
      <c r="D189" s="39"/>
      <c r="E189" s="39"/>
      <c r="F189" s="39"/>
      <c r="G189" s="40"/>
      <c r="H189" s="40"/>
      <c r="I189" s="40"/>
      <c r="J189" s="40"/>
      <c r="K189" s="40"/>
      <c r="L189" s="40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ht="15.75" customHeight="1">
      <c r="A190" s="39"/>
      <c r="B190" s="39"/>
      <c r="C190" s="39"/>
      <c r="D190" s="39"/>
      <c r="E190" s="39"/>
      <c r="F190" s="39"/>
      <c r="G190" s="40"/>
      <c r="H190" s="40"/>
      <c r="I190" s="40"/>
      <c r="J190" s="40"/>
      <c r="K190" s="40"/>
      <c r="L190" s="40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ht="15.75" customHeight="1">
      <c r="A191" s="39"/>
      <c r="B191" s="39"/>
      <c r="C191" s="39"/>
      <c r="D191" s="39"/>
      <c r="E191" s="39"/>
      <c r="F191" s="39"/>
      <c r="G191" s="40"/>
      <c r="H191" s="40"/>
      <c r="I191" s="40"/>
      <c r="J191" s="40"/>
      <c r="K191" s="40"/>
      <c r="L191" s="40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ht="15.75" customHeight="1">
      <c r="A192" s="39"/>
      <c r="B192" s="39"/>
      <c r="C192" s="39"/>
      <c r="D192" s="39"/>
      <c r="E192" s="39"/>
      <c r="F192" s="39"/>
      <c r="G192" s="40"/>
      <c r="H192" s="40"/>
      <c r="I192" s="40"/>
      <c r="J192" s="40"/>
      <c r="K192" s="40"/>
      <c r="L192" s="40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ht="15.75" customHeight="1">
      <c r="A193" s="39"/>
      <c r="B193" s="39"/>
      <c r="C193" s="39"/>
      <c r="D193" s="39"/>
      <c r="E193" s="39"/>
      <c r="F193" s="39"/>
      <c r="G193" s="40"/>
      <c r="H193" s="40"/>
      <c r="I193" s="40"/>
      <c r="J193" s="40"/>
      <c r="K193" s="40"/>
      <c r="L193" s="40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ht="15.75" customHeight="1">
      <c r="A194" s="39"/>
      <c r="B194" s="39"/>
      <c r="C194" s="39"/>
      <c r="D194" s="39"/>
      <c r="E194" s="39"/>
      <c r="F194" s="39"/>
      <c r="G194" s="40"/>
      <c r="H194" s="40"/>
      <c r="I194" s="40"/>
      <c r="J194" s="40"/>
      <c r="K194" s="40"/>
      <c r="L194" s="40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ht="15.75" customHeight="1">
      <c r="A195" s="39"/>
      <c r="B195" s="39"/>
      <c r="C195" s="39"/>
      <c r="D195" s="39"/>
      <c r="E195" s="39"/>
      <c r="F195" s="39"/>
      <c r="G195" s="40"/>
      <c r="H195" s="40"/>
      <c r="I195" s="40"/>
      <c r="J195" s="40"/>
      <c r="K195" s="40"/>
      <c r="L195" s="40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ht="15.75" customHeight="1">
      <c r="A196" s="39"/>
      <c r="B196" s="39"/>
      <c r="C196" s="39"/>
      <c r="D196" s="39"/>
      <c r="E196" s="39"/>
      <c r="F196" s="39"/>
      <c r="G196" s="40"/>
      <c r="H196" s="40"/>
      <c r="I196" s="40"/>
      <c r="J196" s="40"/>
      <c r="K196" s="40"/>
      <c r="L196" s="40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ht="15.75" customHeight="1">
      <c r="A197" s="39"/>
      <c r="B197" s="39"/>
      <c r="C197" s="39"/>
      <c r="D197" s="39"/>
      <c r="E197" s="39"/>
      <c r="F197" s="39"/>
      <c r="G197" s="40"/>
      <c r="H197" s="40"/>
      <c r="I197" s="40"/>
      <c r="J197" s="40"/>
      <c r="K197" s="40"/>
      <c r="L197" s="40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ht="15.75" customHeight="1">
      <c r="A198" s="39"/>
      <c r="B198" s="39"/>
      <c r="C198" s="39"/>
      <c r="D198" s="39"/>
      <c r="E198" s="39"/>
      <c r="F198" s="39"/>
      <c r="G198" s="40"/>
      <c r="H198" s="40"/>
      <c r="I198" s="40"/>
      <c r="J198" s="40"/>
      <c r="K198" s="40"/>
      <c r="L198" s="40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ht="15.75" customHeight="1">
      <c r="A199" s="39"/>
      <c r="B199" s="39"/>
      <c r="C199" s="39"/>
      <c r="D199" s="39"/>
      <c r="E199" s="39"/>
      <c r="F199" s="39"/>
      <c r="G199" s="40"/>
      <c r="H199" s="40"/>
      <c r="I199" s="40"/>
      <c r="J199" s="40"/>
      <c r="K199" s="40"/>
      <c r="L199" s="40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ht="15.75" customHeight="1">
      <c r="A200" s="39"/>
      <c r="B200" s="39"/>
      <c r="C200" s="39"/>
      <c r="D200" s="39"/>
      <c r="E200" s="39"/>
      <c r="F200" s="39"/>
      <c r="G200" s="40"/>
      <c r="H200" s="40"/>
      <c r="I200" s="40"/>
      <c r="J200" s="40"/>
      <c r="K200" s="40"/>
      <c r="L200" s="40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ht="15.75" customHeight="1">
      <c r="A201" s="39"/>
      <c r="B201" s="39"/>
      <c r="C201" s="39"/>
      <c r="D201" s="39"/>
      <c r="E201" s="39"/>
      <c r="F201" s="39"/>
      <c r="G201" s="40"/>
      <c r="H201" s="40"/>
      <c r="I201" s="40"/>
      <c r="J201" s="40"/>
      <c r="K201" s="40"/>
      <c r="L201" s="40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ht="15.75" customHeight="1">
      <c r="A202" s="39"/>
      <c r="B202" s="39"/>
      <c r="C202" s="39"/>
      <c r="D202" s="39"/>
      <c r="E202" s="39"/>
      <c r="F202" s="39"/>
      <c r="G202" s="40"/>
      <c r="H202" s="40"/>
      <c r="I202" s="40"/>
      <c r="J202" s="40"/>
      <c r="K202" s="40"/>
      <c r="L202" s="40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ht="15.75" customHeight="1">
      <c r="A203" s="39"/>
      <c r="B203" s="39"/>
      <c r="C203" s="39"/>
      <c r="D203" s="39"/>
      <c r="E203" s="39"/>
      <c r="F203" s="39"/>
      <c r="G203" s="40"/>
      <c r="H203" s="40"/>
      <c r="I203" s="40"/>
      <c r="J203" s="40"/>
      <c r="K203" s="40"/>
      <c r="L203" s="40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ht="15.75" customHeight="1">
      <c r="A204" s="39"/>
      <c r="B204" s="39"/>
      <c r="C204" s="39"/>
      <c r="D204" s="39"/>
      <c r="E204" s="39"/>
      <c r="F204" s="39"/>
      <c r="G204" s="40"/>
      <c r="H204" s="40"/>
      <c r="I204" s="40"/>
      <c r="J204" s="40"/>
      <c r="K204" s="40"/>
      <c r="L204" s="40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ht="15.75" customHeight="1">
      <c r="A205" s="39"/>
      <c r="B205" s="39"/>
      <c r="C205" s="39"/>
      <c r="D205" s="39"/>
      <c r="E205" s="39"/>
      <c r="F205" s="39"/>
      <c r="G205" s="40"/>
      <c r="H205" s="40"/>
      <c r="I205" s="40"/>
      <c r="J205" s="40"/>
      <c r="K205" s="40"/>
      <c r="L205" s="40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ht="15.75" customHeight="1">
      <c r="A206" s="39"/>
      <c r="B206" s="39"/>
      <c r="C206" s="39"/>
      <c r="D206" s="39"/>
      <c r="E206" s="39"/>
      <c r="F206" s="39"/>
      <c r="G206" s="40"/>
      <c r="H206" s="40"/>
      <c r="I206" s="40"/>
      <c r="J206" s="40"/>
      <c r="K206" s="40"/>
      <c r="L206" s="40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ht="15.75" customHeight="1">
      <c r="A207" s="39"/>
      <c r="B207" s="39"/>
      <c r="C207" s="39"/>
      <c r="D207" s="39"/>
      <c r="E207" s="39"/>
      <c r="F207" s="39"/>
      <c r="G207" s="40"/>
      <c r="H207" s="40"/>
      <c r="I207" s="40"/>
      <c r="J207" s="40"/>
      <c r="K207" s="40"/>
      <c r="L207" s="40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ht="15.75" customHeight="1">
      <c r="A208" s="39"/>
      <c r="B208" s="39"/>
      <c r="C208" s="39"/>
      <c r="D208" s="39"/>
      <c r="E208" s="39"/>
      <c r="F208" s="39"/>
      <c r="G208" s="40"/>
      <c r="H208" s="40"/>
      <c r="I208" s="40"/>
      <c r="J208" s="40"/>
      <c r="K208" s="40"/>
      <c r="L208" s="40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ht="15.75" customHeight="1">
      <c r="A209" s="39"/>
      <c r="B209" s="39"/>
      <c r="C209" s="39"/>
      <c r="D209" s="39"/>
      <c r="E209" s="39"/>
      <c r="F209" s="39"/>
      <c r="G209" s="40"/>
      <c r="H209" s="40"/>
      <c r="I209" s="40"/>
      <c r="J209" s="40"/>
      <c r="K209" s="40"/>
      <c r="L209" s="40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ht="15.75" customHeight="1">
      <c r="A210" s="39"/>
      <c r="B210" s="39"/>
      <c r="C210" s="39"/>
      <c r="D210" s="39"/>
      <c r="E210" s="39"/>
      <c r="F210" s="39"/>
      <c r="G210" s="40"/>
      <c r="H210" s="40"/>
      <c r="I210" s="40"/>
      <c r="J210" s="40"/>
      <c r="K210" s="40"/>
      <c r="L210" s="40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ht="15.75" customHeight="1">
      <c r="A211" s="39"/>
      <c r="B211" s="39"/>
      <c r="C211" s="39"/>
      <c r="D211" s="39"/>
      <c r="E211" s="39"/>
      <c r="F211" s="39"/>
      <c r="G211" s="40"/>
      <c r="H211" s="40"/>
      <c r="I211" s="40"/>
      <c r="J211" s="40"/>
      <c r="K211" s="40"/>
      <c r="L211" s="40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ht="15.75" customHeight="1">
      <c r="A212" s="39"/>
      <c r="B212" s="39"/>
      <c r="C212" s="39"/>
      <c r="D212" s="39"/>
      <c r="E212" s="39"/>
      <c r="F212" s="39"/>
      <c r="G212" s="40"/>
      <c r="H212" s="40"/>
      <c r="I212" s="40"/>
      <c r="J212" s="40"/>
      <c r="K212" s="40"/>
      <c r="L212" s="40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ht="15.75" customHeight="1">
      <c r="A213" s="39"/>
      <c r="B213" s="39"/>
      <c r="C213" s="39"/>
      <c r="D213" s="39"/>
      <c r="E213" s="39"/>
      <c r="F213" s="39"/>
      <c r="G213" s="40"/>
      <c r="H213" s="40"/>
      <c r="I213" s="40"/>
      <c r="J213" s="40"/>
      <c r="K213" s="40"/>
      <c r="L213" s="40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ht="15.75" customHeight="1">
      <c r="A214" s="39"/>
      <c r="B214" s="39"/>
      <c r="C214" s="39"/>
      <c r="D214" s="39"/>
      <c r="E214" s="39"/>
      <c r="F214" s="39"/>
      <c r="G214" s="40"/>
      <c r="H214" s="40"/>
      <c r="I214" s="40"/>
      <c r="J214" s="40"/>
      <c r="K214" s="40"/>
      <c r="L214" s="40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ht="15.75" customHeight="1">
      <c r="A215" s="39"/>
      <c r="B215" s="39"/>
      <c r="C215" s="39"/>
      <c r="D215" s="39"/>
      <c r="E215" s="39"/>
      <c r="F215" s="39"/>
      <c r="G215" s="40"/>
      <c r="H215" s="40"/>
      <c r="I215" s="40"/>
      <c r="J215" s="40"/>
      <c r="K215" s="40"/>
      <c r="L215" s="40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ht="15.75" customHeight="1">
      <c r="A216" s="39"/>
      <c r="B216" s="39"/>
      <c r="C216" s="39"/>
      <c r="D216" s="39"/>
      <c r="E216" s="39"/>
      <c r="F216" s="39"/>
      <c r="G216" s="40"/>
      <c r="H216" s="40"/>
      <c r="I216" s="40"/>
      <c r="J216" s="40"/>
      <c r="K216" s="40"/>
      <c r="L216" s="40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ht="15.75" customHeight="1">
      <c r="A217" s="39"/>
      <c r="B217" s="39"/>
      <c r="C217" s="39"/>
      <c r="D217" s="39"/>
      <c r="E217" s="39"/>
      <c r="F217" s="39"/>
      <c r="G217" s="40"/>
      <c r="H217" s="40"/>
      <c r="I217" s="40"/>
      <c r="J217" s="40"/>
      <c r="K217" s="40"/>
      <c r="L217" s="40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ht="15.75" customHeight="1">
      <c r="A218" s="39"/>
      <c r="B218" s="39"/>
      <c r="C218" s="39"/>
      <c r="D218" s="39"/>
      <c r="E218" s="39"/>
      <c r="F218" s="39"/>
      <c r="G218" s="40"/>
      <c r="H218" s="40"/>
      <c r="I218" s="40"/>
      <c r="J218" s="40"/>
      <c r="K218" s="40"/>
      <c r="L218" s="40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ht="15.75" customHeight="1">
      <c r="A219" s="39"/>
      <c r="B219" s="39"/>
      <c r="C219" s="39"/>
      <c r="D219" s="39"/>
      <c r="E219" s="39"/>
      <c r="F219" s="39"/>
      <c r="G219" s="40"/>
      <c r="H219" s="40"/>
      <c r="I219" s="40"/>
      <c r="J219" s="40"/>
      <c r="K219" s="40"/>
      <c r="L219" s="40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ht="15.75" customHeight="1">
      <c r="A220" s="39"/>
      <c r="B220" s="39"/>
      <c r="C220" s="39"/>
      <c r="D220" s="39"/>
      <c r="E220" s="39"/>
      <c r="F220" s="39"/>
      <c r="G220" s="40"/>
      <c r="H220" s="40"/>
      <c r="I220" s="40"/>
      <c r="J220" s="40"/>
      <c r="K220" s="40"/>
      <c r="L220" s="40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2.63" defaultRowHeight="15.0"/>
  <cols>
    <col customWidth="1" min="1" max="1" width="3.63"/>
    <col customWidth="1" min="2" max="2" width="7.13"/>
    <col customWidth="1" min="3" max="3" width="5.5"/>
    <col customWidth="1" min="4" max="4" width="14.25"/>
    <col customWidth="1" min="5" max="6" width="10.63"/>
    <col customWidth="1" min="7" max="8" width="8.63"/>
    <col customWidth="1" min="9" max="9" width="9.5"/>
    <col customWidth="1" min="10" max="10" width="8.63"/>
    <col customWidth="1" min="11" max="11" width="9.5"/>
  </cols>
  <sheetData>
    <row r="1" ht="15.75" customHeight="1">
      <c r="A1" s="39"/>
      <c r="B1" s="39"/>
      <c r="C1" s="39"/>
      <c r="D1" s="39"/>
      <c r="E1" s="39"/>
      <c r="F1" s="39"/>
      <c r="G1" s="40"/>
      <c r="H1" s="40"/>
      <c r="I1" s="40"/>
      <c r="J1" s="40"/>
      <c r="K1" s="40"/>
      <c r="L1" s="40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39"/>
      <c r="B2" s="39"/>
      <c r="C2" s="39"/>
      <c r="D2" s="39"/>
      <c r="E2" s="39"/>
      <c r="F2" s="39"/>
      <c r="G2" s="40"/>
      <c r="H2" s="40"/>
      <c r="I2" s="40"/>
      <c r="J2" s="40"/>
      <c r="K2" s="40"/>
      <c r="L2" s="40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39"/>
      <c r="B3" s="39"/>
      <c r="C3" s="39"/>
      <c r="D3" s="43" t="s">
        <v>629</v>
      </c>
      <c r="E3" s="43"/>
      <c r="F3" s="43" t="s">
        <v>0</v>
      </c>
      <c r="G3" s="43"/>
      <c r="H3" s="43"/>
      <c r="I3" s="43"/>
      <c r="J3" s="43"/>
      <c r="K3" s="40"/>
      <c r="L3" s="40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39"/>
      <c r="B4" s="39"/>
      <c r="C4" s="39"/>
      <c r="D4" s="43" t="s">
        <v>4</v>
      </c>
      <c r="E4" s="43" t="s">
        <v>5</v>
      </c>
      <c r="F4" s="44" t="s">
        <v>630</v>
      </c>
      <c r="G4" s="44" t="s">
        <v>610</v>
      </c>
      <c r="H4" s="44" t="s">
        <v>611</v>
      </c>
      <c r="I4" s="44" t="s">
        <v>612</v>
      </c>
      <c r="J4" s="44" t="s">
        <v>613</v>
      </c>
      <c r="K4" s="40"/>
      <c r="L4" s="40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39"/>
      <c r="B5" s="39"/>
      <c r="C5" s="39"/>
      <c r="D5" s="43" t="s">
        <v>63</v>
      </c>
      <c r="E5" s="43" t="s">
        <v>581</v>
      </c>
      <c r="F5" s="43"/>
      <c r="G5" s="45">
        <v>-20950.0</v>
      </c>
      <c r="H5" s="43"/>
      <c r="I5" s="43"/>
      <c r="J5" s="43"/>
      <c r="K5" s="40"/>
      <c r="L5" s="40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39"/>
      <c r="B6" s="39"/>
      <c r="C6" s="39"/>
      <c r="D6" s="43"/>
      <c r="E6" s="43" t="s">
        <v>64</v>
      </c>
      <c r="F6" s="43"/>
      <c r="G6" s="43"/>
      <c r="H6" s="43"/>
      <c r="I6" s="43"/>
      <c r="J6" s="45">
        <v>-40826.0</v>
      </c>
      <c r="K6" s="40"/>
      <c r="L6" s="40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39"/>
      <c r="B7" s="39"/>
      <c r="C7" s="39"/>
      <c r="D7" s="43"/>
      <c r="E7" s="43" t="s">
        <v>67</v>
      </c>
      <c r="F7" s="45">
        <v>-42600.0</v>
      </c>
      <c r="G7" s="45">
        <v>-15888.0</v>
      </c>
      <c r="H7" s="43"/>
      <c r="I7" s="43"/>
      <c r="J7" s="45">
        <v>-15888.0</v>
      </c>
      <c r="K7" s="40"/>
      <c r="L7" s="40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39"/>
      <c r="B8" s="39"/>
      <c r="C8" s="39"/>
      <c r="D8" s="43"/>
      <c r="E8" s="43" t="s">
        <v>456</v>
      </c>
      <c r="F8" s="43"/>
      <c r="G8" s="43"/>
      <c r="H8" s="45">
        <v>-31440.0</v>
      </c>
      <c r="I8" s="43"/>
      <c r="J8" s="43"/>
      <c r="K8" s="40"/>
      <c r="L8" s="40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39"/>
      <c r="B9" s="39"/>
      <c r="C9" s="39"/>
      <c r="D9" s="43" t="s">
        <v>631</v>
      </c>
      <c r="E9" s="43"/>
      <c r="F9" s="45">
        <v>-42600.0</v>
      </c>
      <c r="G9" s="45">
        <v>-36838.0</v>
      </c>
      <c r="H9" s="45">
        <v>-31440.0</v>
      </c>
      <c r="I9" s="43"/>
      <c r="J9" s="45">
        <v>-56714.0</v>
      </c>
      <c r="K9" s="40"/>
      <c r="L9" s="40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39"/>
      <c r="B10" s="39"/>
      <c r="C10" s="39"/>
      <c r="D10" s="43" t="s">
        <v>57</v>
      </c>
      <c r="E10" s="43" t="s">
        <v>184</v>
      </c>
      <c r="F10" s="43"/>
      <c r="G10" s="45">
        <v>-22800.0</v>
      </c>
      <c r="H10" s="45">
        <v>-22800.0</v>
      </c>
      <c r="I10" s="45">
        <v>-36140.0</v>
      </c>
      <c r="J10" s="43"/>
      <c r="K10" s="40"/>
      <c r="L10" s="40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39"/>
      <c r="B11" s="39"/>
      <c r="C11" s="39"/>
      <c r="D11" s="43"/>
      <c r="E11" s="43" t="s">
        <v>257</v>
      </c>
      <c r="F11" s="43"/>
      <c r="G11" s="45">
        <v>-27890.0</v>
      </c>
      <c r="H11" s="43"/>
      <c r="I11" s="45">
        <v>-14690.0</v>
      </c>
      <c r="J11" s="43"/>
      <c r="K11" s="40"/>
      <c r="L11" s="40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39"/>
      <c r="B12" s="39"/>
      <c r="C12" s="39"/>
      <c r="D12" s="43"/>
      <c r="E12" s="43" t="s">
        <v>525</v>
      </c>
      <c r="F12" s="43"/>
      <c r="G12" s="45">
        <v>-32920.0</v>
      </c>
      <c r="H12" s="43"/>
      <c r="I12" s="43"/>
      <c r="J12" s="43"/>
      <c r="K12" s="40"/>
      <c r="L12" s="40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39"/>
      <c r="B13" s="39"/>
      <c r="C13" s="39"/>
      <c r="D13" s="43"/>
      <c r="E13" s="43" t="s">
        <v>358</v>
      </c>
      <c r="F13" s="43"/>
      <c r="G13" s="45">
        <v>-27910.0</v>
      </c>
      <c r="H13" s="45">
        <v>-20170.0</v>
      </c>
      <c r="I13" s="45">
        <v>-10550.0</v>
      </c>
      <c r="J13" s="43"/>
      <c r="K13" s="40"/>
      <c r="L13" s="40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39"/>
      <c r="B14" s="39"/>
      <c r="C14" s="39"/>
      <c r="D14" s="43"/>
      <c r="E14" s="43" t="s">
        <v>391</v>
      </c>
      <c r="F14" s="43"/>
      <c r="G14" s="45">
        <v>-37560.0</v>
      </c>
      <c r="H14" s="45">
        <v>-71490.0</v>
      </c>
      <c r="I14" s="43"/>
      <c r="J14" s="43"/>
      <c r="K14" s="40"/>
      <c r="L14" s="40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39"/>
      <c r="B15" s="39"/>
      <c r="C15" s="39"/>
      <c r="D15" s="43"/>
      <c r="E15" s="43" t="s">
        <v>200</v>
      </c>
      <c r="F15" s="43"/>
      <c r="G15" s="43"/>
      <c r="H15" s="45">
        <v>-11880.0</v>
      </c>
      <c r="I15" s="45">
        <v>-17930.0</v>
      </c>
      <c r="J15" s="43"/>
      <c r="K15" s="40"/>
      <c r="L15" s="40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39"/>
      <c r="B16" s="39"/>
      <c r="C16" s="39"/>
      <c r="D16" s="43"/>
      <c r="E16" s="43" t="s">
        <v>198</v>
      </c>
      <c r="F16" s="43"/>
      <c r="G16" s="43"/>
      <c r="H16" s="43"/>
      <c r="I16" s="45">
        <v>-18500.0</v>
      </c>
      <c r="J16" s="43"/>
      <c r="K16" s="40"/>
      <c r="L16" s="40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39"/>
      <c r="B17" s="39"/>
      <c r="C17" s="39"/>
      <c r="D17" s="43"/>
      <c r="E17" s="43" t="s">
        <v>174</v>
      </c>
      <c r="F17" s="43"/>
      <c r="G17" s="43"/>
      <c r="H17" s="43"/>
      <c r="I17" s="45">
        <v>-8000.0</v>
      </c>
      <c r="J17" s="43"/>
      <c r="K17" s="40"/>
      <c r="L17" s="40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39"/>
      <c r="B18" s="39"/>
      <c r="C18" s="39"/>
      <c r="D18" s="43"/>
      <c r="E18" s="43" t="s">
        <v>58</v>
      </c>
      <c r="F18" s="45">
        <v>-47500.0</v>
      </c>
      <c r="G18" s="45">
        <v>-23750.0</v>
      </c>
      <c r="H18" s="45">
        <v>-25000.0</v>
      </c>
      <c r="I18" s="45">
        <v>-8000.0</v>
      </c>
      <c r="J18" s="45">
        <v>-34442.0</v>
      </c>
      <c r="K18" s="40"/>
      <c r="L18" s="40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39"/>
      <c r="B19" s="39"/>
      <c r="C19" s="39"/>
      <c r="D19" s="43"/>
      <c r="E19" s="43" t="s">
        <v>81</v>
      </c>
      <c r="F19" s="45">
        <v>-8980.0</v>
      </c>
      <c r="G19" s="45">
        <v>-4490.0</v>
      </c>
      <c r="H19" s="43"/>
      <c r="I19" s="43"/>
      <c r="J19" s="43"/>
      <c r="K19" s="40"/>
      <c r="L19" s="40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39"/>
      <c r="B20" s="39"/>
      <c r="C20" s="39"/>
      <c r="D20" s="43"/>
      <c r="E20" s="43" t="s">
        <v>249</v>
      </c>
      <c r="F20" s="45">
        <v>-9760.0</v>
      </c>
      <c r="G20" s="45">
        <v>-11200.0</v>
      </c>
      <c r="H20" s="45">
        <v>-5600.0</v>
      </c>
      <c r="I20" s="45">
        <v>-18110.0</v>
      </c>
      <c r="J20" s="43"/>
      <c r="K20" s="40"/>
      <c r="L20" s="40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9"/>
      <c r="B21" s="39"/>
      <c r="C21" s="39"/>
      <c r="D21" s="43"/>
      <c r="E21" s="43" t="s">
        <v>320</v>
      </c>
      <c r="F21" s="43"/>
      <c r="G21" s="45">
        <v>-25850.0</v>
      </c>
      <c r="H21" s="45">
        <v>-11180.0</v>
      </c>
      <c r="I21" s="43"/>
      <c r="J21" s="43"/>
      <c r="K21" s="40"/>
      <c r="L21" s="40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39"/>
      <c r="B22" s="39"/>
      <c r="C22" s="39"/>
      <c r="D22" s="43"/>
      <c r="E22" s="43" t="s">
        <v>140</v>
      </c>
      <c r="F22" s="43"/>
      <c r="G22" s="45">
        <v>-50598.0</v>
      </c>
      <c r="H22" s="45">
        <v>-30732.0</v>
      </c>
      <c r="I22" s="43"/>
      <c r="J22" s="43"/>
      <c r="K22" s="40"/>
      <c r="L22" s="40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39"/>
      <c r="B23" s="39"/>
      <c r="C23" s="39"/>
      <c r="D23" s="43"/>
      <c r="E23" s="43" t="s">
        <v>72</v>
      </c>
      <c r="F23" s="43"/>
      <c r="G23" s="45">
        <v>-52900.0</v>
      </c>
      <c r="H23" s="43"/>
      <c r="I23" s="43"/>
      <c r="J23" s="45">
        <v>-34220.0</v>
      </c>
      <c r="K23" s="40"/>
      <c r="L23" s="40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39"/>
      <c r="B24" s="39"/>
      <c r="C24" s="39"/>
      <c r="D24" s="43"/>
      <c r="E24" s="43" t="s">
        <v>324</v>
      </c>
      <c r="F24" s="45">
        <v>-34940.0</v>
      </c>
      <c r="G24" s="45">
        <v>-101724.0</v>
      </c>
      <c r="H24" s="45">
        <v>-197760.0</v>
      </c>
      <c r="I24" s="45">
        <v>-77920.0</v>
      </c>
      <c r="J24" s="43"/>
      <c r="K24" s="40"/>
      <c r="L24" s="40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39"/>
      <c r="B25" s="39"/>
      <c r="C25" s="39"/>
      <c r="D25" s="43" t="s">
        <v>632</v>
      </c>
      <c r="E25" s="43"/>
      <c r="F25" s="45">
        <v>-101180.0</v>
      </c>
      <c r="G25" s="45">
        <v>-419592.0</v>
      </c>
      <c r="H25" s="45">
        <v>-396612.0</v>
      </c>
      <c r="I25" s="45">
        <v>-209840.0</v>
      </c>
      <c r="J25" s="45">
        <v>-68662.0</v>
      </c>
      <c r="K25" s="40"/>
      <c r="L25" s="40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39"/>
      <c r="B26" s="39"/>
      <c r="C26" s="39"/>
      <c r="D26" s="43" t="s">
        <v>52</v>
      </c>
      <c r="E26" s="43" t="s">
        <v>144</v>
      </c>
      <c r="F26" s="45">
        <v>-490.0</v>
      </c>
      <c r="G26" s="43"/>
      <c r="H26" s="45">
        <v>-8900.0</v>
      </c>
      <c r="I26" s="45">
        <v>-8542.0</v>
      </c>
      <c r="J26" s="43"/>
      <c r="K26" s="40"/>
      <c r="L26" s="4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39"/>
      <c r="B27" s="39"/>
      <c r="C27" s="39"/>
      <c r="D27" s="43"/>
      <c r="E27" s="43" t="s">
        <v>282</v>
      </c>
      <c r="F27" s="43"/>
      <c r="G27" s="43"/>
      <c r="H27" s="45">
        <v>-34660.0</v>
      </c>
      <c r="I27" s="45">
        <v>-13740.0</v>
      </c>
      <c r="J27" s="43"/>
      <c r="K27" s="40"/>
      <c r="L27" s="40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39"/>
      <c r="B28" s="39"/>
      <c r="C28" s="39"/>
      <c r="D28" s="43"/>
      <c r="E28" s="43" t="s">
        <v>210</v>
      </c>
      <c r="F28" s="45">
        <v>-5280.0</v>
      </c>
      <c r="G28" s="43"/>
      <c r="H28" s="45">
        <v>-17820.0</v>
      </c>
      <c r="I28" s="45">
        <v>-16260.0</v>
      </c>
      <c r="J28" s="43"/>
      <c r="K28" s="40"/>
      <c r="L28" s="40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39"/>
      <c r="B29" s="39"/>
      <c r="C29" s="39"/>
      <c r="D29" s="43"/>
      <c r="E29" s="43" t="s">
        <v>189</v>
      </c>
      <c r="F29" s="43"/>
      <c r="G29" s="43"/>
      <c r="H29" s="43"/>
      <c r="I29" s="45">
        <v>-103620.0</v>
      </c>
      <c r="J29" s="43"/>
      <c r="K29" s="40"/>
      <c r="L29" s="40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39"/>
      <c r="B30" s="39"/>
      <c r="C30" s="39"/>
      <c r="D30" s="43"/>
      <c r="E30" s="43" t="s">
        <v>53</v>
      </c>
      <c r="F30" s="43"/>
      <c r="G30" s="43"/>
      <c r="H30" s="43"/>
      <c r="I30" s="43"/>
      <c r="J30" s="45">
        <v>-20000.0</v>
      </c>
      <c r="K30" s="40"/>
      <c r="L30" s="40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/>
      <c r="B31" s="39"/>
      <c r="C31" s="39"/>
      <c r="D31" s="43"/>
      <c r="E31" s="43" t="s">
        <v>275</v>
      </c>
      <c r="F31" s="43"/>
      <c r="G31" s="43"/>
      <c r="H31" s="45">
        <v>-11280.0</v>
      </c>
      <c r="I31" s="45">
        <v>-11280.0</v>
      </c>
      <c r="J31" s="43"/>
      <c r="K31" s="40"/>
      <c r="L31" s="40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/>
      <c r="B32" s="39"/>
      <c r="C32" s="39"/>
      <c r="D32" s="43"/>
      <c r="E32" s="43" t="s">
        <v>300</v>
      </c>
      <c r="F32" s="43"/>
      <c r="G32" s="43"/>
      <c r="H32" s="43"/>
      <c r="I32" s="45">
        <v>-6000.0</v>
      </c>
      <c r="J32" s="43"/>
      <c r="K32" s="40"/>
      <c r="L32" s="40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B33" s="39"/>
      <c r="C33" s="39"/>
      <c r="D33" s="43"/>
      <c r="E33" s="43" t="s">
        <v>114</v>
      </c>
      <c r="F33" s="45">
        <v>-14090.0</v>
      </c>
      <c r="G33" s="43"/>
      <c r="H33" s="45">
        <v>-24000.0</v>
      </c>
      <c r="I33" s="45">
        <v>-2000.0</v>
      </c>
      <c r="J33" s="45">
        <v>-19300.0</v>
      </c>
      <c r="K33" s="40"/>
      <c r="L33" s="40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B34" s="39"/>
      <c r="C34" s="39"/>
      <c r="D34" s="43"/>
      <c r="E34" s="43" t="s">
        <v>252</v>
      </c>
      <c r="F34" s="43"/>
      <c r="G34" s="43"/>
      <c r="H34" s="45">
        <v>-31780.0</v>
      </c>
      <c r="I34" s="45">
        <v>-36500.0</v>
      </c>
      <c r="J34" s="43"/>
      <c r="K34" s="40"/>
      <c r="L34" s="40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39"/>
      <c r="C35" s="39"/>
      <c r="D35" s="43" t="s">
        <v>633</v>
      </c>
      <c r="E35" s="43"/>
      <c r="F35" s="45">
        <v>-19860.0</v>
      </c>
      <c r="G35" s="43"/>
      <c r="H35" s="45">
        <v>-128440.0</v>
      </c>
      <c r="I35" s="45">
        <v>-197942.0</v>
      </c>
      <c r="J35" s="45">
        <v>-39300.0</v>
      </c>
      <c r="K35" s="40"/>
      <c r="L35" s="40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/>
      <c r="B36" s="39"/>
      <c r="C36" s="39"/>
      <c r="D36" s="43" t="s">
        <v>616</v>
      </c>
      <c r="E36" s="43"/>
      <c r="F36" s="45">
        <v>-163640.0</v>
      </c>
      <c r="G36" s="45">
        <v>-456430.0</v>
      </c>
      <c r="H36" s="45">
        <v>-556492.0</v>
      </c>
      <c r="I36" s="45">
        <v>-407782.0</v>
      </c>
      <c r="J36" s="45">
        <v>-164676.0</v>
      </c>
      <c r="K36" s="40"/>
      <c r="L36" s="40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/>
      <c r="B37" s="39"/>
      <c r="C37" s="39"/>
      <c r="D37" s="39"/>
      <c r="E37" s="39"/>
      <c r="F37" s="39"/>
      <c r="G37" s="40"/>
      <c r="H37" s="40"/>
      <c r="I37" s="40"/>
      <c r="J37" s="40"/>
      <c r="K37" s="40"/>
      <c r="L37" s="40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/>
      <c r="B38" s="39"/>
      <c r="C38" s="39"/>
      <c r="D38" s="39"/>
      <c r="E38" s="39"/>
      <c r="F38" s="39"/>
      <c r="G38" s="40"/>
      <c r="H38" s="40"/>
      <c r="I38" s="40"/>
      <c r="J38" s="40"/>
      <c r="K38" s="40"/>
      <c r="L38" s="40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/>
      <c r="B39" s="39"/>
      <c r="C39" s="39"/>
      <c r="D39" s="39"/>
      <c r="E39" s="39"/>
      <c r="F39" s="39"/>
      <c r="G39" s="40"/>
      <c r="H39" s="40"/>
      <c r="I39" s="40"/>
      <c r="J39" s="40"/>
      <c r="K39" s="40"/>
      <c r="L39" s="40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/>
      <c r="B40" s="39"/>
      <c r="C40" s="39"/>
      <c r="D40" s="39"/>
      <c r="E40" s="39"/>
      <c r="F40" s="39"/>
      <c r="G40" s="40"/>
      <c r="H40" s="40"/>
      <c r="I40" s="40"/>
      <c r="J40" s="40"/>
      <c r="K40" s="40"/>
      <c r="L40" s="40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39"/>
      <c r="C41" s="39"/>
      <c r="D41" s="39"/>
      <c r="E41" s="39"/>
      <c r="F41" s="39"/>
      <c r="G41" s="40"/>
      <c r="H41" s="40"/>
      <c r="I41" s="40"/>
      <c r="J41" s="40"/>
      <c r="K41" s="40"/>
      <c r="L41" s="40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39"/>
      <c r="C42" s="39"/>
      <c r="D42" s="39"/>
      <c r="E42" s="39"/>
      <c r="F42" s="39"/>
      <c r="G42" s="40"/>
      <c r="H42" s="40"/>
      <c r="I42" s="40"/>
      <c r="J42" s="40"/>
      <c r="K42" s="40"/>
      <c r="L42" s="40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39"/>
      <c r="C43" s="39"/>
      <c r="D43" s="39"/>
      <c r="E43" s="39"/>
      <c r="F43" s="39"/>
      <c r="G43" s="40"/>
      <c r="H43" s="40"/>
      <c r="I43" s="40"/>
      <c r="J43" s="40"/>
      <c r="K43" s="40"/>
      <c r="L43" s="40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39"/>
      <c r="C44" s="39"/>
      <c r="D44" s="39"/>
      <c r="E44" s="39"/>
      <c r="F44" s="39"/>
      <c r="G44" s="40"/>
      <c r="H44" s="40"/>
      <c r="I44" s="40"/>
      <c r="J44" s="40"/>
      <c r="K44" s="40"/>
      <c r="L44" s="40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/>
      <c r="B45" s="39"/>
      <c r="C45" s="39"/>
      <c r="D45" s="39"/>
      <c r="E45" s="39"/>
      <c r="F45" s="39"/>
      <c r="G45" s="40"/>
      <c r="H45" s="40"/>
      <c r="I45" s="40"/>
      <c r="J45" s="40"/>
      <c r="K45" s="40"/>
      <c r="L45" s="40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/>
      <c r="B46" s="39"/>
      <c r="C46" s="39"/>
      <c r="D46" s="39"/>
      <c r="E46" s="39"/>
      <c r="F46" s="39"/>
      <c r="G46" s="40"/>
      <c r="H46" s="40"/>
      <c r="I46" s="40"/>
      <c r="J46" s="40"/>
      <c r="K46" s="40"/>
      <c r="L46" s="40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/>
      <c r="B47" s="39"/>
      <c r="C47" s="39"/>
      <c r="D47" s="39"/>
      <c r="E47" s="39"/>
      <c r="F47" s="39"/>
      <c r="G47" s="40"/>
      <c r="H47" s="40"/>
      <c r="I47" s="40"/>
      <c r="J47" s="40"/>
      <c r="K47" s="40"/>
      <c r="L47" s="40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39"/>
      <c r="B48" s="39"/>
      <c r="C48" s="39"/>
      <c r="D48" s="39"/>
      <c r="E48" s="39"/>
      <c r="F48" s="39"/>
      <c r="G48" s="40"/>
      <c r="H48" s="40"/>
      <c r="I48" s="40"/>
      <c r="J48" s="40"/>
      <c r="K48" s="40"/>
      <c r="L48" s="40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39"/>
      <c r="B49" s="39"/>
      <c r="C49" s="39"/>
      <c r="D49" s="39"/>
      <c r="E49" s="39"/>
      <c r="F49" s="39"/>
      <c r="G49" s="40"/>
      <c r="H49" s="40"/>
      <c r="I49" s="40"/>
      <c r="J49" s="40"/>
      <c r="K49" s="40"/>
      <c r="L49" s="40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39"/>
      <c r="B50" s="39"/>
      <c r="C50" s="39"/>
      <c r="D50" s="39"/>
      <c r="E50" s="39"/>
      <c r="F50" s="39"/>
      <c r="G50" s="40"/>
      <c r="H50" s="40"/>
      <c r="I50" s="40"/>
      <c r="J50" s="40"/>
      <c r="K50" s="40"/>
      <c r="L50" s="40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39"/>
      <c r="B51" s="39"/>
      <c r="C51" s="39"/>
      <c r="D51" s="39"/>
      <c r="E51" s="39"/>
      <c r="F51" s="39"/>
      <c r="G51" s="40"/>
      <c r="H51" s="40"/>
      <c r="I51" s="40"/>
      <c r="J51" s="40"/>
      <c r="K51" s="40"/>
      <c r="L51" s="40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/>
      <c r="B52" s="39"/>
      <c r="C52" s="39"/>
      <c r="D52" s="39"/>
      <c r="E52" s="39"/>
      <c r="F52" s="39"/>
      <c r="G52" s="40"/>
      <c r="H52" s="40"/>
      <c r="I52" s="40"/>
      <c r="J52" s="40"/>
      <c r="K52" s="40"/>
      <c r="L52" s="40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39"/>
      <c r="B53" s="39"/>
      <c r="C53" s="39"/>
      <c r="D53" s="39"/>
      <c r="E53" s="39"/>
      <c r="F53" s="39"/>
      <c r="G53" s="40"/>
      <c r="H53" s="40"/>
      <c r="I53" s="40"/>
      <c r="J53" s="40"/>
      <c r="K53" s="40"/>
      <c r="L53" s="40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/>
      <c r="B54" s="39"/>
      <c r="C54" s="39"/>
      <c r="D54" s="39"/>
      <c r="E54" s="39"/>
      <c r="F54" s="39"/>
      <c r="G54" s="40"/>
      <c r="H54" s="40"/>
      <c r="I54" s="40"/>
      <c r="J54" s="40"/>
      <c r="K54" s="40"/>
      <c r="L54" s="40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/>
      <c r="B55" s="39"/>
      <c r="C55" s="39"/>
      <c r="D55" s="39"/>
      <c r="E55" s="39"/>
      <c r="F55" s="39"/>
      <c r="G55" s="40"/>
      <c r="H55" s="40"/>
      <c r="I55" s="40"/>
      <c r="J55" s="40"/>
      <c r="K55" s="40"/>
      <c r="L55" s="40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39"/>
      <c r="C56" s="39"/>
      <c r="D56" s="39"/>
      <c r="E56" s="39"/>
      <c r="F56" s="39"/>
      <c r="G56" s="40"/>
      <c r="H56" s="40"/>
      <c r="I56" s="40"/>
      <c r="J56" s="40"/>
      <c r="K56" s="40"/>
      <c r="L56" s="40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39"/>
      <c r="C57" s="39"/>
      <c r="D57" s="39"/>
      <c r="E57" s="39"/>
      <c r="F57" s="39"/>
      <c r="G57" s="40"/>
      <c r="H57" s="40"/>
      <c r="I57" s="40"/>
      <c r="J57" s="40"/>
      <c r="K57" s="40"/>
      <c r="L57" s="40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/>
      <c r="B58" s="39"/>
      <c r="C58" s="39"/>
      <c r="D58" s="39"/>
      <c r="E58" s="39"/>
      <c r="F58" s="39"/>
      <c r="G58" s="40"/>
      <c r="H58" s="40"/>
      <c r="I58" s="40"/>
      <c r="J58" s="40"/>
      <c r="K58" s="40"/>
      <c r="L58" s="40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/>
      <c r="B59" s="39"/>
      <c r="C59" s="39"/>
      <c r="D59" s="39"/>
      <c r="E59" s="39"/>
      <c r="F59" s="39"/>
      <c r="G59" s="40"/>
      <c r="H59" s="40"/>
      <c r="I59" s="40"/>
      <c r="J59" s="40"/>
      <c r="K59" s="40"/>
      <c r="L59" s="40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/>
      <c r="B60" s="39"/>
      <c r="C60" s="39"/>
      <c r="D60" s="39"/>
      <c r="E60" s="39"/>
      <c r="F60" s="39"/>
      <c r="G60" s="40"/>
      <c r="H60" s="40"/>
      <c r="I60" s="40"/>
      <c r="J60" s="40"/>
      <c r="K60" s="40"/>
      <c r="L60" s="40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/>
      <c r="B61" s="39"/>
      <c r="C61" s="39"/>
      <c r="D61" s="39"/>
      <c r="E61" s="39"/>
      <c r="F61" s="39"/>
      <c r="G61" s="40"/>
      <c r="H61" s="40"/>
      <c r="I61" s="40"/>
      <c r="J61" s="40"/>
      <c r="K61" s="40"/>
      <c r="L61" s="40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/>
      <c r="B62" s="39"/>
      <c r="C62" s="39"/>
      <c r="D62" s="39"/>
      <c r="E62" s="39"/>
      <c r="F62" s="39"/>
      <c r="G62" s="40"/>
      <c r="H62" s="40"/>
      <c r="I62" s="40"/>
      <c r="J62" s="40"/>
      <c r="K62" s="40"/>
      <c r="L62" s="40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39"/>
      <c r="C63" s="39"/>
      <c r="D63" s="39"/>
      <c r="E63" s="39"/>
      <c r="F63" s="39"/>
      <c r="G63" s="40"/>
      <c r="H63" s="40"/>
      <c r="I63" s="40"/>
      <c r="J63" s="40"/>
      <c r="K63" s="40"/>
      <c r="L63" s="40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39"/>
      <c r="C64" s="39"/>
      <c r="D64" s="39"/>
      <c r="E64" s="39"/>
      <c r="F64" s="39"/>
      <c r="G64" s="40"/>
      <c r="H64" s="40"/>
      <c r="I64" s="40"/>
      <c r="J64" s="40"/>
      <c r="K64" s="40"/>
      <c r="L64" s="40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39"/>
      <c r="C65" s="39"/>
      <c r="D65" s="39"/>
      <c r="E65" s="39"/>
      <c r="F65" s="39"/>
      <c r="G65" s="40"/>
      <c r="H65" s="40"/>
      <c r="I65" s="40"/>
      <c r="J65" s="40"/>
      <c r="K65" s="40"/>
      <c r="L65" s="40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39"/>
      <c r="C66" s="39"/>
      <c r="D66" s="39"/>
      <c r="E66" s="39"/>
      <c r="F66" s="39"/>
      <c r="G66" s="40"/>
      <c r="H66" s="40"/>
      <c r="I66" s="40"/>
      <c r="J66" s="40"/>
      <c r="K66" s="40"/>
      <c r="L66" s="40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39"/>
      <c r="C67" s="39"/>
      <c r="D67" s="39"/>
      <c r="E67" s="39"/>
      <c r="F67" s="39"/>
      <c r="G67" s="40"/>
      <c r="H67" s="40"/>
      <c r="I67" s="40"/>
      <c r="J67" s="40"/>
      <c r="K67" s="40"/>
      <c r="L67" s="40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39"/>
      <c r="C68" s="39"/>
      <c r="D68" s="39"/>
      <c r="E68" s="39"/>
      <c r="F68" s="39"/>
      <c r="G68" s="40"/>
      <c r="H68" s="40"/>
      <c r="I68" s="40"/>
      <c r="J68" s="40"/>
      <c r="K68" s="40"/>
      <c r="L68" s="40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39"/>
      <c r="C69" s="39"/>
      <c r="D69" s="39"/>
      <c r="E69" s="39"/>
      <c r="F69" s="39"/>
      <c r="G69" s="40"/>
      <c r="H69" s="40"/>
      <c r="I69" s="40"/>
      <c r="J69" s="40"/>
      <c r="K69" s="40"/>
      <c r="L69" s="40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39"/>
      <c r="C70" s="39"/>
      <c r="D70" s="39"/>
      <c r="E70" s="39"/>
      <c r="F70" s="39"/>
      <c r="G70" s="40"/>
      <c r="H70" s="40"/>
      <c r="I70" s="40"/>
      <c r="J70" s="40"/>
      <c r="K70" s="40"/>
      <c r="L70" s="40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39"/>
      <c r="C71" s="39"/>
      <c r="D71" s="39"/>
      <c r="E71" s="39"/>
      <c r="F71" s="39"/>
      <c r="G71" s="40"/>
      <c r="H71" s="40"/>
      <c r="I71" s="40"/>
      <c r="J71" s="40"/>
      <c r="K71" s="40"/>
      <c r="L71" s="40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39"/>
      <c r="C72" s="39"/>
      <c r="D72" s="39"/>
      <c r="E72" s="39"/>
      <c r="F72" s="39"/>
      <c r="G72" s="40"/>
      <c r="H72" s="40"/>
      <c r="I72" s="40"/>
      <c r="J72" s="40"/>
      <c r="K72" s="40"/>
      <c r="L72" s="40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39"/>
      <c r="C73" s="39"/>
      <c r="D73" s="39"/>
      <c r="E73" s="39"/>
      <c r="F73" s="39"/>
      <c r="G73" s="40"/>
      <c r="H73" s="40"/>
      <c r="I73" s="40"/>
      <c r="J73" s="40"/>
      <c r="K73" s="40"/>
      <c r="L73" s="40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39"/>
      <c r="C74" s="39"/>
      <c r="D74" s="39"/>
      <c r="E74" s="39"/>
      <c r="F74" s="39"/>
      <c r="G74" s="40"/>
      <c r="H74" s="40"/>
      <c r="I74" s="40"/>
      <c r="J74" s="40"/>
      <c r="K74" s="40"/>
      <c r="L74" s="40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39"/>
      <c r="C75" s="39"/>
      <c r="D75" s="39"/>
      <c r="E75" s="39"/>
      <c r="F75" s="39"/>
      <c r="G75" s="40"/>
      <c r="H75" s="40"/>
      <c r="I75" s="40"/>
      <c r="J75" s="40"/>
      <c r="K75" s="40"/>
      <c r="L75" s="40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39"/>
      <c r="C76" s="39"/>
      <c r="D76" s="39"/>
      <c r="E76" s="39"/>
      <c r="F76" s="39"/>
      <c r="G76" s="40"/>
      <c r="H76" s="40"/>
      <c r="I76" s="40"/>
      <c r="J76" s="40"/>
      <c r="K76" s="40"/>
      <c r="L76" s="40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39"/>
      <c r="C77" s="39"/>
      <c r="D77" s="39"/>
      <c r="E77" s="39"/>
      <c r="F77" s="39"/>
      <c r="G77" s="40"/>
      <c r="H77" s="40"/>
      <c r="I77" s="40"/>
      <c r="J77" s="40"/>
      <c r="K77" s="40"/>
      <c r="L77" s="40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39"/>
      <c r="C78" s="39"/>
      <c r="D78" s="39"/>
      <c r="E78" s="39"/>
      <c r="F78" s="39"/>
      <c r="G78" s="40"/>
      <c r="H78" s="40"/>
      <c r="I78" s="40"/>
      <c r="J78" s="40"/>
      <c r="K78" s="40"/>
      <c r="L78" s="40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39"/>
      <c r="C79" s="39"/>
      <c r="D79" s="39"/>
      <c r="E79" s="39"/>
      <c r="F79" s="39"/>
      <c r="G79" s="40"/>
      <c r="H79" s="40"/>
      <c r="I79" s="40"/>
      <c r="J79" s="40"/>
      <c r="K79" s="40"/>
      <c r="L79" s="40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39"/>
      <c r="C80" s="39"/>
      <c r="D80" s="39"/>
      <c r="E80" s="39"/>
      <c r="F80" s="39"/>
      <c r="G80" s="40"/>
      <c r="H80" s="40"/>
      <c r="I80" s="40"/>
      <c r="J80" s="40"/>
      <c r="K80" s="40"/>
      <c r="L80" s="40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39"/>
      <c r="C81" s="39"/>
      <c r="D81" s="39"/>
      <c r="E81" s="39"/>
      <c r="F81" s="39"/>
      <c r="G81" s="40"/>
      <c r="H81" s="40"/>
      <c r="I81" s="40"/>
      <c r="J81" s="40"/>
      <c r="K81" s="40"/>
      <c r="L81" s="40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39"/>
      <c r="C82" s="39"/>
      <c r="D82" s="39"/>
      <c r="E82" s="39"/>
      <c r="F82" s="39"/>
      <c r="G82" s="40"/>
      <c r="H82" s="40"/>
      <c r="I82" s="40"/>
      <c r="J82" s="40"/>
      <c r="K82" s="40"/>
      <c r="L82" s="40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39"/>
      <c r="C83" s="39"/>
      <c r="D83" s="39"/>
      <c r="E83" s="39"/>
      <c r="F83" s="39"/>
      <c r="G83" s="40"/>
      <c r="H83" s="40"/>
      <c r="I83" s="40"/>
      <c r="J83" s="40"/>
      <c r="K83" s="40"/>
      <c r="L83" s="40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39"/>
      <c r="C84" s="39"/>
      <c r="D84" s="39"/>
      <c r="E84" s="39"/>
      <c r="F84" s="39"/>
      <c r="G84" s="40"/>
      <c r="H84" s="40"/>
      <c r="I84" s="40"/>
      <c r="J84" s="40"/>
      <c r="K84" s="40"/>
      <c r="L84" s="40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39"/>
      <c r="C85" s="39"/>
      <c r="D85" s="39"/>
      <c r="E85" s="39"/>
      <c r="F85" s="39"/>
      <c r="G85" s="40"/>
      <c r="H85" s="40"/>
      <c r="I85" s="40"/>
      <c r="J85" s="40"/>
      <c r="K85" s="40"/>
      <c r="L85" s="40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39"/>
      <c r="C86" s="39"/>
      <c r="D86" s="39"/>
      <c r="E86" s="39"/>
      <c r="F86" s="39"/>
      <c r="G86" s="40"/>
      <c r="H86" s="40"/>
      <c r="I86" s="40"/>
      <c r="J86" s="40"/>
      <c r="K86" s="40"/>
      <c r="L86" s="40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39"/>
      <c r="C87" s="39"/>
      <c r="D87" s="39"/>
      <c r="E87" s="39"/>
      <c r="F87" s="39"/>
      <c r="G87" s="40"/>
      <c r="H87" s="40"/>
      <c r="I87" s="40"/>
      <c r="J87" s="40"/>
      <c r="K87" s="40"/>
      <c r="L87" s="40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39"/>
      <c r="C88" s="39"/>
      <c r="D88" s="39"/>
      <c r="E88" s="39"/>
      <c r="F88" s="39"/>
      <c r="G88" s="40"/>
      <c r="H88" s="40"/>
      <c r="I88" s="40"/>
      <c r="J88" s="40"/>
      <c r="K88" s="40"/>
      <c r="L88" s="40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39"/>
      <c r="C89" s="39"/>
      <c r="D89" s="39"/>
      <c r="E89" s="39"/>
      <c r="F89" s="39"/>
      <c r="G89" s="40"/>
      <c r="H89" s="40"/>
      <c r="I89" s="40"/>
      <c r="J89" s="40"/>
      <c r="K89" s="40"/>
      <c r="L89" s="40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39"/>
      <c r="C90" s="39"/>
      <c r="D90" s="39"/>
      <c r="E90" s="39"/>
      <c r="F90" s="39"/>
      <c r="G90" s="40"/>
      <c r="H90" s="40"/>
      <c r="I90" s="40"/>
      <c r="J90" s="40"/>
      <c r="K90" s="40"/>
      <c r="L90" s="40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39"/>
      <c r="C91" s="39"/>
      <c r="D91" s="39"/>
      <c r="E91" s="39"/>
      <c r="F91" s="39"/>
      <c r="G91" s="40"/>
      <c r="H91" s="40"/>
      <c r="I91" s="40"/>
      <c r="J91" s="40"/>
      <c r="K91" s="40"/>
      <c r="L91" s="40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39"/>
      <c r="C92" s="39"/>
      <c r="D92" s="39"/>
      <c r="E92" s="39"/>
      <c r="F92" s="39"/>
      <c r="G92" s="40"/>
      <c r="H92" s="40"/>
      <c r="I92" s="40"/>
      <c r="J92" s="40"/>
      <c r="K92" s="40"/>
      <c r="L92" s="40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39"/>
      <c r="C93" s="39"/>
      <c r="D93" s="39"/>
      <c r="E93" s="39"/>
      <c r="F93" s="39"/>
      <c r="G93" s="40"/>
      <c r="H93" s="40"/>
      <c r="I93" s="40"/>
      <c r="J93" s="40"/>
      <c r="K93" s="40"/>
      <c r="L93" s="40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39"/>
      <c r="C94" s="39"/>
      <c r="D94" s="39"/>
      <c r="E94" s="39"/>
      <c r="F94" s="39"/>
      <c r="G94" s="40"/>
      <c r="H94" s="40"/>
      <c r="I94" s="40"/>
      <c r="J94" s="40"/>
      <c r="K94" s="40"/>
      <c r="L94" s="40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39"/>
      <c r="C95" s="39"/>
      <c r="D95" s="39"/>
      <c r="E95" s="39"/>
      <c r="F95" s="39"/>
      <c r="G95" s="40"/>
      <c r="H95" s="40"/>
      <c r="I95" s="40"/>
      <c r="J95" s="40"/>
      <c r="K95" s="40"/>
      <c r="L95" s="40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39"/>
      <c r="C96" s="39"/>
      <c r="D96" s="39"/>
      <c r="E96" s="39"/>
      <c r="F96" s="39"/>
      <c r="G96" s="40"/>
      <c r="H96" s="40"/>
      <c r="I96" s="40"/>
      <c r="J96" s="40"/>
      <c r="K96" s="40"/>
      <c r="L96" s="40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39"/>
      <c r="C97" s="39"/>
      <c r="D97" s="39"/>
      <c r="E97" s="39"/>
      <c r="F97" s="39"/>
      <c r="G97" s="40"/>
      <c r="H97" s="40"/>
      <c r="I97" s="40"/>
      <c r="J97" s="40"/>
      <c r="K97" s="40"/>
      <c r="L97" s="40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39"/>
      <c r="C98" s="39"/>
      <c r="D98" s="39"/>
      <c r="E98" s="39"/>
      <c r="F98" s="39"/>
      <c r="G98" s="40"/>
      <c r="H98" s="40"/>
      <c r="I98" s="40"/>
      <c r="J98" s="40"/>
      <c r="K98" s="40"/>
      <c r="L98" s="40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39"/>
      <c r="C99" s="39"/>
      <c r="D99" s="39"/>
      <c r="E99" s="39"/>
      <c r="F99" s="39"/>
      <c r="G99" s="40"/>
      <c r="H99" s="40"/>
      <c r="I99" s="40"/>
      <c r="J99" s="40"/>
      <c r="K99" s="40"/>
      <c r="L99" s="40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40"/>
      <c r="H100" s="40"/>
      <c r="I100" s="40"/>
      <c r="J100" s="40"/>
      <c r="K100" s="40"/>
      <c r="L100" s="40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40"/>
      <c r="H101" s="40"/>
      <c r="I101" s="40"/>
      <c r="J101" s="40"/>
      <c r="K101" s="40"/>
      <c r="L101" s="40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40"/>
      <c r="H102" s="40"/>
      <c r="I102" s="40"/>
      <c r="J102" s="40"/>
      <c r="K102" s="40"/>
      <c r="L102" s="40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40"/>
      <c r="H103" s="40"/>
      <c r="I103" s="40"/>
      <c r="J103" s="40"/>
      <c r="K103" s="40"/>
      <c r="L103" s="40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40"/>
      <c r="H104" s="40"/>
      <c r="I104" s="40"/>
      <c r="J104" s="40"/>
      <c r="K104" s="40"/>
      <c r="L104" s="40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40"/>
      <c r="H105" s="40"/>
      <c r="I105" s="40"/>
      <c r="J105" s="40"/>
      <c r="K105" s="40"/>
      <c r="L105" s="40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40"/>
      <c r="H106" s="40"/>
      <c r="I106" s="40"/>
      <c r="J106" s="40"/>
      <c r="K106" s="40"/>
      <c r="L106" s="40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40"/>
      <c r="H107" s="40"/>
      <c r="I107" s="40"/>
      <c r="J107" s="40"/>
      <c r="K107" s="40"/>
      <c r="L107" s="40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40"/>
      <c r="H108" s="40"/>
      <c r="I108" s="40"/>
      <c r="J108" s="40"/>
      <c r="K108" s="40"/>
      <c r="L108" s="40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40"/>
      <c r="H109" s="40"/>
      <c r="I109" s="40"/>
      <c r="J109" s="40"/>
      <c r="K109" s="40"/>
      <c r="L109" s="40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40"/>
      <c r="H110" s="40"/>
      <c r="I110" s="40"/>
      <c r="J110" s="40"/>
      <c r="K110" s="40"/>
      <c r="L110" s="40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40"/>
      <c r="H111" s="40"/>
      <c r="I111" s="40"/>
      <c r="J111" s="40"/>
      <c r="K111" s="40"/>
      <c r="L111" s="40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40"/>
      <c r="H112" s="40"/>
      <c r="I112" s="40"/>
      <c r="J112" s="40"/>
      <c r="K112" s="40"/>
      <c r="L112" s="40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40"/>
      <c r="H113" s="40"/>
      <c r="I113" s="40"/>
      <c r="J113" s="40"/>
      <c r="K113" s="40"/>
      <c r="L113" s="40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40"/>
      <c r="H114" s="40"/>
      <c r="I114" s="40"/>
      <c r="J114" s="40"/>
      <c r="K114" s="40"/>
      <c r="L114" s="40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40"/>
      <c r="H115" s="40"/>
      <c r="I115" s="40"/>
      <c r="J115" s="40"/>
      <c r="K115" s="40"/>
      <c r="L115" s="40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40"/>
      <c r="H116" s="40"/>
      <c r="I116" s="40"/>
      <c r="J116" s="40"/>
      <c r="K116" s="40"/>
      <c r="L116" s="40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40"/>
      <c r="H117" s="40"/>
      <c r="I117" s="40"/>
      <c r="J117" s="40"/>
      <c r="K117" s="40"/>
      <c r="L117" s="40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40"/>
      <c r="H118" s="40"/>
      <c r="I118" s="40"/>
      <c r="J118" s="40"/>
      <c r="K118" s="40"/>
      <c r="L118" s="40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40"/>
      <c r="H119" s="40"/>
      <c r="I119" s="40"/>
      <c r="J119" s="40"/>
      <c r="K119" s="40"/>
      <c r="L119" s="40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40"/>
      <c r="H120" s="40"/>
      <c r="I120" s="40"/>
      <c r="J120" s="40"/>
      <c r="K120" s="40"/>
      <c r="L120" s="40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40"/>
      <c r="H121" s="40"/>
      <c r="I121" s="40"/>
      <c r="J121" s="40"/>
      <c r="K121" s="40"/>
      <c r="L121" s="40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40"/>
      <c r="H122" s="40"/>
      <c r="I122" s="40"/>
      <c r="J122" s="40"/>
      <c r="K122" s="40"/>
      <c r="L122" s="40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40"/>
      <c r="H123" s="40"/>
      <c r="I123" s="40"/>
      <c r="J123" s="40"/>
      <c r="K123" s="40"/>
      <c r="L123" s="40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40"/>
      <c r="H124" s="40"/>
      <c r="I124" s="40"/>
      <c r="J124" s="40"/>
      <c r="K124" s="40"/>
      <c r="L124" s="40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40"/>
      <c r="H125" s="40"/>
      <c r="I125" s="40"/>
      <c r="J125" s="40"/>
      <c r="K125" s="40"/>
      <c r="L125" s="40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40"/>
      <c r="H126" s="40"/>
      <c r="I126" s="40"/>
      <c r="J126" s="40"/>
      <c r="K126" s="40"/>
      <c r="L126" s="40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40"/>
      <c r="H127" s="40"/>
      <c r="I127" s="40"/>
      <c r="J127" s="40"/>
      <c r="K127" s="40"/>
      <c r="L127" s="40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40"/>
      <c r="H128" s="40"/>
      <c r="I128" s="40"/>
      <c r="J128" s="40"/>
      <c r="K128" s="40"/>
      <c r="L128" s="40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40"/>
      <c r="H129" s="40"/>
      <c r="I129" s="40"/>
      <c r="J129" s="40"/>
      <c r="K129" s="40"/>
      <c r="L129" s="40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40"/>
      <c r="H130" s="40"/>
      <c r="I130" s="40"/>
      <c r="J130" s="40"/>
      <c r="K130" s="40"/>
      <c r="L130" s="40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40"/>
      <c r="H131" s="40"/>
      <c r="I131" s="40"/>
      <c r="J131" s="40"/>
      <c r="K131" s="40"/>
      <c r="L131" s="40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40"/>
      <c r="H132" s="40"/>
      <c r="I132" s="40"/>
      <c r="J132" s="40"/>
      <c r="K132" s="40"/>
      <c r="L132" s="40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40"/>
      <c r="H133" s="40"/>
      <c r="I133" s="40"/>
      <c r="J133" s="40"/>
      <c r="K133" s="40"/>
      <c r="L133" s="40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40"/>
      <c r="H134" s="40"/>
      <c r="I134" s="40"/>
      <c r="J134" s="40"/>
      <c r="K134" s="40"/>
      <c r="L134" s="40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40"/>
      <c r="H135" s="40"/>
      <c r="I135" s="40"/>
      <c r="J135" s="40"/>
      <c r="K135" s="40"/>
      <c r="L135" s="40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40"/>
      <c r="H136" s="40"/>
      <c r="I136" s="40"/>
      <c r="J136" s="40"/>
      <c r="K136" s="40"/>
      <c r="L136" s="40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40"/>
      <c r="H137" s="40"/>
      <c r="I137" s="40"/>
      <c r="J137" s="40"/>
      <c r="K137" s="40"/>
      <c r="L137" s="40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40"/>
      <c r="H138" s="40"/>
      <c r="I138" s="40"/>
      <c r="J138" s="40"/>
      <c r="K138" s="40"/>
      <c r="L138" s="40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40"/>
      <c r="H139" s="40"/>
      <c r="I139" s="40"/>
      <c r="J139" s="40"/>
      <c r="K139" s="40"/>
      <c r="L139" s="40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40"/>
      <c r="H140" s="40"/>
      <c r="I140" s="40"/>
      <c r="J140" s="40"/>
      <c r="K140" s="40"/>
      <c r="L140" s="40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40"/>
      <c r="H141" s="40"/>
      <c r="I141" s="40"/>
      <c r="J141" s="40"/>
      <c r="K141" s="40"/>
      <c r="L141" s="40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40"/>
      <c r="H142" s="40"/>
      <c r="I142" s="40"/>
      <c r="J142" s="40"/>
      <c r="K142" s="40"/>
      <c r="L142" s="40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40"/>
      <c r="H143" s="40"/>
      <c r="I143" s="40"/>
      <c r="J143" s="40"/>
      <c r="K143" s="40"/>
      <c r="L143" s="40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40"/>
      <c r="H144" s="40"/>
      <c r="I144" s="40"/>
      <c r="J144" s="40"/>
      <c r="K144" s="40"/>
      <c r="L144" s="40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40"/>
      <c r="H145" s="40"/>
      <c r="I145" s="40"/>
      <c r="J145" s="40"/>
      <c r="K145" s="40"/>
      <c r="L145" s="40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40"/>
      <c r="H146" s="40"/>
      <c r="I146" s="40"/>
      <c r="J146" s="40"/>
      <c r="K146" s="40"/>
      <c r="L146" s="40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40"/>
      <c r="H147" s="40"/>
      <c r="I147" s="40"/>
      <c r="J147" s="40"/>
      <c r="K147" s="40"/>
      <c r="L147" s="40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40"/>
      <c r="H148" s="40"/>
      <c r="I148" s="40"/>
      <c r="J148" s="40"/>
      <c r="K148" s="40"/>
      <c r="L148" s="40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40"/>
      <c r="H149" s="40"/>
      <c r="I149" s="40"/>
      <c r="J149" s="40"/>
      <c r="K149" s="40"/>
      <c r="L149" s="40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40"/>
      <c r="H150" s="40"/>
      <c r="I150" s="40"/>
      <c r="J150" s="40"/>
      <c r="K150" s="40"/>
      <c r="L150" s="40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40"/>
      <c r="H151" s="40"/>
      <c r="I151" s="40"/>
      <c r="J151" s="40"/>
      <c r="K151" s="40"/>
      <c r="L151" s="40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40"/>
      <c r="H152" s="40"/>
      <c r="I152" s="40"/>
      <c r="J152" s="40"/>
      <c r="K152" s="40"/>
      <c r="L152" s="40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40"/>
      <c r="H153" s="40"/>
      <c r="I153" s="40"/>
      <c r="J153" s="40"/>
      <c r="K153" s="40"/>
      <c r="L153" s="40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40"/>
      <c r="H154" s="40"/>
      <c r="I154" s="40"/>
      <c r="J154" s="40"/>
      <c r="K154" s="40"/>
      <c r="L154" s="40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40"/>
      <c r="H155" s="40"/>
      <c r="I155" s="40"/>
      <c r="J155" s="40"/>
      <c r="K155" s="40"/>
      <c r="L155" s="40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40"/>
      <c r="H156" s="40"/>
      <c r="I156" s="40"/>
      <c r="J156" s="40"/>
      <c r="K156" s="40"/>
      <c r="L156" s="40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40"/>
      <c r="H157" s="40"/>
      <c r="I157" s="40"/>
      <c r="J157" s="40"/>
      <c r="K157" s="40"/>
      <c r="L157" s="40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40"/>
      <c r="H158" s="40"/>
      <c r="I158" s="40"/>
      <c r="J158" s="40"/>
      <c r="K158" s="40"/>
      <c r="L158" s="40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40"/>
      <c r="H159" s="40"/>
      <c r="I159" s="40"/>
      <c r="J159" s="40"/>
      <c r="K159" s="40"/>
      <c r="L159" s="40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40"/>
      <c r="H160" s="40"/>
      <c r="I160" s="40"/>
      <c r="J160" s="40"/>
      <c r="K160" s="40"/>
      <c r="L160" s="40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40"/>
      <c r="H161" s="40"/>
      <c r="I161" s="40"/>
      <c r="J161" s="40"/>
      <c r="K161" s="40"/>
      <c r="L161" s="40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40"/>
      <c r="H162" s="40"/>
      <c r="I162" s="40"/>
      <c r="J162" s="40"/>
      <c r="K162" s="40"/>
      <c r="L162" s="40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40"/>
      <c r="H163" s="40"/>
      <c r="I163" s="40"/>
      <c r="J163" s="40"/>
      <c r="K163" s="40"/>
      <c r="L163" s="40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40"/>
      <c r="H164" s="40"/>
      <c r="I164" s="40"/>
      <c r="J164" s="40"/>
      <c r="K164" s="40"/>
      <c r="L164" s="40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40"/>
      <c r="H165" s="40"/>
      <c r="I165" s="40"/>
      <c r="J165" s="40"/>
      <c r="K165" s="40"/>
      <c r="L165" s="40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40"/>
      <c r="H166" s="40"/>
      <c r="I166" s="40"/>
      <c r="J166" s="40"/>
      <c r="K166" s="40"/>
      <c r="L166" s="40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40"/>
      <c r="H167" s="40"/>
      <c r="I167" s="40"/>
      <c r="J167" s="40"/>
      <c r="K167" s="40"/>
      <c r="L167" s="40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40"/>
      <c r="H168" s="40"/>
      <c r="I168" s="40"/>
      <c r="J168" s="40"/>
      <c r="K168" s="40"/>
      <c r="L168" s="40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40"/>
      <c r="H169" s="40"/>
      <c r="I169" s="40"/>
      <c r="J169" s="40"/>
      <c r="K169" s="40"/>
      <c r="L169" s="40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40"/>
      <c r="H170" s="40"/>
      <c r="I170" s="40"/>
      <c r="J170" s="40"/>
      <c r="K170" s="40"/>
      <c r="L170" s="40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40"/>
      <c r="H171" s="40"/>
      <c r="I171" s="40"/>
      <c r="J171" s="40"/>
      <c r="K171" s="40"/>
      <c r="L171" s="40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40"/>
      <c r="H172" s="40"/>
      <c r="I172" s="40"/>
      <c r="J172" s="40"/>
      <c r="K172" s="40"/>
      <c r="L172" s="40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40"/>
      <c r="H173" s="40"/>
      <c r="I173" s="40"/>
      <c r="J173" s="40"/>
      <c r="K173" s="40"/>
      <c r="L173" s="40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40"/>
      <c r="H174" s="40"/>
      <c r="I174" s="40"/>
      <c r="J174" s="40"/>
      <c r="K174" s="40"/>
      <c r="L174" s="40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40"/>
      <c r="H175" s="40"/>
      <c r="I175" s="40"/>
      <c r="J175" s="40"/>
      <c r="K175" s="40"/>
      <c r="L175" s="40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40"/>
      <c r="H176" s="40"/>
      <c r="I176" s="40"/>
      <c r="J176" s="40"/>
      <c r="K176" s="40"/>
      <c r="L176" s="40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40"/>
      <c r="H177" s="40"/>
      <c r="I177" s="40"/>
      <c r="J177" s="40"/>
      <c r="K177" s="40"/>
      <c r="L177" s="40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40"/>
      <c r="H178" s="40"/>
      <c r="I178" s="40"/>
      <c r="J178" s="40"/>
      <c r="K178" s="40"/>
      <c r="L178" s="40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40"/>
      <c r="H179" s="40"/>
      <c r="I179" s="40"/>
      <c r="J179" s="40"/>
      <c r="K179" s="40"/>
      <c r="L179" s="40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40"/>
      <c r="H180" s="40"/>
      <c r="I180" s="40"/>
      <c r="J180" s="40"/>
      <c r="K180" s="40"/>
      <c r="L180" s="40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40"/>
      <c r="H181" s="40"/>
      <c r="I181" s="40"/>
      <c r="J181" s="40"/>
      <c r="K181" s="40"/>
      <c r="L181" s="40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40"/>
      <c r="H182" s="40"/>
      <c r="I182" s="40"/>
      <c r="J182" s="40"/>
      <c r="K182" s="40"/>
      <c r="L182" s="40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40"/>
      <c r="H183" s="40"/>
      <c r="I183" s="40"/>
      <c r="J183" s="40"/>
      <c r="K183" s="40"/>
      <c r="L183" s="40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40"/>
      <c r="H184" s="40"/>
      <c r="I184" s="40"/>
      <c r="J184" s="40"/>
      <c r="K184" s="40"/>
      <c r="L184" s="40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40"/>
      <c r="H185" s="40"/>
      <c r="I185" s="40"/>
      <c r="J185" s="40"/>
      <c r="K185" s="40"/>
      <c r="L185" s="40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40"/>
      <c r="H186" s="40"/>
      <c r="I186" s="40"/>
      <c r="J186" s="40"/>
      <c r="K186" s="40"/>
      <c r="L186" s="40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40"/>
      <c r="H187" s="40"/>
      <c r="I187" s="40"/>
      <c r="J187" s="40"/>
      <c r="K187" s="40"/>
      <c r="L187" s="40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40"/>
      <c r="H188" s="40"/>
      <c r="I188" s="40"/>
      <c r="J188" s="40"/>
      <c r="K188" s="40"/>
      <c r="L188" s="40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40"/>
      <c r="H189" s="40"/>
      <c r="I189" s="40"/>
      <c r="J189" s="40"/>
      <c r="K189" s="40"/>
      <c r="L189" s="40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40"/>
      <c r="H190" s="40"/>
      <c r="I190" s="40"/>
      <c r="J190" s="40"/>
      <c r="K190" s="40"/>
      <c r="L190" s="40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40"/>
      <c r="H191" s="40"/>
      <c r="I191" s="40"/>
      <c r="J191" s="40"/>
      <c r="K191" s="40"/>
      <c r="L191" s="40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40"/>
      <c r="H192" s="40"/>
      <c r="I192" s="40"/>
      <c r="J192" s="40"/>
      <c r="K192" s="40"/>
      <c r="L192" s="40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40"/>
      <c r="H193" s="40"/>
      <c r="I193" s="40"/>
      <c r="J193" s="40"/>
      <c r="K193" s="40"/>
      <c r="L193" s="40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40"/>
      <c r="H194" s="40"/>
      <c r="I194" s="40"/>
      <c r="J194" s="40"/>
      <c r="K194" s="40"/>
      <c r="L194" s="40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40"/>
      <c r="H195" s="40"/>
      <c r="I195" s="40"/>
      <c r="J195" s="40"/>
      <c r="K195" s="40"/>
      <c r="L195" s="40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40"/>
      <c r="H196" s="40"/>
      <c r="I196" s="40"/>
      <c r="J196" s="40"/>
      <c r="K196" s="40"/>
      <c r="L196" s="40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40"/>
      <c r="H197" s="40"/>
      <c r="I197" s="40"/>
      <c r="J197" s="40"/>
      <c r="K197" s="40"/>
      <c r="L197" s="40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40"/>
      <c r="H198" s="40"/>
      <c r="I198" s="40"/>
      <c r="J198" s="40"/>
      <c r="K198" s="40"/>
      <c r="L198" s="40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40"/>
      <c r="H199" s="40"/>
      <c r="I199" s="40"/>
      <c r="J199" s="40"/>
      <c r="K199" s="40"/>
      <c r="L199" s="40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40"/>
      <c r="H200" s="40"/>
      <c r="I200" s="40"/>
      <c r="J200" s="40"/>
      <c r="K200" s="40"/>
      <c r="L200" s="40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40"/>
      <c r="H201" s="40"/>
      <c r="I201" s="40"/>
      <c r="J201" s="40"/>
      <c r="K201" s="40"/>
      <c r="L201" s="40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40"/>
      <c r="H202" s="40"/>
      <c r="I202" s="40"/>
      <c r="J202" s="40"/>
      <c r="K202" s="40"/>
      <c r="L202" s="40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40"/>
      <c r="H203" s="40"/>
      <c r="I203" s="40"/>
      <c r="J203" s="40"/>
      <c r="K203" s="40"/>
      <c r="L203" s="40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40"/>
      <c r="H204" s="40"/>
      <c r="I204" s="40"/>
      <c r="J204" s="40"/>
      <c r="K204" s="40"/>
      <c r="L204" s="40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40"/>
      <c r="H205" s="40"/>
      <c r="I205" s="40"/>
      <c r="J205" s="40"/>
      <c r="K205" s="40"/>
      <c r="L205" s="40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40"/>
      <c r="H206" s="40"/>
      <c r="I206" s="40"/>
      <c r="J206" s="40"/>
      <c r="K206" s="40"/>
      <c r="L206" s="40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40"/>
      <c r="H207" s="40"/>
      <c r="I207" s="40"/>
      <c r="J207" s="40"/>
      <c r="K207" s="40"/>
      <c r="L207" s="40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40"/>
      <c r="H208" s="40"/>
      <c r="I208" s="40"/>
      <c r="J208" s="40"/>
      <c r="K208" s="40"/>
      <c r="L208" s="40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40"/>
      <c r="H209" s="40"/>
      <c r="I209" s="40"/>
      <c r="J209" s="40"/>
      <c r="K209" s="40"/>
      <c r="L209" s="40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40"/>
      <c r="H210" s="40"/>
      <c r="I210" s="40"/>
      <c r="J210" s="40"/>
      <c r="K210" s="40"/>
      <c r="L210" s="40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40"/>
      <c r="H211" s="40"/>
      <c r="I211" s="40"/>
      <c r="J211" s="40"/>
      <c r="K211" s="40"/>
      <c r="L211" s="40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40"/>
      <c r="H212" s="40"/>
      <c r="I212" s="40"/>
      <c r="J212" s="40"/>
      <c r="K212" s="40"/>
      <c r="L212" s="40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40"/>
      <c r="H213" s="40"/>
      <c r="I213" s="40"/>
      <c r="J213" s="40"/>
      <c r="K213" s="40"/>
      <c r="L213" s="40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40"/>
      <c r="H214" s="40"/>
      <c r="I214" s="40"/>
      <c r="J214" s="40"/>
      <c r="K214" s="40"/>
      <c r="L214" s="40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40"/>
      <c r="H215" s="40"/>
      <c r="I215" s="40"/>
      <c r="J215" s="40"/>
      <c r="K215" s="40"/>
      <c r="L215" s="40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40"/>
      <c r="H216" s="40"/>
      <c r="I216" s="40"/>
      <c r="J216" s="40"/>
      <c r="K216" s="40"/>
      <c r="L216" s="40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40"/>
      <c r="H217" s="40"/>
      <c r="I217" s="40"/>
      <c r="J217" s="40"/>
      <c r="K217" s="40"/>
      <c r="L217" s="40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40"/>
      <c r="H218" s="40"/>
      <c r="I218" s="40"/>
      <c r="J218" s="40"/>
      <c r="K218" s="40"/>
      <c r="L218" s="40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40"/>
      <c r="H219" s="40"/>
      <c r="I219" s="40"/>
      <c r="J219" s="40"/>
      <c r="K219" s="40"/>
      <c r="L219" s="40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40"/>
      <c r="H220" s="40"/>
      <c r="I220" s="40"/>
      <c r="J220" s="40"/>
      <c r="K220" s="40"/>
      <c r="L220" s="40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1" t="s">
        <v>4</v>
      </c>
      <c r="C2" s="5" t="s">
        <v>5</v>
      </c>
    </row>
    <row r="3" ht="15.75" customHeight="1">
      <c r="B3" s="47" t="s">
        <v>63</v>
      </c>
      <c r="C3" s="12" t="s">
        <v>581</v>
      </c>
    </row>
    <row r="4" ht="15.75" customHeight="1">
      <c r="B4" s="48" t="s">
        <v>63</v>
      </c>
      <c r="C4" s="19" t="s">
        <v>64</v>
      </c>
    </row>
    <row r="5" ht="15.75" customHeight="1">
      <c r="B5" s="47" t="s">
        <v>63</v>
      </c>
      <c r="C5" s="12" t="s">
        <v>67</v>
      </c>
    </row>
    <row r="6" ht="15.75" customHeight="1">
      <c r="B6" s="48" t="s">
        <v>57</v>
      </c>
      <c r="C6" s="19" t="s">
        <v>58</v>
      </c>
    </row>
    <row r="7" ht="15.75" customHeight="1">
      <c r="B7" s="47" t="s">
        <v>57</v>
      </c>
      <c r="C7" s="12" t="s">
        <v>72</v>
      </c>
    </row>
    <row r="8" ht="15.75" customHeight="1">
      <c r="B8" s="48" t="s">
        <v>57</v>
      </c>
      <c r="C8" s="19" t="s">
        <v>525</v>
      </c>
    </row>
    <row r="9" ht="15.75" customHeight="1">
      <c r="B9" s="47" t="s">
        <v>57</v>
      </c>
      <c r="C9" s="12" t="s">
        <v>140</v>
      </c>
    </row>
    <row r="10" ht="15.75" customHeight="1">
      <c r="B10" s="48" t="s">
        <v>57</v>
      </c>
      <c r="C10" s="19" t="s">
        <v>81</v>
      </c>
    </row>
    <row r="11" ht="15.75" customHeight="1">
      <c r="B11" s="47" t="s">
        <v>57</v>
      </c>
      <c r="C11" s="12" t="s">
        <v>249</v>
      </c>
    </row>
    <row r="12" ht="15.75" customHeight="1">
      <c r="B12" s="48" t="s">
        <v>57</v>
      </c>
      <c r="C12" s="19" t="s">
        <v>320</v>
      </c>
    </row>
    <row r="13" ht="15.75" customHeight="1">
      <c r="B13" s="47" t="s">
        <v>57</v>
      </c>
      <c r="C13" s="12" t="s">
        <v>634</v>
      </c>
    </row>
    <row r="14" ht="15.75" customHeight="1">
      <c r="B14" s="48" t="s">
        <v>57</v>
      </c>
      <c r="C14" s="19" t="s">
        <v>174</v>
      </c>
    </row>
    <row r="15" ht="15.75" customHeight="1">
      <c r="B15" s="47" t="s">
        <v>57</v>
      </c>
      <c r="C15" s="12" t="s">
        <v>324</v>
      </c>
    </row>
    <row r="16" ht="15.75" customHeight="1">
      <c r="B16" s="48" t="s">
        <v>52</v>
      </c>
      <c r="C16" s="19" t="s">
        <v>189</v>
      </c>
    </row>
    <row r="17" ht="15.75" customHeight="1">
      <c r="B17" s="47" t="s">
        <v>52</v>
      </c>
      <c r="C17" s="12" t="s">
        <v>144</v>
      </c>
    </row>
    <row r="18" ht="15.75" customHeight="1">
      <c r="B18" s="48" t="s">
        <v>52</v>
      </c>
      <c r="C18" s="19" t="s">
        <v>282</v>
      </c>
    </row>
    <row r="19" ht="15.75" customHeight="1">
      <c r="B19" s="47" t="s">
        <v>52</v>
      </c>
      <c r="C19" s="12" t="s">
        <v>210</v>
      </c>
    </row>
    <row r="20" ht="15.75" customHeight="1">
      <c r="B20" s="48" t="s">
        <v>52</v>
      </c>
      <c r="C20" s="19" t="s">
        <v>53</v>
      </c>
    </row>
    <row r="21" ht="15.75" customHeight="1">
      <c r="B21" s="47" t="s">
        <v>52</v>
      </c>
      <c r="C21" s="12" t="s">
        <v>275</v>
      </c>
    </row>
    <row r="22" ht="15.75" customHeight="1">
      <c r="B22" s="48" t="s">
        <v>52</v>
      </c>
      <c r="C22" s="19" t="s">
        <v>300</v>
      </c>
    </row>
    <row r="23" ht="15.75" customHeight="1">
      <c r="B23" s="47" t="s">
        <v>52</v>
      </c>
      <c r="C23" s="12" t="s">
        <v>114</v>
      </c>
    </row>
    <row r="24" ht="15.75" customHeight="1">
      <c r="B24" s="48" t="s">
        <v>52</v>
      </c>
      <c r="C24" s="19" t="s">
        <v>252</v>
      </c>
    </row>
    <row r="25" ht="15.75" customHeight="1">
      <c r="B25" s="47" t="s">
        <v>57</v>
      </c>
      <c r="C25" s="12" t="s">
        <v>635</v>
      </c>
    </row>
    <row r="26" ht="15.75" customHeight="1">
      <c r="B26" s="48" t="s">
        <v>57</v>
      </c>
      <c r="C26" s="19" t="s">
        <v>198</v>
      </c>
    </row>
    <row r="27" ht="15.75" customHeight="1">
      <c r="B27" s="47" t="s">
        <v>57</v>
      </c>
      <c r="C27" s="12" t="s">
        <v>200</v>
      </c>
    </row>
    <row r="28" ht="15.75" customHeight="1">
      <c r="B28" s="48" t="s">
        <v>57</v>
      </c>
      <c r="C28" s="19" t="s">
        <v>358</v>
      </c>
    </row>
    <row r="29" ht="15.75" customHeight="1">
      <c r="B29" s="47" t="s">
        <v>57</v>
      </c>
      <c r="C29" s="12" t="s">
        <v>391</v>
      </c>
    </row>
    <row r="30" ht="15.75" customHeight="1">
      <c r="B30" s="48" t="s">
        <v>57</v>
      </c>
      <c r="C30" s="19" t="s">
        <v>184</v>
      </c>
    </row>
    <row r="31" ht="15.75" customHeight="1">
      <c r="B31" s="47" t="s">
        <v>57</v>
      </c>
      <c r="C31" s="12" t="s">
        <v>257</v>
      </c>
    </row>
    <row r="32" ht="15.75" customHeight="1">
      <c r="B32" s="48" t="s">
        <v>63</v>
      </c>
      <c r="C32" s="19" t="s">
        <v>456</v>
      </c>
    </row>
    <row r="33" ht="15.75" customHeight="1">
      <c r="B33" s="47"/>
      <c r="C33" s="26"/>
    </row>
    <row r="34" ht="15.75" customHeight="1">
      <c r="B34" s="48"/>
      <c r="C34" s="1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9"/>
      <c r="B1" s="49"/>
      <c r="C1" s="49"/>
      <c r="D1" s="49"/>
      <c r="E1" s="49"/>
      <c r="F1" s="49"/>
      <c r="G1" s="49"/>
      <c r="H1" s="49"/>
    </row>
    <row r="2" ht="15.75" customHeight="1">
      <c r="A2" s="49"/>
      <c r="B2" s="50" t="s">
        <v>636</v>
      </c>
      <c r="C2" s="49"/>
      <c r="D2" s="49" t="s">
        <v>13</v>
      </c>
      <c r="E2" s="49"/>
      <c r="F2" s="49"/>
      <c r="G2" s="49"/>
      <c r="H2" s="49"/>
    </row>
    <row r="3" ht="15.75" customHeight="1">
      <c r="A3" s="49"/>
      <c r="B3" s="49" t="s">
        <v>637</v>
      </c>
      <c r="C3" s="51">
        <v>3.0E7</v>
      </c>
      <c r="D3" s="49"/>
      <c r="E3" s="49"/>
      <c r="F3" s="49"/>
      <c r="G3" s="49"/>
      <c r="H3" s="49"/>
    </row>
    <row r="4" ht="15.75" customHeight="1">
      <c r="A4" s="49"/>
      <c r="B4" s="49" t="s">
        <v>638</v>
      </c>
      <c r="C4" s="51">
        <v>1600000.0</v>
      </c>
      <c r="D4" s="51">
        <v>160000.0</v>
      </c>
      <c r="E4" s="51">
        <v>1760000.0</v>
      </c>
      <c r="F4" s="49"/>
      <c r="G4" s="49"/>
      <c r="H4" s="49"/>
    </row>
    <row r="5" ht="15.75" customHeight="1">
      <c r="A5" s="49"/>
      <c r="B5" s="49" t="s">
        <v>40</v>
      </c>
      <c r="C5" s="51">
        <v>50000.0</v>
      </c>
      <c r="D5" s="49"/>
      <c r="E5" s="51">
        <v>50000.0</v>
      </c>
      <c r="F5" s="49"/>
      <c r="G5" s="49"/>
      <c r="H5" s="49"/>
    </row>
    <row r="6" ht="15.75" customHeight="1">
      <c r="A6" s="49"/>
      <c r="B6" s="49"/>
      <c r="C6" s="49"/>
      <c r="D6" s="49"/>
      <c r="E6" s="49"/>
      <c r="F6" s="49"/>
      <c r="G6" s="49"/>
      <c r="H6" s="49"/>
    </row>
    <row r="7" ht="15.75" customHeight="1">
      <c r="A7" s="49"/>
      <c r="B7" s="49"/>
      <c r="C7" s="49"/>
      <c r="D7" s="49"/>
      <c r="E7" s="49"/>
      <c r="F7" s="49"/>
      <c r="G7" s="49"/>
      <c r="H7" s="49"/>
    </row>
    <row r="8" ht="15.75" customHeight="1">
      <c r="A8" s="49"/>
      <c r="B8" s="49"/>
      <c r="C8" s="49"/>
      <c r="D8" s="49"/>
      <c r="E8" s="49"/>
      <c r="F8" s="49"/>
      <c r="G8" s="49"/>
      <c r="H8" s="49"/>
    </row>
    <row r="9" ht="15.75" customHeight="1">
      <c r="A9" s="49"/>
      <c r="B9" s="52" t="s">
        <v>639</v>
      </c>
      <c r="C9" s="49"/>
      <c r="D9" s="49"/>
      <c r="E9" s="49"/>
      <c r="F9" s="49"/>
      <c r="G9" s="49"/>
      <c r="H9" s="49"/>
    </row>
    <row r="10" ht="15.75" customHeight="1">
      <c r="A10" s="49"/>
      <c r="B10" s="49"/>
      <c r="C10" s="52" t="s">
        <v>640</v>
      </c>
      <c r="D10" s="50" t="s">
        <v>13</v>
      </c>
      <c r="E10" s="50" t="s">
        <v>641</v>
      </c>
      <c r="F10" s="49"/>
      <c r="G10" s="51">
        <v>5.3823E7</v>
      </c>
      <c r="H10" s="49"/>
    </row>
    <row r="11" ht="15.75" customHeight="1">
      <c r="A11" s="49"/>
      <c r="B11" s="53" t="s">
        <v>642</v>
      </c>
      <c r="C11" s="51">
        <v>4.5395E7</v>
      </c>
      <c r="D11" s="51">
        <v>4539500.0</v>
      </c>
      <c r="E11" s="54">
        <v>4.99345E7</v>
      </c>
      <c r="F11" s="49"/>
      <c r="G11" s="51">
        <v>3.458E7</v>
      </c>
      <c r="H11" s="49"/>
    </row>
    <row r="12" ht="15.75" customHeight="1">
      <c r="A12" s="49"/>
      <c r="B12" s="53" t="s">
        <v>643</v>
      </c>
      <c r="C12" s="51">
        <v>7.1335E7</v>
      </c>
      <c r="D12" s="51">
        <v>7133500.0</v>
      </c>
      <c r="E12" s="54">
        <v>7.84685E7</v>
      </c>
      <c r="F12" s="49"/>
      <c r="G12" s="49"/>
      <c r="H12" s="49"/>
    </row>
    <row r="13" ht="15.75" customHeight="1">
      <c r="A13" s="49"/>
      <c r="B13" s="53" t="s">
        <v>644</v>
      </c>
      <c r="C13" s="51">
        <v>1.297E7</v>
      </c>
      <c r="D13" s="51">
        <v>1297000.0</v>
      </c>
      <c r="E13" s="54">
        <v>1.4267E7</v>
      </c>
      <c r="F13" s="49"/>
      <c r="G13" s="49"/>
      <c r="H13" s="49"/>
    </row>
    <row r="14" ht="15.75" customHeight="1">
      <c r="A14" s="49"/>
      <c r="B14" s="53"/>
      <c r="C14" s="51">
        <v>1.297E8</v>
      </c>
      <c r="D14" s="51">
        <v>1.297E7</v>
      </c>
      <c r="E14" s="54">
        <v>1.4267E8</v>
      </c>
      <c r="F14" s="49"/>
      <c r="G14" s="49"/>
      <c r="H14" s="49"/>
    </row>
    <row r="15" ht="15.75" customHeight="1">
      <c r="A15" s="49"/>
      <c r="B15" s="49"/>
      <c r="C15" s="49"/>
      <c r="D15" s="49"/>
      <c r="E15" s="49"/>
      <c r="F15" s="49"/>
      <c r="G15" s="49"/>
      <c r="H15" s="49"/>
    </row>
    <row r="16" ht="15.75" customHeight="1">
      <c r="A16" s="49"/>
      <c r="B16" s="50" t="s">
        <v>645</v>
      </c>
      <c r="C16" s="49"/>
      <c r="D16" s="49"/>
      <c r="E16" s="49"/>
      <c r="F16" s="49"/>
      <c r="G16" s="49"/>
      <c r="H16" s="49"/>
    </row>
    <row r="17" ht="15.75" customHeight="1">
      <c r="A17" s="49"/>
      <c r="B17" s="49"/>
      <c r="C17" s="52" t="s">
        <v>640</v>
      </c>
      <c r="D17" s="50" t="s">
        <v>13</v>
      </c>
      <c r="E17" s="50" t="s">
        <v>641</v>
      </c>
      <c r="F17" s="49"/>
      <c r="G17" s="49"/>
      <c r="H17" s="49"/>
    </row>
    <row r="18" ht="15.75" customHeight="1">
      <c r="A18" s="49"/>
      <c r="B18" s="53" t="s">
        <v>646</v>
      </c>
      <c r="C18" s="51">
        <v>4.893E7</v>
      </c>
      <c r="D18" s="51">
        <v>4893000.0</v>
      </c>
      <c r="E18" s="54">
        <v>5.3823E7</v>
      </c>
      <c r="F18" s="49"/>
      <c r="G18" s="49"/>
      <c r="H18" s="49"/>
    </row>
    <row r="19" ht="15.75" customHeight="1">
      <c r="A19" s="49"/>
      <c r="B19" s="53" t="s">
        <v>647</v>
      </c>
      <c r="C19" s="51">
        <v>3.1436364E7</v>
      </c>
      <c r="D19" s="51">
        <v>3143636.0</v>
      </c>
      <c r="E19" s="54">
        <v>3.458E7</v>
      </c>
      <c r="F19" s="49"/>
      <c r="G19" s="49"/>
      <c r="H19" s="49"/>
    </row>
    <row r="20" ht="15.75" customHeight="1">
      <c r="A20" s="49"/>
      <c r="B20" s="53" t="s">
        <v>648</v>
      </c>
      <c r="C20" s="51">
        <v>3.38E7</v>
      </c>
      <c r="D20" s="51">
        <v>3380000.0</v>
      </c>
      <c r="E20" s="54">
        <v>3.718E7</v>
      </c>
      <c r="F20" s="49"/>
      <c r="G20" s="49"/>
      <c r="H20" s="49"/>
    </row>
    <row r="21" ht="15.75" customHeight="1">
      <c r="A21" s="49"/>
      <c r="B21" s="55" t="s">
        <v>649</v>
      </c>
      <c r="C21" s="51">
        <v>2563636.0</v>
      </c>
      <c r="D21" s="51">
        <v>256364.0</v>
      </c>
      <c r="E21" s="54">
        <v>2820000.0</v>
      </c>
      <c r="F21" s="49"/>
      <c r="G21" s="49"/>
      <c r="H21" s="49"/>
    </row>
    <row r="22" ht="15.75" customHeight="1">
      <c r="A22" s="49"/>
      <c r="B22" s="53" t="s">
        <v>650</v>
      </c>
      <c r="C22" s="51">
        <v>1.297E7</v>
      </c>
      <c r="D22" s="51">
        <v>1297000.0</v>
      </c>
      <c r="E22" s="54">
        <v>1.4267E7</v>
      </c>
      <c r="F22" s="49"/>
      <c r="G22" s="49"/>
      <c r="H22" s="49"/>
    </row>
    <row r="23" ht="15.75" customHeight="1">
      <c r="A23" s="49"/>
      <c r="B23" s="53"/>
      <c r="C23" s="49"/>
      <c r="D23" s="49"/>
      <c r="E23" s="49"/>
      <c r="F23" s="49"/>
      <c r="G23" s="49"/>
      <c r="H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</row>
    <row r="25" ht="15.75" customHeight="1">
      <c r="A25" s="49"/>
      <c r="B25" s="49"/>
      <c r="C25" s="49"/>
      <c r="D25" s="49"/>
      <c r="E25" s="49"/>
      <c r="F25" s="49"/>
      <c r="G25" s="49"/>
      <c r="H25" s="49"/>
    </row>
    <row r="26" ht="15.75" customHeight="1">
      <c r="A26" s="49"/>
      <c r="B26" s="50" t="s">
        <v>651</v>
      </c>
      <c r="D26" s="49"/>
      <c r="E26" s="49"/>
      <c r="F26" s="49"/>
      <c r="G26" s="49"/>
      <c r="H26" s="49"/>
    </row>
    <row r="27" ht="15.75" customHeight="1">
      <c r="A27" s="49"/>
      <c r="B27" s="53" t="s">
        <v>652</v>
      </c>
      <c r="C27" s="51">
        <v>1000000.0</v>
      </c>
      <c r="D27" s="51">
        <v>100000.0</v>
      </c>
      <c r="E27" s="51">
        <v>1100000.0</v>
      </c>
      <c r="F27" s="49"/>
      <c r="G27" s="49"/>
      <c r="H27" s="49"/>
    </row>
    <row r="28" ht="15.75" customHeight="1">
      <c r="A28" s="49"/>
      <c r="B28" s="49" t="s">
        <v>653</v>
      </c>
      <c r="C28" s="51">
        <v>954545.0</v>
      </c>
      <c r="D28" s="51">
        <v>95455.0</v>
      </c>
      <c r="E28" s="51">
        <v>1050000.0</v>
      </c>
      <c r="F28" s="49"/>
      <c r="G28" s="49"/>
      <c r="H28" s="49"/>
    </row>
    <row r="29" ht="15.75" customHeight="1">
      <c r="A29" s="49"/>
      <c r="B29" s="49" t="s">
        <v>654</v>
      </c>
      <c r="C29" s="51">
        <v>515455.0</v>
      </c>
      <c r="D29" s="51">
        <v>51546.0</v>
      </c>
      <c r="E29" s="51">
        <v>567001.0</v>
      </c>
      <c r="F29" s="49"/>
      <c r="G29" s="49"/>
      <c r="H29" s="49"/>
    </row>
    <row r="30" ht="15.75" customHeight="1">
      <c r="A30" s="49"/>
      <c r="B30" s="49" t="s">
        <v>655</v>
      </c>
      <c r="C30" s="51">
        <v>85000.0</v>
      </c>
      <c r="D30" s="51">
        <v>8500.0</v>
      </c>
      <c r="E30" s="51">
        <v>93500.0</v>
      </c>
      <c r="F30" s="49"/>
      <c r="G30" s="49"/>
      <c r="H30" s="49"/>
    </row>
    <row r="31" ht="15.75" customHeight="1">
      <c r="A31" s="49"/>
      <c r="B31" s="49" t="s">
        <v>656</v>
      </c>
      <c r="C31" s="51">
        <v>39091.0</v>
      </c>
      <c r="D31" s="51">
        <v>3909.0</v>
      </c>
      <c r="E31" s="51">
        <v>43000.0</v>
      </c>
      <c r="F31" s="56"/>
      <c r="G31" s="49"/>
      <c r="H31" s="49"/>
    </row>
    <row r="32" ht="15.75" customHeight="1">
      <c r="A32" s="49"/>
      <c r="B32" s="49"/>
      <c r="C32" s="51">
        <v>2594091.0</v>
      </c>
      <c r="D32" s="51">
        <v>259409.0</v>
      </c>
      <c r="E32" s="51">
        <v>2853500.0</v>
      </c>
      <c r="F32" s="49"/>
      <c r="G32" s="49"/>
      <c r="H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</row>
    <row r="35" ht="15.75" customHeight="1">
      <c r="A35" s="49"/>
      <c r="B35" s="50" t="s">
        <v>657</v>
      </c>
      <c r="C35" s="49"/>
      <c r="D35" s="49"/>
      <c r="E35" s="49"/>
      <c r="F35" s="49"/>
      <c r="G35" s="49"/>
      <c r="H35" s="49"/>
    </row>
    <row r="36" ht="15.75" customHeight="1">
      <c r="A36" s="49"/>
      <c r="B36" s="49" t="s">
        <v>657</v>
      </c>
      <c r="C36" s="51">
        <v>1.32294091E8</v>
      </c>
      <c r="D36" s="51">
        <v>1.3229409E7</v>
      </c>
      <c r="E36" s="51">
        <v>1.455235E8</v>
      </c>
      <c r="F36" s="49"/>
      <c r="G36" s="49"/>
      <c r="H36" s="49"/>
    </row>
    <row r="37" ht="15.75" customHeight="1">
      <c r="A37" s="49"/>
      <c r="B37" s="49" t="s">
        <v>658</v>
      </c>
      <c r="C37" s="51">
        <v>3.38E7</v>
      </c>
      <c r="D37" s="51">
        <v>3380000.0</v>
      </c>
      <c r="E37" s="54">
        <v>3.718E7</v>
      </c>
      <c r="F37" s="49"/>
      <c r="G37" s="49"/>
      <c r="H37" s="49"/>
    </row>
    <row r="38" ht="15.75" customHeight="1">
      <c r="A38" s="49"/>
      <c r="B38" s="50" t="s">
        <v>659</v>
      </c>
      <c r="C38" s="57">
        <v>9.8494091E7</v>
      </c>
      <c r="D38" s="57">
        <v>9849409.0</v>
      </c>
      <c r="E38" s="57">
        <v>1.083435E8</v>
      </c>
      <c r="F38" s="49"/>
      <c r="G38" s="49"/>
      <c r="H38" s="4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6:C26"/>
  </mergeCells>
  <drawing r:id="rId1"/>
</worksheet>
</file>