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240" yWindow="105" windowWidth="14805" windowHeight="8010" activeTab="6"/>
  </bookViews>
  <sheets>
    <sheet name="полная связь" sheetId="1" r:id="rId1"/>
    <sheet name="Уорд" sheetId="2" r:id="rId2"/>
    <sheet name="Одиночная связь" sheetId="3" r:id="rId3"/>
    <sheet name="K-means" sheetId="4" r:id="rId4"/>
    <sheet name="функционал качества" sheetId="5" r:id="rId5"/>
    <sheet name="Графики" sheetId="8" r:id="rId6"/>
    <sheet name="Итоги" sheetId="7" r:id="rId7"/>
  </sheet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Q87" i="7" l="1"/>
  <c r="P87" i="7" l="1"/>
  <c r="E9" i="5" l="1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2" i="7" l="1"/>
  <c r="O16" i="7"/>
  <c r="O60" i="7"/>
  <c r="O48" i="7"/>
  <c r="O78" i="7"/>
  <c r="O49" i="7"/>
  <c r="O81" i="7"/>
  <c r="O15" i="7"/>
  <c r="O12" i="7"/>
  <c r="O14" i="7"/>
  <c r="O13" i="7"/>
  <c r="O65" i="7"/>
  <c r="O33" i="7"/>
  <c r="O31" i="7"/>
  <c r="O45" i="7"/>
  <c r="O11" i="7"/>
  <c r="O85" i="7"/>
  <c r="O10" i="7"/>
  <c r="O64" i="7"/>
  <c r="O62" i="7"/>
  <c r="O28" i="7"/>
  <c r="O41" i="7"/>
  <c r="O25" i="7"/>
  <c r="O9" i="7"/>
  <c r="O79" i="7"/>
  <c r="O30" i="7"/>
  <c r="O44" i="7"/>
  <c r="O27" i="7"/>
  <c r="O56" i="7"/>
  <c r="O40" i="7"/>
  <c r="O24" i="7"/>
  <c r="O8" i="7"/>
  <c r="O29" i="7"/>
  <c r="O59" i="7"/>
  <c r="O26" i="7"/>
  <c r="O72" i="7"/>
  <c r="O55" i="7"/>
  <c r="O39" i="7"/>
  <c r="O23" i="7"/>
  <c r="O7" i="7"/>
  <c r="O32" i="7"/>
  <c r="O77" i="7"/>
  <c r="O75" i="7"/>
  <c r="O58" i="7"/>
  <c r="O73" i="7"/>
  <c r="O71" i="7"/>
  <c r="O70" i="7"/>
  <c r="O54" i="7"/>
  <c r="O38" i="7"/>
  <c r="O22" i="7"/>
  <c r="O6" i="7"/>
  <c r="O47" i="7"/>
  <c r="O42" i="7"/>
  <c r="O57" i="7"/>
  <c r="O86" i="7"/>
  <c r="O69" i="7"/>
  <c r="O37" i="7"/>
  <c r="O21" i="7"/>
  <c r="O5" i="7"/>
  <c r="O63" i="7"/>
  <c r="O61" i="7"/>
  <c r="O43" i="7"/>
  <c r="O80" i="7"/>
  <c r="O53" i="7"/>
  <c r="O84" i="7"/>
  <c r="O68" i="7"/>
  <c r="O52" i="7"/>
  <c r="O36" i="7"/>
  <c r="O20" i="7"/>
  <c r="O4" i="7"/>
  <c r="O17" i="7"/>
  <c r="O46" i="7"/>
  <c r="O76" i="7"/>
  <c r="O83" i="7"/>
  <c r="O67" i="7"/>
  <c r="O51" i="7"/>
  <c r="O35" i="7"/>
  <c r="O19" i="7"/>
  <c r="O3" i="7"/>
  <c r="O74" i="7"/>
  <c r="O82" i="7"/>
  <c r="O66" i="7"/>
  <c r="O50" i="7"/>
  <c r="O34" i="7"/>
  <c r="O18" i="7"/>
  <c r="O87" i="7" l="1"/>
  <c r="V8" i="3" l="1"/>
  <c r="U8" i="3"/>
  <c r="T8" i="3"/>
  <c r="S8" i="3"/>
  <c r="R8" i="3"/>
  <c r="Q8" i="3"/>
  <c r="P8" i="3"/>
  <c r="O8" i="3"/>
  <c r="N8" i="3"/>
  <c r="V7" i="3"/>
  <c r="U7" i="3"/>
  <c r="T7" i="3"/>
  <c r="S7" i="3"/>
  <c r="R7" i="3"/>
  <c r="Q7" i="3"/>
  <c r="P7" i="3"/>
  <c r="O7" i="3"/>
  <c r="N7" i="3"/>
  <c r="V6" i="3"/>
  <c r="U6" i="3"/>
  <c r="T6" i="3"/>
  <c r="S6" i="3"/>
  <c r="R6" i="3"/>
  <c r="Q6" i="3"/>
  <c r="P6" i="3"/>
  <c r="O6" i="3"/>
  <c r="N6" i="3"/>
  <c r="V5" i="3"/>
  <c r="U5" i="3"/>
  <c r="T5" i="3"/>
  <c r="S5" i="3"/>
  <c r="R5" i="3"/>
  <c r="Q5" i="3"/>
  <c r="P5" i="3"/>
  <c r="O5" i="3"/>
  <c r="N5" i="3"/>
  <c r="V4" i="3"/>
  <c r="U4" i="3"/>
  <c r="T4" i="3"/>
  <c r="S4" i="3"/>
  <c r="R4" i="3"/>
  <c r="Q4" i="3"/>
  <c r="P4" i="3"/>
  <c r="O4" i="3"/>
  <c r="N4" i="3"/>
  <c r="V3" i="3"/>
  <c r="U3" i="3"/>
  <c r="T3" i="3"/>
  <c r="S3" i="3"/>
  <c r="R3" i="3"/>
  <c r="Q3" i="3"/>
  <c r="P3" i="3"/>
  <c r="O3" i="3"/>
  <c r="N3" i="3"/>
  <c r="V2" i="3"/>
  <c r="U2" i="3"/>
  <c r="T2" i="3"/>
  <c r="S2" i="3"/>
  <c r="R2" i="3"/>
  <c r="Q2" i="3"/>
  <c r="P2" i="3"/>
  <c r="O2" i="3"/>
  <c r="N2" i="3"/>
  <c r="K87" i="4"/>
  <c r="B97" i="3"/>
  <c r="B96" i="3"/>
  <c r="B95" i="3"/>
  <c r="B94" i="3"/>
  <c r="B93" i="3"/>
  <c r="B92" i="3"/>
  <c r="B91" i="3"/>
  <c r="V6" i="2"/>
  <c r="U6" i="2"/>
  <c r="T6" i="2"/>
  <c r="S6" i="2"/>
  <c r="R6" i="2"/>
  <c r="Q6" i="2"/>
  <c r="P6" i="2"/>
  <c r="O6" i="2"/>
  <c r="N6" i="2"/>
  <c r="V5" i="2"/>
  <c r="U5" i="2"/>
  <c r="T5" i="2"/>
  <c r="S5" i="2"/>
  <c r="R5" i="2"/>
  <c r="Q5" i="2"/>
  <c r="P5" i="2"/>
  <c r="O5" i="2"/>
  <c r="N5" i="2"/>
  <c r="V4" i="2"/>
  <c r="U4" i="2"/>
  <c r="T4" i="2"/>
  <c r="S4" i="2"/>
  <c r="R4" i="2"/>
  <c r="Q4" i="2"/>
  <c r="P4" i="2"/>
  <c r="O4" i="2"/>
  <c r="N4" i="2"/>
  <c r="V3" i="2"/>
  <c r="U3" i="2"/>
  <c r="T3" i="2"/>
  <c r="S3" i="2"/>
  <c r="R3" i="2"/>
  <c r="Q3" i="2"/>
  <c r="P3" i="2"/>
  <c r="O3" i="2"/>
  <c r="N3" i="2"/>
  <c r="V2" i="2"/>
  <c r="U2" i="2"/>
  <c r="T2" i="2"/>
  <c r="S2" i="2"/>
  <c r="R2" i="2"/>
  <c r="Q2" i="2"/>
  <c r="P2" i="2"/>
  <c r="O2" i="2"/>
  <c r="N2" i="2"/>
  <c r="B95" i="2"/>
  <c r="B94" i="2"/>
  <c r="B93" i="2"/>
  <c r="B92" i="2"/>
  <c r="B91" i="2"/>
  <c r="O8" i="1" l="1"/>
  <c r="P8" i="1"/>
  <c r="Q8" i="1"/>
  <c r="R8" i="1"/>
  <c r="S8" i="1"/>
  <c r="T8" i="1"/>
  <c r="U8" i="1"/>
  <c r="V8" i="1"/>
  <c r="N8" i="1"/>
  <c r="O7" i="1"/>
  <c r="P7" i="1"/>
  <c r="Q7" i="1"/>
  <c r="R7" i="1"/>
  <c r="S7" i="1"/>
  <c r="T7" i="1"/>
  <c r="U7" i="1"/>
  <c r="V7" i="1"/>
  <c r="N7" i="1"/>
  <c r="O6" i="1"/>
  <c r="P6" i="1"/>
  <c r="Q6" i="1"/>
  <c r="R6" i="1"/>
  <c r="S6" i="1"/>
  <c r="T6" i="1"/>
  <c r="U6" i="1"/>
  <c r="V6" i="1"/>
  <c r="N6" i="1"/>
  <c r="O5" i="1"/>
  <c r="P5" i="1"/>
  <c r="Q5" i="1"/>
  <c r="R5" i="1"/>
  <c r="S5" i="1"/>
  <c r="T5" i="1"/>
  <c r="U5" i="1"/>
  <c r="V5" i="1"/>
  <c r="N5" i="1"/>
  <c r="O4" i="1"/>
  <c r="P4" i="1"/>
  <c r="Q4" i="1"/>
  <c r="R4" i="1"/>
  <c r="S4" i="1"/>
  <c r="T4" i="1"/>
  <c r="U4" i="1"/>
  <c r="V4" i="1"/>
  <c r="N4" i="1"/>
  <c r="O3" i="1"/>
  <c r="P3" i="1"/>
  <c r="Q3" i="1"/>
  <c r="R3" i="1"/>
  <c r="S3" i="1"/>
  <c r="T3" i="1"/>
  <c r="U3" i="1"/>
  <c r="V3" i="1"/>
  <c r="N3" i="1"/>
  <c r="V2" i="1"/>
  <c r="O2" i="1"/>
  <c r="P2" i="1"/>
  <c r="Q2" i="1"/>
  <c r="R2" i="1"/>
  <c r="S2" i="1"/>
  <c r="T2" i="1"/>
  <c r="U2" i="1"/>
  <c r="N2" i="1"/>
  <c r="B92" i="1"/>
  <c r="B93" i="1"/>
  <c r="B94" i="1"/>
  <c r="B95" i="1"/>
  <c r="B96" i="1"/>
  <c r="B97" i="1"/>
  <c r="B91" i="1"/>
  <c r="C87" i="4"/>
  <c r="D87" i="4"/>
  <c r="E87" i="4"/>
  <c r="F87" i="4"/>
  <c r="G87" i="4"/>
  <c r="H87" i="4"/>
  <c r="I87" i="4"/>
  <c r="J87" i="4"/>
  <c r="B87" i="4"/>
  <c r="M2" i="4" l="1"/>
  <c r="M18" i="4"/>
  <c r="M34" i="4"/>
  <c r="M50" i="4"/>
  <c r="M66" i="4"/>
  <c r="M82" i="4"/>
  <c r="M84" i="4"/>
  <c r="M57" i="4"/>
  <c r="M43" i="4"/>
  <c r="M45" i="4"/>
  <c r="M31" i="4"/>
  <c r="M81" i="4"/>
  <c r="M3" i="4"/>
  <c r="M19" i="4"/>
  <c r="M35" i="4"/>
  <c r="M51" i="4"/>
  <c r="M67" i="4"/>
  <c r="M83" i="4"/>
  <c r="M68" i="4"/>
  <c r="M73" i="4"/>
  <c r="M59" i="4"/>
  <c r="M61" i="4"/>
  <c r="M47" i="4"/>
  <c r="M65" i="4"/>
  <c r="M4" i="4"/>
  <c r="M20" i="4"/>
  <c r="M36" i="4"/>
  <c r="M52" i="4"/>
  <c r="M27" i="4"/>
  <c r="M14" i="4"/>
  <c r="M64" i="4"/>
  <c r="M5" i="4"/>
  <c r="M21" i="4"/>
  <c r="M37" i="4"/>
  <c r="M53" i="4"/>
  <c r="M69" i="4"/>
  <c r="M85" i="4"/>
  <c r="M72" i="4"/>
  <c r="M58" i="4"/>
  <c r="M76" i="4"/>
  <c r="M15" i="4"/>
  <c r="M33" i="4"/>
  <c r="M6" i="4"/>
  <c r="M22" i="4"/>
  <c r="M38" i="4"/>
  <c r="M54" i="4"/>
  <c r="M70" i="4"/>
  <c r="M86" i="4"/>
  <c r="M40" i="4"/>
  <c r="M16" i="4"/>
  <c r="M7" i="4"/>
  <c r="M23" i="4"/>
  <c r="M39" i="4"/>
  <c r="M55" i="4"/>
  <c r="M71" i="4"/>
  <c r="M56" i="4"/>
  <c r="M42" i="4"/>
  <c r="M75" i="4"/>
  <c r="M77" i="4"/>
  <c r="M79" i="4"/>
  <c r="M8" i="4"/>
  <c r="M24" i="4"/>
  <c r="M26" i="4"/>
  <c r="M44" i="4"/>
  <c r="M78" i="4"/>
  <c r="M49" i="4"/>
  <c r="M9" i="4"/>
  <c r="M25" i="4"/>
  <c r="M41" i="4"/>
  <c r="M74" i="4"/>
  <c r="M29" i="4"/>
  <c r="M32" i="4"/>
  <c r="M10" i="4"/>
  <c r="M60" i="4"/>
  <c r="M63" i="4"/>
  <c r="M11" i="4"/>
  <c r="M62" i="4"/>
  <c r="M80" i="4"/>
  <c r="M12" i="4"/>
  <c r="M28" i="4"/>
  <c r="M30" i="4"/>
  <c r="M17" i="4"/>
  <c r="M13" i="4"/>
  <c r="M46" i="4"/>
  <c r="M48" i="4"/>
  <c r="M87" i="4" l="1"/>
</calcChain>
</file>

<file path=xl/sharedStrings.xml><?xml version="1.0" encoding="utf-8"?>
<sst xmlns="http://schemas.openxmlformats.org/spreadsheetml/2006/main" count="535" uniqueCount="192">
  <si>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</si>
  <si>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</si>
  <si>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</si>
  <si>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</si>
  <si>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</si>
  <si>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</si>
  <si>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</si>
  <si>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</si>
  <si>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</si>
  <si>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</si>
  <si>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</si>
  <si>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</si>
  <si>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</si>
  <si>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</si>
  <si>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</si>
  <si>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</si>
  <si>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</si>
  <si>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</si>
  <si>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</si>
  <si>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</si>
  <si>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</si>
  <si>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</si>
  <si>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</si>
  <si>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</si>
  <si>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</si>
  <si>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</si>
  <si>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</si>
  <si>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</si>
  <si>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</si>
  <si>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</si>
  <si>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</si>
  <si>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</si>
  <si>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</si>
  <si>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</si>
  <si>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</si>
  <si>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</si>
  <si>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</si>
  <si>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</si>
  <si>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</si>
  <si>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</si>
  <si>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</si>
  <si>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</si>
  <si>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</si>
  <si>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</si>
  <si>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</si>
  <si>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</si>
  <si>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</si>
  <si>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</si>
  <si>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</si>
  <si>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</si>
  <si>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</si>
  <si>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</si>
  <si>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</si>
  <si>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</si>
  <si>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</si>
  <si>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</si>
  <si>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</si>
  <si>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</si>
  <si>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</si>
  <si>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</si>
  <si>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</si>
  <si>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</si>
  <si>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</si>
  <si>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</si>
  <si>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</si>
  <si>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</si>
  <si>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</si>
  <si>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</si>
  <si>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</si>
  <si>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</si>
  <si>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</si>
  <si>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</si>
  <si>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</si>
  <si>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</si>
  <si>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</si>
  <si>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</si>
  <si>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</si>
  <si>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</si>
  <si>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</si>
  <si>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</si>
  <si>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</si>
  <si>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</si>
  <si>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</si>
  <si>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</si>
  <si>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</si>
  <si>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</si>
  <si>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</si>
  <si>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</si>
  <si>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</si>
  <si>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</si>
  <si>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</si>
  <si>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</si>
  <si>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</si>
  <si>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</si>
  <si>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 xml:space="preserve"> </t>
  </si>
  <si>
    <t>Cluster Membership</t>
  </si>
  <si>
    <t>Кластер</t>
  </si>
  <si>
    <t xml:space="preserve">CASE_NO </t>
  </si>
  <si>
    <t>DISTANCE</t>
  </si>
  <si>
    <t>Архангельская область без автономного ок</t>
  </si>
  <si>
    <t>Столбец1</t>
  </si>
  <si>
    <r>
      <rPr>
        <sz val="10"/>
        <color indexed="8"/>
        <rFont val="Arial"/>
        <family val="2"/>
        <charset val="204"/>
      </rPr>
      <t>Cluster Membership (Sheet1 in Данные нормированнные)
Linkage distance = 6,06078
Complete Linkage
Euclidean distances</t>
    </r>
  </si>
  <si>
    <r>
      <rPr>
        <sz val="10"/>
        <color indexed="8"/>
        <rFont val="Arial"/>
        <family val="2"/>
        <charset val="204"/>
      </rPr>
      <t>Cluster Membership (Sheet1 in Данные нормированнные)
Linkage distance = 13,1418
Ward`s method
Euclidean distances</t>
    </r>
  </si>
  <si>
    <t>Cluster Membership (Sheet1 in Данные нормированнные) Linkage distance = 3,02496 Single Linkage Euclidean distances</t>
  </si>
  <si>
    <t xml:space="preserve">Алтайский край </t>
  </si>
  <si>
    <t xml:space="preserve">Амурская область </t>
  </si>
  <si>
    <t xml:space="preserve">Астраханская область </t>
  </si>
  <si>
    <t xml:space="preserve">Белгородская область </t>
  </si>
  <si>
    <t xml:space="preserve">Брянская область </t>
  </si>
  <si>
    <t xml:space="preserve">Владимирская область </t>
  </si>
  <si>
    <t xml:space="preserve">Вологодская область </t>
  </si>
  <si>
    <t xml:space="preserve">Воронежская область </t>
  </si>
  <si>
    <t xml:space="preserve">г. Москва </t>
  </si>
  <si>
    <t xml:space="preserve">Забайкальский край </t>
  </si>
  <si>
    <t xml:space="preserve">Ивановская область </t>
  </si>
  <si>
    <t xml:space="preserve">Иркутская область </t>
  </si>
  <si>
    <t xml:space="preserve">Калужская область </t>
  </si>
  <si>
    <t xml:space="preserve">Камчатский край </t>
  </si>
  <si>
    <t xml:space="preserve">Кировская область </t>
  </si>
  <si>
    <t xml:space="preserve">Костромская область </t>
  </si>
  <si>
    <t xml:space="preserve">Краснодарский край </t>
  </si>
  <si>
    <t xml:space="preserve">Красноярский край </t>
  </si>
  <si>
    <t xml:space="preserve">Курганская область </t>
  </si>
  <si>
    <t xml:space="preserve">Курская область </t>
  </si>
  <si>
    <t xml:space="preserve">Липецкая область </t>
  </si>
  <si>
    <t xml:space="preserve">Магаданская область </t>
  </si>
  <si>
    <t xml:space="preserve">Московская область </t>
  </si>
  <si>
    <t xml:space="preserve">Мурманская область </t>
  </si>
  <si>
    <t xml:space="preserve">Новгородская область </t>
  </si>
  <si>
    <t xml:space="preserve">Омская область </t>
  </si>
  <si>
    <t xml:space="preserve">Оренбургская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</si>
  <si>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</si>
  <si>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</si>
  <si>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</si>
  <si>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</si>
  <si>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</si>
  <si>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Республика Алтай </t>
  </si>
  <si>
    <t xml:space="preserve">Республика Бурятия </t>
  </si>
  <si>
    <t xml:space="preserve">Республика Дагестан </t>
  </si>
  <si>
    <t xml:space="preserve">Республика Ингушетия </t>
  </si>
  <si>
    <t xml:space="preserve">Республика Калмыкия </t>
  </si>
  <si>
    <t xml:space="preserve">Республика Карелия </t>
  </si>
  <si>
    <t xml:space="preserve">Республика Коми </t>
  </si>
  <si>
    <t xml:space="preserve">Республика Крым </t>
  </si>
  <si>
    <t xml:space="preserve">Республика Марий Эл </t>
  </si>
  <si>
    <t xml:space="preserve">Республика Мордовия </t>
  </si>
  <si>
    <t xml:space="preserve">Республика Тыва </t>
  </si>
  <si>
    <t xml:space="preserve">Республика Хакасия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</si>
  <si>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</si>
  <si>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</si>
  <si>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</si>
  <si>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Санкт-Петербург </t>
  </si>
  <si>
    <t xml:space="preserve">Саратовская область </t>
  </si>
  <si>
    <t xml:space="preserve">Сахалинская область </t>
  </si>
  <si>
    <t xml:space="preserve">Свердловская область </t>
  </si>
  <si>
    <t xml:space="preserve">Севастополь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</si>
  <si>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</si>
  <si>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</si>
  <si>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</si>
  <si>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Тверская область </t>
  </si>
  <si>
    <t xml:space="preserve">Томская область </t>
  </si>
  <si>
    <t xml:space="preserve">Тульская область </t>
  </si>
  <si>
    <t xml:space="preserve">Ульяновская область </t>
  </si>
  <si>
    <t xml:space="preserve">Хабаровский край </t>
  </si>
  <si>
    <t xml:space="preserve">Челябинская область </t>
  </si>
  <si>
    <t xml:space="preserve">Чеченская Республика </t>
  </si>
  <si>
    <t xml:space="preserve">Ярославская область </t>
  </si>
  <si>
    <t>CLUSTER K-means</t>
  </si>
  <si>
    <t>Расст^2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</si>
  <si>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</si>
  <si>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</si>
  <si>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</si>
  <si>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</si>
  <si>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</si>
  <si>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</si>
  <si>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</si>
  <si>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</si>
  <si>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</si>
  <si>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</si>
  <si>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</si>
  <si>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</si>
  <si>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</si>
  <si>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</si>
  <si>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</si>
  <si>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</si>
  <si>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</si>
  <si>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</si>
  <si>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</si>
  <si>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</si>
  <si>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</si>
  <si>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обучающая выборка</t>
  </si>
  <si>
    <t>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</si>
</sst>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indexed="8"/>
      <name val="Arial"/>
    </font>
    <font>
      <b/>
      <sz val="10"/>
      <color theme="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3" fillId="0" borderId="0" xfId="1" applyNumberFormat="1" applyFont="1" applyAlignment="1">
      <alignment horizontal="right" vertical="center"/>
    </xf>
    <xf numFmtId="0" fontId="3" fillId="0" borderId="0" xfId="1" applyNumberFormat="1" applyFont="1" applyAlignment="1">
      <alignment horizontal="center" vertical="top" wrapText="1"/>
    </xf>
    <xf numFmtId="0" fontId="3" fillId="0" borderId="0" xfId="1" applyNumberFormat="1" applyFont="1" applyAlignment="1">
      <alignment horizontal="left" vertical="center"/>
    </xf>
    <xf numFmtId="0" fontId="3" fillId="0" borderId="0" xfId="2" applyNumberFormat="1" applyFont="1" applyAlignment="1">
      <alignment horizontal="right" vertical="center"/>
    </xf>
    <xf numFmtId="0" fontId="3" fillId="0" borderId="0" xfId="2" applyNumberFormat="1" applyFont="1" applyAlignment="1">
      <alignment horizontal="center" vertical="top" wrapText="1"/>
    </xf>
    <xf numFmtId="0" fontId="3" fillId="0" borderId="0" xfId="2" applyNumberFormat="1" applyFont="1" applyAlignment="1">
      <alignment horizontal="left" vertical="center"/>
    </xf>
    <xf numFmtId="0" fontId="3" fillId="0" borderId="0" xfId="1" applyNumberFormat="1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3" applyNumberFormat="1" applyFont="1" applyAlignment="1">
      <alignment horizontal="left" vertical="center"/>
    </xf>
    <xf numFmtId="0" fontId="3" fillId="0" borderId="0" xfId="3" applyNumberFormat="1" applyFont="1" applyAlignment="1">
      <alignment horizontal="right" vertical="center"/>
    </xf>
    <xf numFmtId="0" fontId="3" fillId="0" borderId="0" xfId="3" applyNumberFormat="1" applyFont="1" applyFill="1" applyAlignment="1">
      <alignment horizontal="righ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3" applyFont="1" applyFill="1"/>
    <xf numFmtId="0" fontId="4" fillId="2" borderId="0" xfId="3" applyNumberFormat="1" applyFont="1" applyFill="1" applyAlignment="1">
      <alignment horizontal="center" vertical="top" wrapText="1"/>
    </xf>
    <xf numFmtId="0" fontId="5" fillId="0" borderId="0" xfId="0" applyFont="1" applyFill="1" applyBorder="1" applyAlignment="1" applyProtection="1">
      <alignment horizontal="right" vertical="center"/>
    </xf>
    <xf numFmtId="0" fontId="5" fillId="0" borderId="0" xfId="3" applyNumberFormat="1" applyFont="1" applyFill="1" applyAlignment="1">
      <alignment horizontal="right" vertical="center"/>
    </xf>
    <xf numFmtId="0" fontId="6" fillId="2" borderId="0" xfId="3" applyNumberFormat="1" applyFont="1" applyFill="1" applyAlignment="1">
      <alignment horizontal="center" vertical="top" wrapText="1"/>
    </xf>
    <xf numFmtId="0" fontId="3" fillId="0" borderId="0" xfId="1" applyNumberFormat="1" applyFont="1" applyAlignment="1">
      <alignment horizontal="left"/>
    </xf>
    <xf numFmtId="0" fontId="2" fillId="0" borderId="0" xfId="1"/>
    <xf numFmtId="0" fontId="3" fillId="0" borderId="0" xfId="1" applyNumberFormat="1" applyFont="1" applyAlignment="1">
      <alignment horizontal="left" vertical="top"/>
    </xf>
    <xf numFmtId="0" fontId="3" fillId="0" borderId="0" xfId="2" applyNumberFormat="1" applyFont="1" applyAlignment="1">
      <alignment horizontal="left"/>
    </xf>
    <xf numFmtId="0" fontId="2" fillId="0" borderId="0" xfId="2"/>
    <xf numFmtId="0" fontId="3" fillId="0" borderId="0" xfId="2" applyNumberFormat="1" applyFont="1" applyAlignment="1">
      <alignment horizontal="left" vertical="top"/>
    </xf>
    <xf numFmtId="0" fontId="5" fillId="5" borderId="0" xfId="3" applyNumberFormat="1" applyFont="1" applyFill="1" applyAlignment="1">
      <alignment horizontal="right" vertical="center"/>
    </xf>
    <xf numFmtId="10" fontId="5" fillId="0" borderId="0" xfId="0" applyNumberFormat="1" applyFont="1" applyFill="1" applyBorder="1" applyAlignment="1" applyProtection="1">
      <alignment horizontal="right" vertical="center"/>
    </xf>
  </cellXfs>
  <cellStyles count="4">
    <cellStyle name="Обычный" xfId="0" builtinId="0"/>
    <cellStyle name="Обычный_Итоги" xfId="3"/>
    <cellStyle name="Обычный_полная связь" xfId="1"/>
    <cellStyle name="Обычный_Уорд" xfId="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55570639876904E-2"/>
          <c:y val="7.7900487001726249E-2"/>
          <c:w val="0.9237605213141461"/>
          <c:h val="0.861496549042480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связь'!$N$2:$V$2</c:f>
              <c:numCache>
                <c:formatCode>General</c:formatCode>
                <c:ptCount val="9"/>
                <c:pt idx="0">
                  <c:v>-1.8678718349999999</c:v>
                </c:pt>
                <c:pt idx="1">
                  <c:v>1.1960437145</c:v>
                </c:pt>
                <c:pt idx="2">
                  <c:v>1.5925842000000001</c:v>
                </c:pt>
                <c:pt idx="3">
                  <c:v>0.18058372350000002</c:v>
                </c:pt>
                <c:pt idx="4">
                  <c:v>1.0986217874999999</c:v>
                </c:pt>
                <c:pt idx="5">
                  <c:v>4.8800078349999998</c:v>
                </c:pt>
                <c:pt idx="6">
                  <c:v>2.0283440649999998</c:v>
                </c:pt>
                <c:pt idx="7">
                  <c:v>3.480449025</c:v>
                </c:pt>
                <c:pt idx="8">
                  <c:v>-2.0849488750000003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связь'!$N$3:$V$3</c:f>
              <c:numCache>
                <c:formatCode>General</c:formatCode>
                <c:ptCount val="9"/>
                <c:pt idx="0">
                  <c:v>-1.2560786463333333</c:v>
                </c:pt>
                <c:pt idx="1">
                  <c:v>-1.180598939</c:v>
                </c:pt>
                <c:pt idx="2">
                  <c:v>-0.32787292133333334</c:v>
                </c:pt>
                <c:pt idx="3">
                  <c:v>0.20226397300000001</c:v>
                </c:pt>
                <c:pt idx="4">
                  <c:v>-0.82679182466666667</c:v>
                </c:pt>
                <c:pt idx="5">
                  <c:v>0.57906479166666669</c:v>
                </c:pt>
                <c:pt idx="6">
                  <c:v>-0.91886615599999999</c:v>
                </c:pt>
                <c:pt idx="7">
                  <c:v>1.4022816696666667</c:v>
                </c:pt>
                <c:pt idx="8">
                  <c:v>3.3767031233333333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связь'!$N$4:$V$4</c:f>
              <c:numCache>
                <c:formatCode>General</c:formatCode>
                <c:ptCount val="9"/>
                <c:pt idx="0">
                  <c:v>-1.9284077774999999</c:v>
                </c:pt>
                <c:pt idx="1">
                  <c:v>-2.7023821125</c:v>
                </c:pt>
                <c:pt idx="2">
                  <c:v>-2.0336250099999997</c:v>
                </c:pt>
                <c:pt idx="3">
                  <c:v>1.1724551295000001</c:v>
                </c:pt>
                <c:pt idx="4">
                  <c:v>-1.1235735395000002</c:v>
                </c:pt>
                <c:pt idx="5">
                  <c:v>-0.46427000775000005</c:v>
                </c:pt>
                <c:pt idx="6">
                  <c:v>-1.6014841999999998</c:v>
                </c:pt>
                <c:pt idx="7">
                  <c:v>-0.67703227425000001</c:v>
                </c:pt>
                <c:pt idx="8">
                  <c:v>-0.49870598342499994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связь'!$N$5:$V$5</c:f>
              <c:numCache>
                <c:formatCode>General</c:formatCode>
                <c:ptCount val="9"/>
                <c:pt idx="0">
                  <c:v>0.27214456854615388</c:v>
                </c:pt>
                <c:pt idx="1">
                  <c:v>0.47401805757692317</c:v>
                </c:pt>
                <c:pt idx="2">
                  <c:v>0.61059105348846154</c:v>
                </c:pt>
                <c:pt idx="3">
                  <c:v>0.48827649256538447</c:v>
                </c:pt>
                <c:pt idx="4">
                  <c:v>-2.9027420976846179E-2</c:v>
                </c:pt>
                <c:pt idx="5">
                  <c:v>-0.23924388207692304</c:v>
                </c:pt>
                <c:pt idx="6">
                  <c:v>0.44615388004615392</c:v>
                </c:pt>
                <c:pt idx="7">
                  <c:v>-0.13747865829230774</c:v>
                </c:pt>
                <c:pt idx="8">
                  <c:v>-0.24856768138846158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связь'!$N$6:$V$6</c:f>
              <c:numCache>
                <c:formatCode>General</c:formatCode>
                <c:ptCount val="9"/>
                <c:pt idx="0">
                  <c:v>8.6824952750000128E-2</c:v>
                </c:pt>
                <c:pt idx="1">
                  <c:v>-0.19014601724999999</c:v>
                </c:pt>
                <c:pt idx="2">
                  <c:v>1.115726481</c:v>
                </c:pt>
                <c:pt idx="3">
                  <c:v>-1.5755164690000001</c:v>
                </c:pt>
                <c:pt idx="4">
                  <c:v>-8.9146956749999964E-2</c:v>
                </c:pt>
                <c:pt idx="5">
                  <c:v>1.9973321165</c:v>
                </c:pt>
                <c:pt idx="6">
                  <c:v>0.28991277849999997</c:v>
                </c:pt>
                <c:pt idx="7">
                  <c:v>2.3021695925000003</c:v>
                </c:pt>
                <c:pt idx="8">
                  <c:v>-1.1355358507500002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связь'!$N$7:$V$7</c:f>
              <c:numCache>
                <c:formatCode>General</c:formatCode>
                <c:ptCount val="9"/>
                <c:pt idx="0">
                  <c:v>-0.10352594550448277</c:v>
                </c:pt>
                <c:pt idx="1">
                  <c:v>-0.28145273928931031</c:v>
                </c:pt>
                <c:pt idx="2">
                  <c:v>-0.34592488857586212</c:v>
                </c:pt>
                <c:pt idx="3">
                  <c:v>-0.18274735099310349</c:v>
                </c:pt>
                <c:pt idx="4">
                  <c:v>-0.40054766151034488</c:v>
                </c:pt>
                <c:pt idx="5">
                  <c:v>-0.3640765802413794</c:v>
                </c:pt>
                <c:pt idx="6">
                  <c:v>-0.56928864231586207</c:v>
                </c:pt>
                <c:pt idx="7">
                  <c:v>-0.20401026905827588</c:v>
                </c:pt>
                <c:pt idx="8">
                  <c:v>0.21301192280344827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'полная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'полная связь'!$N$8:$V$8</c:f>
              <c:numCache>
                <c:formatCode>General</c:formatCode>
                <c:ptCount val="9"/>
                <c:pt idx="0">
                  <c:v>0.63510615023588246</c:v>
                </c:pt>
                <c:pt idx="1">
                  <c:v>0.50338128647058822</c:v>
                </c:pt>
                <c:pt idx="2">
                  <c:v>-0.25726477282941174</c:v>
                </c:pt>
                <c:pt idx="3">
                  <c:v>-0.39713115507647057</c:v>
                </c:pt>
                <c:pt idx="4">
                  <c:v>1.0296828826470588</c:v>
                </c:pt>
                <c:pt idx="5">
                  <c:v>-5.0052748247058874E-2</c:v>
                </c:pt>
                <c:pt idx="6">
                  <c:v>0.52091563368235283</c:v>
                </c:pt>
                <c:pt idx="7">
                  <c:v>-0.48103231824117654</c:v>
                </c:pt>
                <c:pt idx="8">
                  <c:v>5.0715862958823514E-2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102848"/>
        <c:axId val="-1788091424"/>
      </c:lineChart>
      <c:catAx>
        <c:axId val="-17881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8091424"/>
        <c:crosses val="autoZero"/>
        <c:auto val="1"/>
        <c:lblAlgn val="ctr"/>
        <c:lblOffset val="100"/>
        <c:noMultiLvlLbl val="0"/>
      </c:catAx>
      <c:valAx>
        <c:axId val="-17880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81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78258967629047E-2"/>
          <c:y val="7.1724628171478552E-2"/>
          <c:w val="0.9162106299212599"/>
          <c:h val="0.717754082822980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Уорд!$N$2:$V$2</c:f>
              <c:numCache>
                <c:formatCode>General</c:formatCode>
                <c:ptCount val="9"/>
                <c:pt idx="0">
                  <c:v>-1.9284077774999999</c:v>
                </c:pt>
                <c:pt idx="1">
                  <c:v>-2.7023821125</c:v>
                </c:pt>
                <c:pt idx="2">
                  <c:v>-2.0336250099999997</c:v>
                </c:pt>
                <c:pt idx="3">
                  <c:v>1.1724551295000001</c:v>
                </c:pt>
                <c:pt idx="4">
                  <c:v>-1.1235735395000002</c:v>
                </c:pt>
                <c:pt idx="5">
                  <c:v>-0.46427000775000005</c:v>
                </c:pt>
                <c:pt idx="6">
                  <c:v>-1.6014841999999998</c:v>
                </c:pt>
                <c:pt idx="7">
                  <c:v>-0.67703227425000001</c:v>
                </c:pt>
                <c:pt idx="8">
                  <c:v>-0.49870598342499994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Уорд!$N$3:$V$3</c:f>
              <c:numCache>
                <c:formatCode>General</c:formatCode>
                <c:ptCount val="9"/>
                <c:pt idx="0">
                  <c:v>3.7109444065952381E-2</c:v>
                </c:pt>
                <c:pt idx="1">
                  <c:v>0.11551567375261904</c:v>
                </c:pt>
                <c:pt idx="2">
                  <c:v>0.14102060450000001</c:v>
                </c:pt>
                <c:pt idx="3">
                  <c:v>0.11864015407857144</c:v>
                </c:pt>
                <c:pt idx="4">
                  <c:v>-0.42254389359047617</c:v>
                </c:pt>
                <c:pt idx="5">
                  <c:v>-0.31618731909523817</c:v>
                </c:pt>
                <c:pt idx="6">
                  <c:v>-0.12729704635619052</c:v>
                </c:pt>
                <c:pt idx="7">
                  <c:v>-0.19067304993547618</c:v>
                </c:pt>
                <c:pt idx="8">
                  <c:v>-1.861202136190478E-2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Уорд!$N$4:$V$4</c:f>
              <c:numCache>
                <c:formatCode>General</c:formatCode>
                <c:ptCount val="9"/>
                <c:pt idx="0">
                  <c:v>-0.5647406431666665</c:v>
                </c:pt>
                <c:pt idx="1">
                  <c:v>0.27191722666666668</c:v>
                </c:pt>
                <c:pt idx="2">
                  <c:v>1.2746790540000001</c:v>
                </c:pt>
                <c:pt idx="3">
                  <c:v>-0.99014973816666652</c:v>
                </c:pt>
                <c:pt idx="4">
                  <c:v>0.30677595799999996</c:v>
                </c:pt>
                <c:pt idx="5">
                  <c:v>2.9582240226666667</c:v>
                </c:pt>
                <c:pt idx="6">
                  <c:v>0.86938987400000001</c:v>
                </c:pt>
                <c:pt idx="7">
                  <c:v>2.6949294033333331</c:v>
                </c:pt>
                <c:pt idx="8">
                  <c:v>-1.4520068588333332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Уорд!$N$5:$V$5</c:f>
              <c:numCache>
                <c:formatCode>General</c:formatCode>
                <c:ptCount val="9"/>
                <c:pt idx="0">
                  <c:v>-4.5276254371428556E-2</c:v>
                </c:pt>
                <c:pt idx="1">
                  <c:v>-0.8271878172142858</c:v>
                </c:pt>
                <c:pt idx="2">
                  <c:v>-0.82089269307142854</c:v>
                </c:pt>
                <c:pt idx="3">
                  <c:v>-0.63707139344285724</c:v>
                </c:pt>
                <c:pt idx="4">
                  <c:v>0.1487886377357143</c:v>
                </c:pt>
                <c:pt idx="5">
                  <c:v>-0.11781248430000001</c:v>
                </c:pt>
                <c:pt idx="6">
                  <c:v>-0.72719210414285729</c:v>
                </c:pt>
                <c:pt idx="7">
                  <c:v>5.2660561571428238E-3</c:v>
                </c:pt>
                <c:pt idx="8">
                  <c:v>1.2774861635357144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Уорд!$N$1:$V$1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Уорд!$N$6:$V$6</c:f>
              <c:numCache>
                <c:formatCode>General</c:formatCode>
                <c:ptCount val="9"/>
                <c:pt idx="0">
                  <c:v>0.53564978357947368</c:v>
                </c:pt>
                <c:pt idx="1">
                  <c:v>0.83721032915789484</c:v>
                </c:pt>
                <c:pt idx="2">
                  <c:v>0.31873989652105267</c:v>
                </c:pt>
                <c:pt idx="3">
                  <c:v>0.27301004986842109</c:v>
                </c:pt>
                <c:pt idx="4">
                  <c:v>0.96407584233168431</c:v>
                </c:pt>
                <c:pt idx="5">
                  <c:v>-5.0685364421052648E-2</c:v>
                </c:pt>
                <c:pt idx="6">
                  <c:v>0.87982962966315792</c:v>
                </c:pt>
                <c:pt idx="7">
                  <c:v>-0.29088968464736847</c:v>
                </c:pt>
                <c:pt idx="8">
                  <c:v>-0.33664401614736844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9840720"/>
        <c:axId val="-1789839088"/>
      </c:lineChart>
      <c:catAx>
        <c:axId val="-17898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9839088"/>
        <c:crosses val="autoZero"/>
        <c:auto val="1"/>
        <c:lblAlgn val="ctr"/>
        <c:lblOffset val="100"/>
        <c:noMultiLvlLbl val="0"/>
      </c:catAx>
      <c:valAx>
        <c:axId val="-17898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9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21372731634349E-2"/>
          <c:y val="7.6354257801108188E-2"/>
          <c:w val="0.95677527112629979"/>
          <c:h val="0.792244823563721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связь'!$N$2:$V$2</c:f>
              <c:numCache>
                <c:formatCode>General</c:formatCode>
                <c:ptCount val="9"/>
                <c:pt idx="0">
                  <c:v>-1.64327472</c:v>
                </c:pt>
                <c:pt idx="1">
                  <c:v>0.30642003899999998</c:v>
                </c:pt>
                <c:pt idx="2">
                  <c:v>1.61457827</c:v>
                </c:pt>
                <c:pt idx="3">
                  <c:v>-0.404783008</c:v>
                </c:pt>
                <c:pt idx="4">
                  <c:v>2.6320942500000002</c:v>
                </c:pt>
                <c:pt idx="5">
                  <c:v>4.9577248899999997</c:v>
                </c:pt>
                <c:pt idx="6">
                  <c:v>1.7300756799999999</c:v>
                </c:pt>
                <c:pt idx="7">
                  <c:v>3.0684724000000001</c:v>
                </c:pt>
                <c:pt idx="8">
                  <c:v>-2.17825728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связь'!$N$3:$V$3</c:f>
              <c:numCache>
                <c:formatCode>General</c:formatCode>
                <c:ptCount val="9"/>
                <c:pt idx="0">
                  <c:v>-1.84681586</c:v>
                </c:pt>
                <c:pt idx="1">
                  <c:v>-3.1438612899999998</c:v>
                </c:pt>
                <c:pt idx="2">
                  <c:v>-2.1075927800000001</c:v>
                </c:pt>
                <c:pt idx="3">
                  <c:v>4.0830285999999996</c:v>
                </c:pt>
                <c:pt idx="4">
                  <c:v>-1.873875</c:v>
                </c:pt>
                <c:pt idx="5">
                  <c:v>-0.392435482</c:v>
                </c:pt>
                <c:pt idx="6">
                  <c:v>-1.6018640900000001</c:v>
                </c:pt>
                <c:pt idx="7">
                  <c:v>-1.1076753399999999</c:v>
                </c:pt>
                <c:pt idx="8">
                  <c:v>-0.79729288099999995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связь'!$N$4:$V$4</c:f>
              <c:numCache>
                <c:formatCode>General</c:formatCode>
                <c:ptCount val="9"/>
                <c:pt idx="0">
                  <c:v>-0.68873696900000003</c:v>
                </c:pt>
                <c:pt idx="1">
                  <c:v>-1.3097231</c:v>
                </c:pt>
                <c:pt idx="2">
                  <c:v>9.2038054999999994E-2</c:v>
                </c:pt>
                <c:pt idx="3">
                  <c:v>-2.8112906799999999</c:v>
                </c:pt>
                <c:pt idx="4">
                  <c:v>-0.71174330699999999</c:v>
                </c:pt>
                <c:pt idx="5">
                  <c:v>0.71316304600000002</c:v>
                </c:pt>
                <c:pt idx="6">
                  <c:v>-0.41756864900000001</c:v>
                </c:pt>
                <c:pt idx="7">
                  <c:v>1.2694609400000001</c:v>
                </c:pt>
                <c:pt idx="8">
                  <c:v>-1.1145414600000001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связь'!$N$5:$V$5</c:f>
              <c:numCache>
                <c:formatCode>General</c:formatCode>
                <c:ptCount val="9"/>
                <c:pt idx="0">
                  <c:v>-2.0924689500000002</c:v>
                </c:pt>
                <c:pt idx="1">
                  <c:v>2.0856673899999998</c:v>
                </c:pt>
                <c:pt idx="2">
                  <c:v>1.57059013</c:v>
                </c:pt>
                <c:pt idx="3">
                  <c:v>0.76595045500000003</c:v>
                </c:pt>
                <c:pt idx="4">
                  <c:v>-0.43485067500000002</c:v>
                </c:pt>
                <c:pt idx="5">
                  <c:v>4.8022907799999999</c:v>
                </c:pt>
                <c:pt idx="6">
                  <c:v>2.3266124499999998</c:v>
                </c:pt>
                <c:pt idx="7">
                  <c:v>3.8924256499999998</c:v>
                </c:pt>
                <c:pt idx="8">
                  <c:v>-1.9916404700000001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связь'!$N$6:$V$6</c:f>
              <c:numCache>
                <c:formatCode>General</c:formatCode>
                <c:ptCount val="9"/>
                <c:pt idx="0">
                  <c:v>-1.30286971</c:v>
                </c:pt>
                <c:pt idx="1">
                  <c:v>-0.99449285499999995</c:v>
                </c:pt>
                <c:pt idx="2">
                  <c:v>0.87550239900000004</c:v>
                </c:pt>
                <c:pt idx="3">
                  <c:v>-1.8356794599999999</c:v>
                </c:pt>
                <c:pt idx="4">
                  <c:v>-0.16254381000000001</c:v>
                </c:pt>
                <c:pt idx="5">
                  <c:v>3.1189489199999998</c:v>
                </c:pt>
                <c:pt idx="6">
                  <c:v>0.31438674100000003</c:v>
                </c:pt>
                <c:pt idx="7">
                  <c:v>3.70340683</c:v>
                </c:pt>
                <c:pt idx="8">
                  <c:v>-2.1502647600000002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связь'!$N$7:$V$7</c:f>
              <c:numCache>
                <c:formatCode>General</c:formatCode>
                <c:ptCount val="9"/>
                <c:pt idx="0">
                  <c:v>-0.99404867450000001</c:v>
                </c:pt>
                <c:pt idx="1">
                  <c:v>-1.603389095</c:v>
                </c:pt>
                <c:pt idx="2">
                  <c:v>-0.322979287</c:v>
                </c:pt>
                <c:pt idx="3">
                  <c:v>0.50578746349999992</c:v>
                </c:pt>
                <c:pt idx="4">
                  <c:v>-0.91072079550000007</c:v>
                </c:pt>
                <c:pt idx="5">
                  <c:v>0.43180925249999996</c:v>
                </c:pt>
                <c:pt idx="6">
                  <c:v>-1.465632885</c:v>
                </c:pt>
                <c:pt idx="7">
                  <c:v>2.2647602600000001</c:v>
                </c:pt>
                <c:pt idx="8">
                  <c:v>3.4155816249999997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'Одиночная связь'!$N$1:$V$1</c:f>
              <c:strCache>
                <c:ptCount val="9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</c:strCache>
            </c:strRef>
          </c:cat>
          <c:val>
            <c:numRef>
              <c:f>'Одиночная связь'!$N$8:$V$8</c:f>
              <c:numCache>
                <c:formatCode>General</c:formatCode>
                <c:ptCount val="9"/>
                <c:pt idx="0">
                  <c:v>0.12259312264846155</c:v>
                </c:pt>
                <c:pt idx="1">
                  <c:v>8.0291897777051285E-2</c:v>
                </c:pt>
                <c:pt idx="2">
                  <c:v>-1.793791661666666E-2</c:v>
                </c:pt>
                <c:pt idx="3">
                  <c:v>-1.0369241466666646E-2</c:v>
                </c:pt>
                <c:pt idx="4">
                  <c:v>3.0414873394897429E-2</c:v>
                </c:pt>
                <c:pt idx="5">
                  <c:v>-0.1802988546179487</c:v>
                </c:pt>
                <c:pt idx="6">
                  <c:v>7.4310723158974379E-3</c:v>
                </c:pt>
                <c:pt idx="7">
                  <c:v>-0.19686680764602571</c:v>
                </c:pt>
                <c:pt idx="8">
                  <c:v>1.7959405125641079E-2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9837456"/>
        <c:axId val="-1494477888"/>
      </c:lineChart>
      <c:catAx>
        <c:axId val="-17898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4477888"/>
        <c:crosses val="autoZero"/>
        <c:auto val="1"/>
        <c:lblAlgn val="ctr"/>
        <c:lblOffset val="100"/>
        <c:noMultiLvlLbl val="0"/>
      </c:catAx>
      <c:valAx>
        <c:axId val="-14944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98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[Данные.xlsx]Графики!СводнаяТаблица5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4477344"/>
        <c:axId val="-1494476800"/>
      </c:lineChart>
      <c:catAx>
        <c:axId val="-14944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4476800"/>
        <c:crosses val="autoZero"/>
        <c:auto val="1"/>
        <c:lblAlgn val="ctr"/>
        <c:lblOffset val="100"/>
        <c:noMultiLvlLbl val="0"/>
      </c:catAx>
      <c:valAx>
        <c:axId val="-14944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944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9</xdr:row>
      <xdr:rowOff>152400</xdr:rowOff>
    </xdr:from>
    <xdr:to>
      <xdr:col>22</xdr:col>
      <xdr:colOff>504825</xdr:colOff>
      <xdr:row>34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380999</xdr:colOff>
      <xdr:row>6</xdr:row>
      <xdr:rowOff>95250</xdr:rowOff>
    </xdr:from>
    <xdr:to>
      <xdr:col>22</xdr:col>
      <xdr:colOff>504824</xdr:colOff>
      <xdr:row>24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7</xdr:row>
      <xdr:rowOff>47625</xdr:rowOff>
    </xdr:from>
    <xdr:to>
      <xdr:col>27</xdr:col>
      <xdr:colOff>228599</xdr:colOff>
      <xdr:row>21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N87" totalsRowCount="1">
  <autoFilter ref="A1:N86"/>
  <tableColumns count="14">
    <tableColumn id="1" name="Столбец1"/>
    <tableColumn id="2" name="X1" totalsRowFunction="average"/>
    <tableColumn id="3" name="X2" totalsRowFunction="average"/>
    <tableColumn id="4" name="X3" totalsRowFunction="average"/>
    <tableColumn id="5" name="X4" totalsRowFunction="average"/>
    <tableColumn id="6" name="X5" totalsRowFunction="average"/>
    <tableColumn id="7" name="X6" totalsRowFunction="average"/>
    <tableColumn id="8" name="X7" totalsRowFunction="average"/>
    <tableColumn id="9" name="X8" totalsRowFunction="average"/>
    <tableColumn id="10" name="X9" totalsRowFunction="average"/>
    <tableColumn id="11" name="CASE_NO " totalsRowFunction="count"/>
    <tableColumn id="12" name="CLUSTER K-means"/>
    <tableColumn id="14" name="Расст^2" totalsRowFunction="sum" dataDxfId="36">
      <calculatedColumnFormula>SUMXMY2(Таблица1[[#This Row],[X1]:[X9]],Таблица1[[#Totals],[X1]:[X9]])</calculatedColumnFormula>
    </tableColumn>
    <tableColumn id="13" name="DISTAN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Q87" totalsRowCount="1" headerRowDxfId="35" dataDxfId="34" headerRowCellStyle="Обычный_Итоги" dataCellStyle="Обычный_Итоги">
  <autoFilter ref="A1:Q86"/>
  <sortState ref="A20:P85">
    <sortCondition ref="O1:O86"/>
  </sortState>
  <tableColumns count="17">
    <tableColumn id="1" name="Регион" dataDxfId="33" totalsRowDxfId="16" dataCellStyle="Обычный_Итоги"/>
    <tableColumn id="2" name="Cluster Membership-Ward" totalsRowFunction="count" dataDxfId="32" totalsRowDxfId="15" dataCellStyle="Обычный_Итоги"/>
    <tableColumn id="3" name="Cluster Membership-Complete" totalsRowFunction="count" dataDxfId="31" totalsRowDxfId="14" dataCellStyle="Обычный_Итоги"/>
    <tableColumn id="4" name="Cluster Membership-Single" totalsRowFunction="count" dataDxfId="30" totalsRowDxfId="13" dataCellStyle="Обычный_Итоги"/>
    <tableColumn id="5" name="CLUSTER K-means" totalsRowFunction="count" dataDxfId="29" totalsRowDxfId="12" dataCellStyle="Обычный_Итоги"/>
    <tableColumn id="6" name="X1" totalsRowFunction="average" dataDxfId="28" totalsRowDxfId="11" dataCellStyle="Обычный_Итоги"/>
    <tableColumn id="7" name="X2" totalsRowFunction="average" dataDxfId="27" totalsRowDxfId="10" dataCellStyle="Обычный_Итоги"/>
    <tableColumn id="8" name="X3" totalsRowFunction="average" dataDxfId="26" totalsRowDxfId="9" dataCellStyle="Обычный_Итоги"/>
    <tableColumn id="9" name="X4" totalsRowFunction="average" dataDxfId="25" totalsRowDxfId="8" dataCellStyle="Обычный_Итоги"/>
    <tableColumn id="10" name="X5" totalsRowFunction="average" dataDxfId="24" totalsRowDxfId="7" dataCellStyle="Обычный_Итоги"/>
    <tableColumn id="11" name="X6" totalsRowFunction="average" dataDxfId="23" totalsRowDxfId="6" dataCellStyle="Обычный_Итоги"/>
    <tableColumn id="12" name="X7" totalsRowFunction="average" dataDxfId="22" totalsRowDxfId="5" dataCellStyle="Обычный_Итоги"/>
    <tableColumn id="13" name="X8" totalsRowFunction="average" dataDxfId="21" totalsRowDxfId="4" dataCellStyle="Обычный_Итоги"/>
    <tableColumn id="14" name="X9" totalsRowFunction="average" dataDxfId="20" totalsRowDxfId="3" dataCellStyle="Обычный_Итоги"/>
    <tableColumn id="15" name="Расстояние" totalsRowFunction="sum" dataDxfId="19" totalsRowDxfId="2" dataCellStyle="Обычный_Итоги">
      <calculatedColumnFormula>SUMXMY2(Таблица2[[#This Row],[X1]:[X9]],Таблица2[[#Totals],[X1]:[X9]])</calculatedColumnFormula>
    </tableColumn>
    <tableColumn id="16" name="обучающая выборка" totalsRowFunction="count" dataDxfId="18" totalsRowDxfId="1" dataCellStyle="Обычный_Итоги"/>
    <tableColumn id="17" name="функция" totalsRowFunction="custom" dataDxfId="17" totalsRowDxfId="0" dataCellStyle="Обычный_Итоги">
      <totalsRowFormula>(Таблица2[[#Totals],[обучающая выборка]]-1)/Таблица2[[#Totals],[обучающая выборка]]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97"/>
  <sheetViews>
    <sheetView workbookViewId="0">
      <selection activeCell="M1" sqref="M1:V8"/>
    </sheetView>
  </sheetViews>
  <sheetFormatPr defaultRowHeight="15" x14ac:dyDescent="0.25"/>
  <cols>
    <col min="1" max="1" width="43.140625" bestFit="1" customWidth="1"/>
  </cols>
  <sheetData>
    <row r="1" spans="1:22" x14ac:dyDescent="0.25">
      <c r="A1" s="23" t="s">
        <v>94</v>
      </c>
      <c r="B1" s="25" t="s">
        <v>101</v>
      </c>
      <c r="C1" s="24"/>
      <c r="D1" s="24"/>
      <c r="E1" s="24"/>
      <c r="F1" s="24"/>
      <c r="G1" s="24"/>
      <c r="H1" s="24"/>
      <c r="I1" s="24"/>
      <c r="J1" s="24"/>
      <c r="K1" s="24"/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ht="38.25" x14ac:dyDescent="0.25">
      <c r="A2" s="24"/>
      <c r="B2" s="2" t="s">
        <v>95</v>
      </c>
      <c r="C2" s="2" t="s">
        <v>85</v>
      </c>
      <c r="D2" s="2" t="s">
        <v>86</v>
      </c>
      <c r="E2" s="2" t="s">
        <v>87</v>
      </c>
      <c r="F2" s="2" t="s">
        <v>88</v>
      </c>
      <c r="G2" s="2" t="s">
        <v>89</v>
      </c>
      <c r="H2" s="2" t="s">
        <v>90</v>
      </c>
      <c r="I2" s="2" t="s">
        <v>91</v>
      </c>
      <c r="J2" s="2" t="s">
        <v>92</v>
      </c>
      <c r="K2" s="2" t="s">
        <v>93</v>
      </c>
      <c r="M2">
        <v>1</v>
      </c>
      <c r="N2">
        <f>AVERAGEIF($B$3:$B$87,1,C$3:C$87)</f>
        <v>-1.8678718349999999</v>
      </c>
      <c r="O2">
        <f t="shared" ref="O2:U2" si="0">AVERAGEIF($B$3:$B$87,1,D$3:D$87)</f>
        <v>1.1960437145</v>
      </c>
      <c r="P2">
        <f t="shared" si="0"/>
        <v>1.5925842000000001</v>
      </c>
      <c r="Q2">
        <f t="shared" si="0"/>
        <v>0.18058372350000002</v>
      </c>
      <c r="R2">
        <f t="shared" si="0"/>
        <v>1.0986217874999999</v>
      </c>
      <c r="S2">
        <f t="shared" si="0"/>
        <v>4.8800078349999998</v>
      </c>
      <c r="T2">
        <f t="shared" si="0"/>
        <v>2.0283440649999998</v>
      </c>
      <c r="U2">
        <f t="shared" si="0"/>
        <v>3.480449025</v>
      </c>
      <c r="V2">
        <f>AVERAGEIF($B$3:$B$87,1,K$3:K$87)</f>
        <v>-2.0849488750000003</v>
      </c>
    </row>
    <row r="3" spans="1:22" x14ac:dyDescent="0.25">
      <c r="A3" s="3" t="s">
        <v>0</v>
      </c>
      <c r="B3" s="1">
        <v>4</v>
      </c>
      <c r="C3" s="1">
        <v>0.42372062800000004</v>
      </c>
      <c r="D3" s="1">
        <v>0.43972636300000012</v>
      </c>
      <c r="E3" s="1">
        <v>-0.64695412400000007</v>
      </c>
      <c r="F3" s="1">
        <v>1.6765209300000001</v>
      </c>
      <c r="G3" s="1">
        <v>0.92045771899999995</v>
      </c>
      <c r="H3" s="1">
        <v>-0.83225659899999993</v>
      </c>
      <c r="I3" s="1">
        <v>0.9227996970000002</v>
      </c>
      <c r="J3" s="1">
        <v>-0.62635309700000008</v>
      </c>
      <c r="K3" s="1">
        <v>8.9136970900000015E-2</v>
      </c>
      <c r="M3" s="7">
        <v>2</v>
      </c>
      <c r="N3">
        <f>AVERAGEIF($B$3:$B$87,2,C$3:C$87)</f>
        <v>-1.2560786463333333</v>
      </c>
      <c r="O3">
        <f t="shared" ref="O3:V3" si="1">AVERAGEIF($B$3:$B$87,2,D$3:D$87)</f>
        <v>-1.180598939</v>
      </c>
      <c r="P3">
        <f t="shared" si="1"/>
        <v>-0.32787292133333334</v>
      </c>
      <c r="Q3">
        <f t="shared" si="1"/>
        <v>0.20226397300000001</v>
      </c>
      <c r="R3">
        <f t="shared" si="1"/>
        <v>-0.82679182466666667</v>
      </c>
      <c r="S3">
        <f t="shared" si="1"/>
        <v>0.57906479166666669</v>
      </c>
      <c r="T3">
        <f t="shared" si="1"/>
        <v>-0.91886615599999999</v>
      </c>
      <c r="U3">
        <f t="shared" si="1"/>
        <v>1.4022816696666667</v>
      </c>
      <c r="V3">
        <f t="shared" si="1"/>
        <v>3.3767031233333333</v>
      </c>
    </row>
    <row r="4" spans="1:22" x14ac:dyDescent="0.25">
      <c r="A4" s="3" t="s">
        <v>1</v>
      </c>
      <c r="B4" s="1">
        <v>4</v>
      </c>
      <c r="C4" s="1">
        <v>1.9327325100000001</v>
      </c>
      <c r="D4" s="1">
        <v>1.68731673</v>
      </c>
      <c r="E4" s="1">
        <v>0.72251129600000008</v>
      </c>
      <c r="F4" s="1">
        <v>5.0502227800000007E-2</v>
      </c>
      <c r="G4" s="1">
        <v>1.19273137</v>
      </c>
      <c r="H4" s="1">
        <v>0.517564476</v>
      </c>
      <c r="I4" s="1">
        <v>0.96678615299999993</v>
      </c>
      <c r="J4" s="1">
        <v>0.20628363500000002</v>
      </c>
      <c r="K4" s="1">
        <v>-0.36807421600000007</v>
      </c>
      <c r="M4" s="7">
        <v>3</v>
      </c>
      <c r="N4">
        <f>AVERAGEIF($B$3:$B$87,3,C$3:C$87)</f>
        <v>-1.9284077774999999</v>
      </c>
      <c r="O4">
        <f t="shared" ref="O4:V4" si="2">AVERAGEIF($B$3:$B$87,3,D$3:D$87)</f>
        <v>-2.7023821125</v>
      </c>
      <c r="P4">
        <f t="shared" si="2"/>
        <v>-2.0336250099999997</v>
      </c>
      <c r="Q4">
        <f t="shared" si="2"/>
        <v>1.1724551295000001</v>
      </c>
      <c r="R4">
        <f t="shared" si="2"/>
        <v>-1.1235735395000002</v>
      </c>
      <c r="S4">
        <f t="shared" si="2"/>
        <v>-0.46427000775000005</v>
      </c>
      <c r="T4">
        <f t="shared" si="2"/>
        <v>-1.6014841999999998</v>
      </c>
      <c r="U4">
        <f t="shared" si="2"/>
        <v>-0.67703227425000001</v>
      </c>
      <c r="V4">
        <f t="shared" si="2"/>
        <v>-0.49870598342499994</v>
      </c>
    </row>
    <row r="5" spans="1:22" x14ac:dyDescent="0.25">
      <c r="A5" s="3" t="s">
        <v>2</v>
      </c>
      <c r="B5" s="1">
        <v>4</v>
      </c>
      <c r="C5" s="1">
        <v>-0.66768099000000014</v>
      </c>
      <c r="D5" s="1">
        <v>0.58949993899999997</v>
      </c>
      <c r="E5" s="1">
        <v>1.6408796200000002</v>
      </c>
      <c r="F5" s="1">
        <v>-0.66494600000000015</v>
      </c>
      <c r="G5" s="1">
        <v>0.23560528400000003</v>
      </c>
      <c r="H5" s="1">
        <v>0.15503656900000001</v>
      </c>
      <c r="I5" s="1">
        <v>0.65205465500000015</v>
      </c>
      <c r="J5" s="1">
        <v>9.5232790300000009E-2</v>
      </c>
      <c r="K5" s="1">
        <v>-0.49870598399999999</v>
      </c>
      <c r="M5" s="7">
        <v>4</v>
      </c>
      <c r="N5">
        <f>AVERAGEIF($B$3:$B$87,4,C$3:C$87)</f>
        <v>0.27214456854615388</v>
      </c>
      <c r="O5">
        <f t="shared" ref="O5:V5" si="3">AVERAGEIF($B$3:$B$87,4,D$3:D$87)</f>
        <v>0.47401805757692317</v>
      </c>
      <c r="P5">
        <f t="shared" si="3"/>
        <v>0.61059105348846154</v>
      </c>
      <c r="Q5">
        <f t="shared" si="3"/>
        <v>0.48827649256538447</v>
      </c>
      <c r="R5">
        <f t="shared" si="3"/>
        <v>-2.9027420976846179E-2</v>
      </c>
      <c r="S5">
        <f t="shared" si="3"/>
        <v>-0.23924388207692304</v>
      </c>
      <c r="T5">
        <f t="shared" si="3"/>
        <v>0.44615388004615392</v>
      </c>
      <c r="U5">
        <f t="shared" si="3"/>
        <v>-0.13747865829230774</v>
      </c>
      <c r="V5">
        <f t="shared" si="3"/>
        <v>-0.24856768138846158</v>
      </c>
    </row>
    <row r="6" spans="1:22" x14ac:dyDescent="0.25">
      <c r="A6" s="3" t="s">
        <v>3</v>
      </c>
      <c r="B6" s="1">
        <v>6</v>
      </c>
      <c r="C6" s="1">
        <v>9.7352941700000001E-2</v>
      </c>
      <c r="D6" s="1">
        <v>-0.50361191999999999</v>
      </c>
      <c r="E6" s="1">
        <v>-0.66610846000000012</v>
      </c>
      <c r="F6" s="1">
        <v>-0.27470151199999998</v>
      </c>
      <c r="G6" s="1">
        <v>-0.70761186500000006</v>
      </c>
      <c r="H6" s="1">
        <v>-0.35974921399999998</v>
      </c>
      <c r="I6" s="1">
        <v>-0.37558820100000012</v>
      </c>
      <c r="J6" s="1">
        <v>-0.57602553900000009</v>
      </c>
      <c r="K6" s="1">
        <v>0.56500983900000012</v>
      </c>
      <c r="M6" s="7">
        <v>5</v>
      </c>
      <c r="N6">
        <f>AVERAGEIF($B$3:$B$87,5,C$3:C$87)</f>
        <v>8.6824952750000128E-2</v>
      </c>
      <c r="O6">
        <f t="shared" ref="O6:V6" si="4">AVERAGEIF($B$3:$B$87,5,D$3:D$87)</f>
        <v>-0.19014601724999999</v>
      </c>
      <c r="P6">
        <f t="shared" si="4"/>
        <v>1.115726481</v>
      </c>
      <c r="Q6">
        <f t="shared" si="4"/>
        <v>-1.5755164690000001</v>
      </c>
      <c r="R6">
        <f t="shared" si="4"/>
        <v>-8.9146956749999964E-2</v>
      </c>
      <c r="S6">
        <f t="shared" si="4"/>
        <v>1.9973321165</v>
      </c>
      <c r="T6">
        <f t="shared" si="4"/>
        <v>0.28991277849999997</v>
      </c>
      <c r="U6">
        <f t="shared" si="4"/>
        <v>2.3021695925000003</v>
      </c>
      <c r="V6">
        <f t="shared" si="4"/>
        <v>-1.1355358507500002</v>
      </c>
    </row>
    <row r="7" spans="1:22" x14ac:dyDescent="0.25">
      <c r="A7" s="3" t="s">
        <v>4</v>
      </c>
      <c r="B7" s="1">
        <v>6</v>
      </c>
      <c r="C7" s="1">
        <v>-0.923862077</v>
      </c>
      <c r="D7" s="1">
        <v>-0.52321579099999993</v>
      </c>
      <c r="E7" s="1">
        <v>-0.73026632199999997</v>
      </c>
      <c r="F7" s="1">
        <v>-0.53486450399999996</v>
      </c>
      <c r="G7" s="1">
        <v>1.82597743</v>
      </c>
      <c r="H7" s="1">
        <v>-0.22291394800000003</v>
      </c>
      <c r="I7" s="1">
        <v>-0.84268107800000014</v>
      </c>
      <c r="J7" s="1">
        <v>-3.9177869100000012E-2</v>
      </c>
      <c r="K7" s="1">
        <v>0.72363412800000004</v>
      </c>
      <c r="M7" s="7">
        <v>6</v>
      </c>
      <c r="N7">
        <f>AVERAGEIF($B$3:$B$87,6,C$3:C$87)</f>
        <v>-0.10352594550448277</v>
      </c>
      <c r="O7">
        <f t="shared" ref="O7:V7" si="5">AVERAGEIF($B$3:$B$87,6,D$3:D$87)</f>
        <v>-0.28145273928931031</v>
      </c>
      <c r="P7">
        <f t="shared" si="5"/>
        <v>-0.34592488857586212</v>
      </c>
      <c r="Q7">
        <f t="shared" si="5"/>
        <v>-0.18274735099310349</v>
      </c>
      <c r="R7">
        <f t="shared" si="5"/>
        <v>-0.40054766151034488</v>
      </c>
      <c r="S7">
        <f t="shared" si="5"/>
        <v>-0.3640765802413794</v>
      </c>
      <c r="T7">
        <f t="shared" si="5"/>
        <v>-0.56928864231586207</v>
      </c>
      <c r="U7">
        <f t="shared" si="5"/>
        <v>-0.20401026905827588</v>
      </c>
      <c r="V7">
        <f t="shared" si="5"/>
        <v>0.21301192280344827</v>
      </c>
    </row>
    <row r="8" spans="1:22" x14ac:dyDescent="0.25">
      <c r="A8" s="3" t="s">
        <v>5</v>
      </c>
      <c r="B8" s="1">
        <v>4</v>
      </c>
      <c r="C8" s="1">
        <v>-1.5871254399999999</v>
      </c>
      <c r="D8" s="1">
        <v>0.75495661200000019</v>
      </c>
      <c r="E8" s="1">
        <v>-0.26029620599999997</v>
      </c>
      <c r="F8" s="1">
        <v>1.4813986800000001</v>
      </c>
      <c r="G8" s="1">
        <v>4.6729090700000003E-2</v>
      </c>
      <c r="H8" s="1">
        <v>-0.40347473700000008</v>
      </c>
      <c r="I8" s="1">
        <v>-0.111932843</v>
      </c>
      <c r="J8" s="1">
        <v>-0.28402786000000008</v>
      </c>
      <c r="K8" s="1">
        <v>-0.35874337500000003</v>
      </c>
      <c r="M8" s="7">
        <v>7</v>
      </c>
      <c r="N8">
        <f>AVERAGEIF($B$3:$B$87,7,C$3:C$87)</f>
        <v>0.63510615023588246</v>
      </c>
      <c r="O8">
        <f t="shared" ref="O8:V8" si="6">AVERAGEIF($B$3:$B$87,7,D$3:D$87)</f>
        <v>0.50338128647058822</v>
      </c>
      <c r="P8">
        <f t="shared" si="6"/>
        <v>-0.25726477282941174</v>
      </c>
      <c r="Q8">
        <f t="shared" si="6"/>
        <v>-0.39713115507647057</v>
      </c>
      <c r="R8">
        <f t="shared" si="6"/>
        <v>1.0296828826470588</v>
      </c>
      <c r="S8">
        <f t="shared" si="6"/>
        <v>-5.0052748247058874E-2</v>
      </c>
      <c r="T8">
        <f t="shared" si="6"/>
        <v>0.52091563368235283</v>
      </c>
      <c r="U8">
        <f t="shared" si="6"/>
        <v>-0.48103231824117654</v>
      </c>
      <c r="V8">
        <f t="shared" si="6"/>
        <v>5.0715862958823514E-2</v>
      </c>
    </row>
    <row r="9" spans="1:22" x14ac:dyDescent="0.25">
      <c r="A9" s="3" t="s">
        <v>6</v>
      </c>
      <c r="B9" s="1">
        <v>4</v>
      </c>
      <c r="C9" s="1">
        <v>1.3185997700000001</v>
      </c>
      <c r="D9" s="1">
        <v>0.88904709100000001</v>
      </c>
      <c r="E9" s="1">
        <v>0.62094965000000024</v>
      </c>
      <c r="F9" s="1">
        <v>1.15619494</v>
      </c>
      <c r="G9" s="1">
        <v>0.40229727599999998</v>
      </c>
      <c r="H9" s="1">
        <v>-0.406735079</v>
      </c>
      <c r="I9" s="1">
        <v>-0.33208586300000015</v>
      </c>
      <c r="J9" s="1">
        <v>-0.47475891000000003</v>
      </c>
      <c r="K9" s="1">
        <v>-0.48004430200000003</v>
      </c>
    </row>
    <row r="10" spans="1:22" x14ac:dyDescent="0.25">
      <c r="A10" s="3" t="s">
        <v>7</v>
      </c>
      <c r="B10" s="1">
        <v>6</v>
      </c>
      <c r="C10" s="1">
        <v>-0.20444943500000007</v>
      </c>
      <c r="D10" s="1">
        <v>-0.35070172399999999</v>
      </c>
      <c r="E10" s="1">
        <v>-0.881749161</v>
      </c>
      <c r="F10" s="1">
        <v>-0.14462001599999999</v>
      </c>
      <c r="G10" s="1">
        <v>-0.45437704700000003</v>
      </c>
      <c r="H10" s="1">
        <v>-0.492329036</v>
      </c>
      <c r="I10" s="1">
        <v>-0.28864213599999999</v>
      </c>
      <c r="J10" s="1">
        <v>-0.52441380299999996</v>
      </c>
      <c r="K10" s="1">
        <v>-4.1714346000000001E-3</v>
      </c>
    </row>
    <row r="11" spans="1:22" x14ac:dyDescent="0.25">
      <c r="A11" s="3" t="s">
        <v>8</v>
      </c>
      <c r="B11" s="1">
        <v>4</v>
      </c>
      <c r="C11" s="1">
        <v>0.73254166500000006</v>
      </c>
      <c r="D11" s="1">
        <v>0.15272568800000003</v>
      </c>
      <c r="E11" s="1">
        <v>1.49399036</v>
      </c>
      <c r="F11" s="1">
        <v>0.50578746299999999</v>
      </c>
      <c r="G11" s="1">
        <v>-0.67548910900000003</v>
      </c>
      <c r="H11" s="1">
        <v>-0.28227851200000004</v>
      </c>
      <c r="I11" s="1">
        <v>0.28266393400000001</v>
      </c>
      <c r="J11" s="1">
        <v>-0.26916808300000006</v>
      </c>
      <c r="K11" s="1">
        <v>-0.64799943200000032</v>
      </c>
    </row>
    <row r="12" spans="1:22" x14ac:dyDescent="0.25">
      <c r="A12" s="3" t="s">
        <v>9</v>
      </c>
      <c r="B12" s="1">
        <v>6</v>
      </c>
      <c r="C12" s="1">
        <v>0.50794454700000002</v>
      </c>
      <c r="D12" s="1">
        <v>-0.41108164700000005</v>
      </c>
      <c r="E12" s="1">
        <v>-0.495335782</v>
      </c>
      <c r="F12" s="1">
        <v>0.37570596800000006</v>
      </c>
      <c r="G12" s="1">
        <v>1.1937933000000001</v>
      </c>
      <c r="H12" s="1">
        <v>-0.38655667300000013</v>
      </c>
      <c r="I12" s="1">
        <v>-0.72450197400000005</v>
      </c>
      <c r="J12" s="1">
        <v>-7.0487358399999991E-2</v>
      </c>
      <c r="K12" s="1">
        <v>1.3674621300000001</v>
      </c>
    </row>
    <row r="13" spans="1:22" x14ac:dyDescent="0.25">
      <c r="A13" s="3" t="s">
        <v>10</v>
      </c>
      <c r="B13" s="1">
        <v>2</v>
      </c>
      <c r="C13" s="1">
        <v>-1.26777641</v>
      </c>
      <c r="D13" s="1">
        <v>-1.9590033199999999</v>
      </c>
      <c r="E13" s="1">
        <v>-0.54443133799999999</v>
      </c>
      <c r="F13" s="1">
        <v>0.18058372399999997</v>
      </c>
      <c r="G13" s="1">
        <v>-0.32024784100000003</v>
      </c>
      <c r="H13" s="1">
        <v>0.73188267000000007</v>
      </c>
      <c r="I13" s="1">
        <v>-1.4730913399999999</v>
      </c>
      <c r="J13" s="1">
        <v>3.21523564</v>
      </c>
      <c r="K13" s="1">
        <v>3.6255255399999999</v>
      </c>
    </row>
    <row r="14" spans="1:22" x14ac:dyDescent="0.25">
      <c r="A14" s="3" t="s">
        <v>11</v>
      </c>
      <c r="B14" s="1">
        <v>4</v>
      </c>
      <c r="C14" s="1">
        <v>1.2449038400000001</v>
      </c>
      <c r="D14" s="1">
        <v>1.03568405</v>
      </c>
      <c r="E14" s="1">
        <v>0.95709095500000008</v>
      </c>
      <c r="F14" s="1">
        <v>2.5220506500000002</v>
      </c>
      <c r="G14" s="1">
        <v>0.90841568099999992</v>
      </c>
      <c r="H14" s="1">
        <v>0.43481244600000007</v>
      </c>
      <c r="I14" s="1">
        <v>0.81689224000000005</v>
      </c>
      <c r="J14" s="1">
        <v>-0.36419727500000004</v>
      </c>
      <c r="K14" s="1">
        <v>-0.94658632999999992</v>
      </c>
    </row>
    <row r="15" spans="1:22" x14ac:dyDescent="0.25">
      <c r="A15" s="3" t="s">
        <v>12</v>
      </c>
      <c r="B15" s="1">
        <v>7</v>
      </c>
      <c r="C15" s="1">
        <v>-5.7057576499999998E-2</v>
      </c>
      <c r="D15" s="1">
        <v>0.69771330799999998</v>
      </c>
      <c r="E15" s="1">
        <v>-0.23193968400000003</v>
      </c>
      <c r="F15" s="1">
        <v>0.96107269899999992</v>
      </c>
      <c r="G15" s="1">
        <v>-0.5569656770000001</v>
      </c>
      <c r="H15" s="1">
        <v>1.34589173</v>
      </c>
      <c r="I15" s="1">
        <v>2.17376675</v>
      </c>
      <c r="J15" s="1">
        <v>-0.39293840800000002</v>
      </c>
      <c r="K15" s="1">
        <v>-0.38673589700000005</v>
      </c>
    </row>
    <row r="16" spans="1:22" x14ac:dyDescent="0.25">
      <c r="A16" s="3" t="s">
        <v>13</v>
      </c>
      <c r="B16" s="1">
        <v>6</v>
      </c>
      <c r="C16" s="1">
        <v>0.23772614000000003</v>
      </c>
      <c r="D16" s="1">
        <v>0.27975877400000004</v>
      </c>
      <c r="E16" s="1">
        <v>0.37694971500000007</v>
      </c>
      <c r="F16" s="1">
        <v>-0.14462001599999999</v>
      </c>
      <c r="G16" s="1">
        <v>-5.8421457400000001E-2</v>
      </c>
      <c r="H16" s="1">
        <v>-0.38851973100000009</v>
      </c>
      <c r="I16" s="1">
        <v>5.8676998900000006E-2</v>
      </c>
      <c r="J16" s="1">
        <v>-0.46307900200000002</v>
      </c>
      <c r="K16" s="1">
        <v>0.17311453600000001</v>
      </c>
    </row>
    <row r="17" spans="1:11" x14ac:dyDescent="0.25">
      <c r="A17" s="3" t="s">
        <v>14</v>
      </c>
      <c r="B17" s="1">
        <v>4</v>
      </c>
      <c r="C17" s="1">
        <v>0.17455820100000002</v>
      </c>
      <c r="D17" s="1">
        <v>1.0646977799999999</v>
      </c>
      <c r="E17" s="1">
        <v>-2.8161972600000005E-2</v>
      </c>
      <c r="F17" s="1">
        <v>0.31066522000000002</v>
      </c>
      <c r="G17" s="1">
        <v>-0.65752049400000012</v>
      </c>
      <c r="H17" s="1">
        <v>-0.65325570600000016</v>
      </c>
      <c r="I17" s="1">
        <v>0.64938514600000008</v>
      </c>
      <c r="J17" s="1">
        <v>-0.36120085900000004</v>
      </c>
      <c r="K17" s="1">
        <v>0.3690621870000001</v>
      </c>
    </row>
    <row r="18" spans="1:11" x14ac:dyDescent="0.25">
      <c r="A18" s="3" t="s">
        <v>15</v>
      </c>
      <c r="B18" s="1">
        <v>3</v>
      </c>
      <c r="C18" s="1">
        <v>-1.22917378</v>
      </c>
      <c r="D18" s="1">
        <v>-1.9574350100000002</v>
      </c>
      <c r="E18" s="1">
        <v>-1.9536325300000001</v>
      </c>
      <c r="F18" s="1">
        <v>0.50578746299999999</v>
      </c>
      <c r="G18" s="1">
        <v>-0.20098824800000004</v>
      </c>
      <c r="H18" s="1">
        <v>-0.543854591</v>
      </c>
      <c r="I18" s="1">
        <v>-1.4024521299999999</v>
      </c>
      <c r="J18" s="1">
        <v>-0.63130635600000007</v>
      </c>
      <c r="K18" s="1">
        <v>-0.54536018599999991</v>
      </c>
    </row>
    <row r="19" spans="1:11" x14ac:dyDescent="0.25">
      <c r="A19" s="3" t="s">
        <v>16</v>
      </c>
      <c r="B19" s="1">
        <v>4</v>
      </c>
      <c r="C19" s="1">
        <v>-0.38342526300000013</v>
      </c>
      <c r="D19" s="1">
        <v>-1.26973121</v>
      </c>
      <c r="E19" s="1">
        <v>0.121041336</v>
      </c>
      <c r="F19" s="1">
        <v>1.28627644</v>
      </c>
      <c r="G19" s="1">
        <v>-0.35677594900000004</v>
      </c>
      <c r="H19" s="1">
        <v>-0.29123664799999999</v>
      </c>
      <c r="I19" s="1">
        <v>-0.66571222400000007</v>
      </c>
      <c r="J19" s="1">
        <v>-0.259445019</v>
      </c>
      <c r="K19" s="1">
        <v>-0.25610412900000001</v>
      </c>
    </row>
    <row r="20" spans="1:11" x14ac:dyDescent="0.25">
      <c r="A20" s="3" t="s">
        <v>17</v>
      </c>
      <c r="B20" s="1">
        <v>6</v>
      </c>
      <c r="C20" s="1">
        <v>0.27281944000000002</v>
      </c>
      <c r="D20" s="1">
        <v>0.27505384500000002</v>
      </c>
      <c r="E20" s="1">
        <v>0.27870270800000002</v>
      </c>
      <c r="F20" s="1">
        <v>0.44074671599999998</v>
      </c>
      <c r="G20" s="1">
        <v>-2.0170887899999999</v>
      </c>
      <c r="H20" s="1">
        <v>-0.26798343700000005</v>
      </c>
      <c r="I20" s="1">
        <v>-0.59881140399999999</v>
      </c>
      <c r="J20" s="1">
        <v>-7.4890255400000022E-2</v>
      </c>
      <c r="K20" s="1">
        <v>-0.48004430200000003</v>
      </c>
    </row>
    <row r="21" spans="1:11" x14ac:dyDescent="0.25">
      <c r="A21" s="3" t="s">
        <v>18</v>
      </c>
      <c r="B21" s="1">
        <v>5</v>
      </c>
      <c r="C21" s="1">
        <v>1.0799653300000001</v>
      </c>
      <c r="D21" s="1">
        <v>0.52912001600000014</v>
      </c>
      <c r="E21" s="1">
        <v>1.50822214</v>
      </c>
      <c r="F21" s="1">
        <v>-1.18527198</v>
      </c>
      <c r="G21" s="1">
        <v>-0.14623000600000002</v>
      </c>
      <c r="H21" s="1">
        <v>2.0575036</v>
      </c>
      <c r="I21" s="1">
        <v>0.68630207499999996</v>
      </c>
      <c r="J21" s="1">
        <v>1.5007353399999999</v>
      </c>
      <c r="K21" s="1">
        <v>-0.83461624300000004</v>
      </c>
    </row>
    <row r="22" spans="1:11" x14ac:dyDescent="0.25">
      <c r="A22" s="3" t="s">
        <v>19</v>
      </c>
      <c r="B22" s="1">
        <v>6</v>
      </c>
      <c r="C22" s="1">
        <v>9.0334281799999999E-2</v>
      </c>
      <c r="D22" s="1">
        <v>-1.79119418</v>
      </c>
      <c r="E22" s="1">
        <v>-1.70438705</v>
      </c>
      <c r="F22" s="1">
        <v>-0.86006824300000007</v>
      </c>
      <c r="G22" s="1">
        <v>-0.90577272399999997</v>
      </c>
      <c r="H22" s="1">
        <v>-0.32222054400000005</v>
      </c>
      <c r="I22" s="1">
        <v>-0.98205152699999998</v>
      </c>
      <c r="J22" s="1">
        <v>-0.96494810200000003</v>
      </c>
      <c r="K22" s="1">
        <v>-7.8818158999999999E-2</v>
      </c>
    </row>
    <row r="23" spans="1:11" x14ac:dyDescent="0.25">
      <c r="A23" s="3" t="s">
        <v>20</v>
      </c>
      <c r="B23" s="1">
        <v>7</v>
      </c>
      <c r="C23" s="1">
        <v>2.3657012600000003E-2</v>
      </c>
      <c r="D23" s="1">
        <v>1.2521107900000001</v>
      </c>
      <c r="E23" s="1">
        <v>-0.25534752799999999</v>
      </c>
      <c r="F23" s="1">
        <v>-0.404783008</v>
      </c>
      <c r="G23" s="1">
        <v>0.47253002599999999</v>
      </c>
      <c r="H23" s="1">
        <v>4.1703624000000009E-2</v>
      </c>
      <c r="I23" s="1">
        <v>0.68656128599999999</v>
      </c>
      <c r="J23" s="1">
        <v>-0.50172665300000008</v>
      </c>
      <c r="K23" s="1">
        <v>-0.56402186700000012</v>
      </c>
    </row>
    <row r="24" spans="1:11" x14ac:dyDescent="0.25">
      <c r="A24" s="3" t="s">
        <v>21</v>
      </c>
      <c r="B24" s="1">
        <v>4</v>
      </c>
      <c r="C24" s="1">
        <v>1.29052513</v>
      </c>
      <c r="D24" s="1">
        <v>-0.30914151700000003</v>
      </c>
      <c r="E24" s="1">
        <v>0.87030898200000006</v>
      </c>
      <c r="F24" s="1">
        <v>-0.209660764</v>
      </c>
      <c r="G24" s="1">
        <v>-0.35739780400000004</v>
      </c>
      <c r="H24" s="1">
        <v>-0.32162174800000004</v>
      </c>
      <c r="I24" s="1">
        <v>0.80890720400000005</v>
      </c>
      <c r="J24" s="1">
        <v>-0.58727738699999987</v>
      </c>
      <c r="K24" s="1">
        <v>-0.106810681</v>
      </c>
    </row>
    <row r="25" spans="1:11" x14ac:dyDescent="0.25">
      <c r="A25" s="3" t="s">
        <v>22</v>
      </c>
      <c r="B25" s="1">
        <v>4</v>
      </c>
      <c r="C25" s="1">
        <v>0.96415744199999998</v>
      </c>
      <c r="D25" s="1">
        <v>-9.8988017899999989E-2</v>
      </c>
      <c r="E25" s="1">
        <v>0.80730002600000006</v>
      </c>
      <c r="F25" s="1">
        <v>-0.27470151199999998</v>
      </c>
      <c r="G25" s="1">
        <v>0.38348349900000012</v>
      </c>
      <c r="H25" s="1">
        <v>-0.31624287500000009</v>
      </c>
      <c r="I25" s="1">
        <v>0.17442340700000003</v>
      </c>
      <c r="J25" s="1">
        <v>-0.47041716400000005</v>
      </c>
      <c r="K25" s="1">
        <v>-0.58268354899999986</v>
      </c>
    </row>
    <row r="26" spans="1:11" x14ac:dyDescent="0.25">
      <c r="A26" s="3" t="s">
        <v>23</v>
      </c>
      <c r="B26" s="1">
        <v>6</v>
      </c>
      <c r="C26" s="1">
        <v>0.160520881</v>
      </c>
      <c r="D26" s="1">
        <v>-0.47459819000000003</v>
      </c>
      <c r="E26" s="1">
        <v>-0.65087464600000022</v>
      </c>
      <c r="F26" s="1">
        <v>5.0502227800000007E-2</v>
      </c>
      <c r="G26" s="1">
        <v>-0.62516647200000008</v>
      </c>
      <c r="H26" s="1">
        <v>-0.4203163190000001</v>
      </c>
      <c r="I26" s="1">
        <v>-1.07668655</v>
      </c>
      <c r="J26" s="1">
        <v>0.42587812000000008</v>
      </c>
      <c r="K26" s="1">
        <v>-0.56402186700000012</v>
      </c>
    </row>
    <row r="27" spans="1:11" x14ac:dyDescent="0.25">
      <c r="A27" s="3" t="s">
        <v>24</v>
      </c>
      <c r="B27" s="1">
        <v>6</v>
      </c>
      <c r="C27" s="1">
        <v>-4.417627129999999E-3</v>
      </c>
      <c r="D27" s="1">
        <v>-5.2722881900000004E-2</v>
      </c>
      <c r="E27" s="1">
        <v>-0.15717499800000001</v>
      </c>
      <c r="F27" s="1">
        <v>0.57082821100000014</v>
      </c>
      <c r="G27" s="1">
        <v>-0.30171967000000005</v>
      </c>
      <c r="H27" s="1">
        <v>-0.52539041700000011</v>
      </c>
      <c r="I27" s="1">
        <v>0.25748962200000003</v>
      </c>
      <c r="J27" s="1">
        <v>-9.9475254900000028E-3</v>
      </c>
      <c r="K27" s="1">
        <v>-3.2163956200000003E-2</v>
      </c>
    </row>
    <row r="28" spans="1:11" x14ac:dyDescent="0.25">
      <c r="A28" s="3" t="s">
        <v>25</v>
      </c>
      <c r="B28" s="1">
        <v>7</v>
      </c>
      <c r="C28" s="1">
        <v>0.39213665799999997</v>
      </c>
      <c r="D28" s="1">
        <v>0.52206262199999998</v>
      </c>
      <c r="E28" s="1">
        <v>-0.6005885809999999</v>
      </c>
      <c r="F28" s="1">
        <v>-1.3803942300000001</v>
      </c>
      <c r="G28" s="1">
        <v>1.7100498000000002</v>
      </c>
      <c r="H28" s="1">
        <v>-0.32698536800000011</v>
      </c>
      <c r="I28" s="1">
        <v>1.3188816800000001</v>
      </c>
      <c r="J28" s="1">
        <v>-0.76473859399999999</v>
      </c>
      <c r="K28" s="1">
        <v>-0.45205178100000004</v>
      </c>
    </row>
    <row r="29" spans="1:11" x14ac:dyDescent="0.25">
      <c r="A29" s="3" t="s">
        <v>26</v>
      </c>
      <c r="B29" s="1">
        <v>7</v>
      </c>
      <c r="C29" s="1">
        <v>0.45530459800000006</v>
      </c>
      <c r="D29" s="1">
        <v>0.33935454200000009</v>
      </c>
      <c r="E29" s="1">
        <v>-0.55951492699999994</v>
      </c>
      <c r="F29" s="1">
        <v>-1.18527198</v>
      </c>
      <c r="G29" s="1">
        <v>-0.17942408600000004</v>
      </c>
      <c r="H29" s="1">
        <v>-0.32449966100000011</v>
      </c>
      <c r="I29" s="1">
        <v>-0.2803738910000001</v>
      </c>
      <c r="J29" s="1">
        <v>-0.21633332000000002</v>
      </c>
      <c r="K29" s="1">
        <v>1.0502135500000001</v>
      </c>
    </row>
    <row r="30" spans="1:11" x14ac:dyDescent="0.25">
      <c r="A30" s="3" t="s">
        <v>27</v>
      </c>
      <c r="B30" s="1">
        <v>6</v>
      </c>
      <c r="C30" s="1">
        <v>0.14648356100000001</v>
      </c>
      <c r="D30" s="1">
        <v>-5.1154572200000005E-2</v>
      </c>
      <c r="E30" s="1">
        <v>1.01140991</v>
      </c>
      <c r="F30" s="1">
        <v>-1.05519049</v>
      </c>
      <c r="G30" s="1">
        <v>-0.62848776699999997</v>
      </c>
      <c r="H30" s="1">
        <v>-0.27753935699999999</v>
      </c>
      <c r="I30" s="1">
        <v>-0.75517925900000016</v>
      </c>
      <c r="J30" s="1">
        <v>3.6344043699999995E-2</v>
      </c>
      <c r="K30" s="1">
        <v>-1.8796703800000001</v>
      </c>
    </row>
    <row r="31" spans="1:11" x14ac:dyDescent="0.25">
      <c r="A31" s="3" t="s">
        <v>28</v>
      </c>
      <c r="B31" s="1">
        <v>7</v>
      </c>
      <c r="C31" s="1">
        <v>-7.9269570900000006E-3</v>
      </c>
      <c r="D31" s="1">
        <v>0.37856228500000011</v>
      </c>
      <c r="E31" s="1">
        <v>-0.47726721999999999</v>
      </c>
      <c r="F31" s="1">
        <v>0.11554297600000001</v>
      </c>
      <c r="G31" s="1">
        <v>1.3303280100000001</v>
      </c>
      <c r="H31" s="1">
        <v>-0.37320126700000006</v>
      </c>
      <c r="I31" s="1">
        <v>-0.60198396499999995</v>
      </c>
      <c r="J31" s="1">
        <v>-6.9019726099999998E-2</v>
      </c>
      <c r="K31" s="1">
        <v>-0.66666111300000019</v>
      </c>
    </row>
    <row r="32" spans="1:11" x14ac:dyDescent="0.25">
      <c r="A32" s="3" t="s">
        <v>29</v>
      </c>
      <c r="B32" s="1">
        <v>5</v>
      </c>
      <c r="C32" s="1">
        <v>1.25894116</v>
      </c>
      <c r="D32" s="1">
        <v>1.01451187</v>
      </c>
      <c r="E32" s="1">
        <v>1.9871433299999999</v>
      </c>
      <c r="F32" s="1">
        <v>-0.46982375600000004</v>
      </c>
      <c r="G32" s="1">
        <v>0.66392929600000028</v>
      </c>
      <c r="H32" s="1">
        <v>2.0997129000000001</v>
      </c>
      <c r="I32" s="1">
        <v>0.57653094699999996</v>
      </c>
      <c r="J32" s="1">
        <v>2.7350752600000003</v>
      </c>
      <c r="K32" s="1">
        <v>-0.44272094000000001</v>
      </c>
    </row>
    <row r="33" spans="1:11" x14ac:dyDescent="0.25">
      <c r="A33" s="3" t="s">
        <v>30</v>
      </c>
      <c r="B33" s="1">
        <v>6</v>
      </c>
      <c r="C33" s="1">
        <v>-1.70644266</v>
      </c>
      <c r="D33" s="1">
        <v>-0.6141777530000001</v>
      </c>
      <c r="E33" s="1">
        <v>0.83591338999999998</v>
      </c>
      <c r="F33" s="1">
        <v>0.44074671599999998</v>
      </c>
      <c r="G33" s="1">
        <v>-1.9607228800000001</v>
      </c>
      <c r="H33" s="1">
        <v>-0.18824064600000001</v>
      </c>
      <c r="I33" s="1">
        <v>-1.1508786200000001</v>
      </c>
      <c r="J33" s="1">
        <v>1.07261476</v>
      </c>
      <c r="K33" s="1">
        <v>-1.3758050000000002</v>
      </c>
    </row>
    <row r="34" spans="1:11" x14ac:dyDescent="0.25">
      <c r="A34" s="3" t="s">
        <v>31</v>
      </c>
      <c r="B34" s="1">
        <v>6</v>
      </c>
      <c r="C34" s="1">
        <v>0.21316083000000002</v>
      </c>
      <c r="D34" s="1">
        <v>0.52912001600000014</v>
      </c>
      <c r="E34" s="1">
        <v>1.4267796000000001</v>
      </c>
      <c r="F34" s="1">
        <v>0.96107269899999992</v>
      </c>
      <c r="G34" s="1">
        <v>-0.92703060800000003</v>
      </c>
      <c r="H34" s="1">
        <v>0.29396743400000003</v>
      </c>
      <c r="I34" s="1">
        <v>-0.25468531300000002</v>
      </c>
      <c r="J34" s="1">
        <v>0.91300974600000007</v>
      </c>
      <c r="K34" s="1">
        <v>-1.20784987</v>
      </c>
    </row>
    <row r="35" spans="1:11" x14ac:dyDescent="0.25">
      <c r="A35" s="3" t="s">
        <v>32</v>
      </c>
      <c r="B35" s="1">
        <v>1</v>
      </c>
      <c r="C35" s="1">
        <v>-1.64327472</v>
      </c>
      <c r="D35" s="1">
        <v>0.30642003900000009</v>
      </c>
      <c r="E35" s="1">
        <v>1.61457827</v>
      </c>
      <c r="F35" s="1">
        <v>-0.404783008</v>
      </c>
      <c r="G35" s="1">
        <v>2.6320942500000002</v>
      </c>
      <c r="H35" s="1">
        <v>4.9577248899999997</v>
      </c>
      <c r="I35" s="1">
        <v>1.7300756800000001</v>
      </c>
      <c r="J35" s="1">
        <v>3.0684724000000001</v>
      </c>
      <c r="K35" s="1">
        <v>-2.17825728</v>
      </c>
    </row>
    <row r="36" spans="1:11" x14ac:dyDescent="0.25">
      <c r="A36" s="3" t="s">
        <v>33</v>
      </c>
      <c r="B36" s="1">
        <v>4</v>
      </c>
      <c r="C36" s="1">
        <v>1.61338348</v>
      </c>
      <c r="D36" s="1">
        <v>0.26093905699999997</v>
      </c>
      <c r="E36" s="1">
        <v>0.10949519200000002</v>
      </c>
      <c r="F36" s="1">
        <v>0.50578746299999999</v>
      </c>
      <c r="G36" s="1">
        <v>-0.33835942800000007</v>
      </c>
      <c r="H36" s="1">
        <v>-0.30907134600000002</v>
      </c>
      <c r="I36" s="1">
        <v>-0.39686442500000008</v>
      </c>
      <c r="J36" s="1">
        <v>7.7743505300000015E-2</v>
      </c>
      <c r="K36" s="1">
        <v>0.42504723100000003</v>
      </c>
    </row>
    <row r="37" spans="1:11" x14ac:dyDescent="0.25">
      <c r="A37" s="3" t="s">
        <v>34</v>
      </c>
      <c r="B37" s="1">
        <v>7</v>
      </c>
      <c r="C37" s="1">
        <v>0.98521342199999995</v>
      </c>
      <c r="D37" s="1">
        <v>1.1917308600000001</v>
      </c>
      <c r="E37" s="1">
        <v>0.57496309300000004</v>
      </c>
      <c r="F37" s="1">
        <v>-1.18527198</v>
      </c>
      <c r="G37" s="1">
        <v>0.71891049900000004</v>
      </c>
      <c r="H37" s="1">
        <v>-0.26002790700000006</v>
      </c>
      <c r="I37" s="1">
        <v>0.28291155400000001</v>
      </c>
      <c r="J37" s="1">
        <v>-0.4295069130000001</v>
      </c>
      <c r="K37" s="1">
        <v>-0.74130783800000011</v>
      </c>
    </row>
    <row r="38" spans="1:11" x14ac:dyDescent="0.25">
      <c r="A38" s="3" t="s">
        <v>35</v>
      </c>
      <c r="B38" s="1">
        <v>6</v>
      </c>
      <c r="C38" s="1">
        <v>-0.59749438999999993</v>
      </c>
      <c r="D38" s="1">
        <v>5.70587969E-2</v>
      </c>
      <c r="E38" s="1">
        <v>-0.60732069400000011</v>
      </c>
      <c r="F38" s="1">
        <v>0.44074671599999998</v>
      </c>
      <c r="G38" s="1">
        <v>-0.85303935000000009</v>
      </c>
      <c r="H38" s="1">
        <v>-0.33901589600000009</v>
      </c>
      <c r="I38" s="1">
        <v>-0.62705027800000013</v>
      </c>
      <c r="J38" s="1">
        <v>-6.0641991700000002E-2</v>
      </c>
      <c r="K38" s="1">
        <v>1.10619859</v>
      </c>
    </row>
    <row r="39" spans="1:11" x14ac:dyDescent="0.25">
      <c r="A39" s="3" t="s">
        <v>36</v>
      </c>
      <c r="B39" s="1">
        <v>7</v>
      </c>
      <c r="C39" s="1">
        <v>0.6202431060000001</v>
      </c>
      <c r="D39" s="1">
        <v>-0.16720949000000004</v>
      </c>
      <c r="E39" s="1">
        <v>-0.82160135600000017</v>
      </c>
      <c r="F39" s="1">
        <v>-0.79502749600000011</v>
      </c>
      <c r="G39" s="1">
        <v>0.57503744499999998</v>
      </c>
      <c r="H39" s="1">
        <v>-5.5856836200000003E-2</v>
      </c>
      <c r="I39" s="1">
        <v>-0.38976285700000007</v>
      </c>
      <c r="J39" s="1">
        <v>-0.38407146300000011</v>
      </c>
      <c r="K39" s="1">
        <v>1.5167555699999999</v>
      </c>
    </row>
    <row r="40" spans="1:11" x14ac:dyDescent="0.25">
      <c r="A40" s="3" t="s">
        <v>37</v>
      </c>
      <c r="B40" s="1">
        <v>4</v>
      </c>
      <c r="C40" s="1">
        <v>-0.81507284800000002</v>
      </c>
      <c r="D40" s="1">
        <v>0.27662215400000001</v>
      </c>
      <c r="E40" s="1">
        <v>-0.52759642200000001</v>
      </c>
      <c r="F40" s="1">
        <v>0.7009097070000001</v>
      </c>
      <c r="G40" s="1">
        <v>0.54407815200000009</v>
      </c>
      <c r="H40" s="1">
        <v>-0.34632205000000005</v>
      </c>
      <c r="I40" s="1">
        <v>0.193112544</v>
      </c>
      <c r="J40" s="1">
        <v>-0.59528821300000001</v>
      </c>
      <c r="K40" s="1">
        <v>-9.7479840099999993E-2</v>
      </c>
    </row>
    <row r="41" spans="1:11" x14ac:dyDescent="0.25">
      <c r="A41" s="3" t="s">
        <v>38</v>
      </c>
      <c r="B41" s="1">
        <v>6</v>
      </c>
      <c r="C41" s="1">
        <v>-0.22901474500000002</v>
      </c>
      <c r="D41" s="1">
        <v>0.30249926400000005</v>
      </c>
      <c r="E41" s="1">
        <v>-0.45805197900000005</v>
      </c>
      <c r="F41" s="1">
        <v>5.0502227800000007E-2</v>
      </c>
      <c r="G41" s="1">
        <v>-0.15703235800000004</v>
      </c>
      <c r="H41" s="1">
        <v>-0.32635331300000009</v>
      </c>
      <c r="I41" s="1">
        <v>-0.59723932299999993</v>
      </c>
      <c r="J41" s="1">
        <v>-0.39177653300000004</v>
      </c>
      <c r="K41" s="1">
        <v>1.2461612</v>
      </c>
    </row>
    <row r="42" spans="1:11" x14ac:dyDescent="0.25">
      <c r="A42" s="3" t="s">
        <v>39</v>
      </c>
      <c r="B42" s="1">
        <v>7</v>
      </c>
      <c r="C42" s="1">
        <v>0.85887754300000008</v>
      </c>
      <c r="D42" s="1">
        <v>1.5869449100000002</v>
      </c>
      <c r="E42" s="1">
        <v>-0.37651935000000003</v>
      </c>
      <c r="F42" s="1">
        <v>-0.79502749600000011</v>
      </c>
      <c r="G42" s="1">
        <v>1.50784078</v>
      </c>
      <c r="H42" s="1">
        <v>-0.39492728100000007</v>
      </c>
      <c r="I42" s="1">
        <v>-0.10465508300000001</v>
      </c>
      <c r="J42" s="1">
        <v>-0.60158680200000003</v>
      </c>
      <c r="K42" s="1">
        <v>9.8467811399999994E-2</v>
      </c>
    </row>
    <row r="43" spans="1:11" x14ac:dyDescent="0.25">
      <c r="A43" s="3" t="s">
        <v>40</v>
      </c>
      <c r="B43" s="1">
        <v>4</v>
      </c>
      <c r="C43" s="1">
        <v>-0.744886249</v>
      </c>
      <c r="D43" s="1">
        <v>0.90943511700000002</v>
      </c>
      <c r="E43" s="1">
        <v>0.16155773400000001</v>
      </c>
      <c r="F43" s="1">
        <v>0.83099120300000018</v>
      </c>
      <c r="G43" s="1">
        <v>-0.39557797200000006</v>
      </c>
      <c r="H43" s="1">
        <v>-0.27002622400000004</v>
      </c>
      <c r="I43" s="1">
        <v>0.184528268</v>
      </c>
      <c r="J43" s="1">
        <v>-0.21437647700000001</v>
      </c>
      <c r="K43" s="1">
        <v>-0.18145740500000002</v>
      </c>
    </row>
    <row r="44" spans="1:11" x14ac:dyDescent="0.25">
      <c r="A44" s="3" t="s">
        <v>41</v>
      </c>
      <c r="B44" s="1">
        <v>4</v>
      </c>
      <c r="C44" s="1">
        <v>1.2133198700000001</v>
      </c>
      <c r="D44" s="1">
        <v>0.43188481400000012</v>
      </c>
      <c r="E44" s="1">
        <v>0.65788487500000015</v>
      </c>
      <c r="F44" s="1">
        <v>-7.9579268100000003E-2</v>
      </c>
      <c r="G44" s="1">
        <v>-0.39404331100000001</v>
      </c>
      <c r="H44" s="1">
        <v>-0.19134995100000002</v>
      </c>
      <c r="I44" s="1">
        <v>-7.2765406200000021E-2</v>
      </c>
      <c r="J44" s="1">
        <v>0.28070482400000002</v>
      </c>
      <c r="K44" s="1">
        <v>1.44902465E-2</v>
      </c>
    </row>
    <row r="45" spans="1:11" x14ac:dyDescent="0.25">
      <c r="A45" s="3" t="s">
        <v>42</v>
      </c>
      <c r="B45" s="1">
        <v>4</v>
      </c>
      <c r="C45" s="1">
        <v>0.472851248</v>
      </c>
      <c r="D45" s="1">
        <v>1.4685375199999999</v>
      </c>
      <c r="E45" s="1">
        <v>0.34679126300000002</v>
      </c>
      <c r="F45" s="1">
        <v>0.24562447200000001</v>
      </c>
      <c r="G45" s="1">
        <v>-0.20894640700000006</v>
      </c>
      <c r="H45" s="1">
        <v>-0.28089202900000004</v>
      </c>
      <c r="I45" s="1">
        <v>-3.5065306599999992E-2</v>
      </c>
      <c r="J45" s="1">
        <v>-0.42320832500000005</v>
      </c>
      <c r="K45" s="1">
        <v>-0.43339010000000006</v>
      </c>
    </row>
    <row r="46" spans="1:11" x14ac:dyDescent="0.25">
      <c r="A46" s="3" t="s">
        <v>43</v>
      </c>
      <c r="B46" s="1">
        <v>6</v>
      </c>
      <c r="C46" s="1">
        <v>-0.35184129300000005</v>
      </c>
      <c r="D46" s="1">
        <v>-0.88079040200000014</v>
      </c>
      <c r="E46" s="1">
        <v>-1.0232714599999999</v>
      </c>
      <c r="F46" s="1">
        <v>-1.05519049</v>
      </c>
      <c r="G46" s="1">
        <v>4.4369005599999997E-2</v>
      </c>
      <c r="H46" s="1">
        <v>-0.490077504</v>
      </c>
      <c r="I46" s="1">
        <v>-1.0056886</v>
      </c>
      <c r="J46" s="1">
        <v>-8.2656476400000012E-2</v>
      </c>
      <c r="K46" s="1">
        <v>0.48103227400000004</v>
      </c>
    </row>
    <row r="47" spans="1:11" x14ac:dyDescent="0.25">
      <c r="A47" s="3" t="s">
        <v>44</v>
      </c>
      <c r="B47" s="1">
        <v>7</v>
      </c>
      <c r="C47" s="1">
        <v>2.7890090199999999</v>
      </c>
      <c r="D47" s="1">
        <v>0.36366334300000003</v>
      </c>
      <c r="E47" s="1">
        <v>-0.117942434</v>
      </c>
      <c r="F47" s="1">
        <v>0.89603195099999999</v>
      </c>
      <c r="G47" s="1">
        <v>-0.36997067600000011</v>
      </c>
      <c r="H47" s="1">
        <v>0.14099786100000003</v>
      </c>
      <c r="I47" s="1">
        <v>3.0686559400000002</v>
      </c>
      <c r="J47" s="1">
        <v>-0.76161987600000014</v>
      </c>
      <c r="K47" s="1">
        <v>-1.02123305</v>
      </c>
    </row>
    <row r="48" spans="1:11" x14ac:dyDescent="0.25">
      <c r="A48" s="3" t="s">
        <v>45</v>
      </c>
      <c r="B48" s="1">
        <v>7</v>
      </c>
      <c r="C48" s="1">
        <v>-0.35885995300000006</v>
      </c>
      <c r="D48" s="1">
        <v>1.04666222</v>
      </c>
      <c r="E48" s="1">
        <v>-2.41346401E-2</v>
      </c>
      <c r="F48" s="1">
        <v>-0.92510899099999999</v>
      </c>
      <c r="G48" s="1">
        <v>1.1089211999999999</v>
      </c>
      <c r="H48" s="1">
        <v>-0.41951327500000007</v>
      </c>
      <c r="I48" s="1">
        <v>4.3383616300000004E-2</v>
      </c>
      <c r="J48" s="1">
        <v>-0.22208154599999999</v>
      </c>
      <c r="K48" s="1">
        <v>8.9136970900000015E-2</v>
      </c>
    </row>
    <row r="49" spans="1:11" x14ac:dyDescent="0.25">
      <c r="A49" s="3" t="s">
        <v>46</v>
      </c>
      <c r="B49" s="1">
        <v>4</v>
      </c>
      <c r="C49" s="1">
        <v>5.1731652200000013E-2</v>
      </c>
      <c r="D49" s="1">
        <v>7.7446822900000017E-2</v>
      </c>
      <c r="E49" s="1">
        <v>-9.0668155900000005E-2</v>
      </c>
      <c r="F49" s="1">
        <v>-0.46982375600000004</v>
      </c>
      <c r="G49" s="1">
        <v>-8.9536416399999999E-2</v>
      </c>
      <c r="H49" s="1">
        <v>0.23271178500000003</v>
      </c>
      <c r="I49" s="1">
        <v>1.40954267</v>
      </c>
      <c r="J49" s="1">
        <v>-0.4854603950000001</v>
      </c>
      <c r="K49" s="1">
        <v>-0.28409665100000003</v>
      </c>
    </row>
    <row r="50" spans="1:11" x14ac:dyDescent="0.25">
      <c r="A50" s="3" t="s">
        <v>47</v>
      </c>
      <c r="B50" s="1">
        <v>3</v>
      </c>
      <c r="C50" s="1">
        <v>-1.7520639500000001</v>
      </c>
      <c r="D50" s="1">
        <v>-2.7862866799999999</v>
      </c>
      <c r="E50" s="1">
        <v>-1.8365032800000001</v>
      </c>
      <c r="F50" s="1">
        <v>-0.46982375600000004</v>
      </c>
      <c r="G50" s="1">
        <v>-1.3764473700000002</v>
      </c>
      <c r="H50" s="1">
        <v>-0.58339315599999997</v>
      </c>
      <c r="I50" s="1">
        <v>-1.6563222</v>
      </c>
      <c r="J50" s="1">
        <v>-0.3664598750000001</v>
      </c>
      <c r="K50" s="1">
        <v>-0.629337751</v>
      </c>
    </row>
    <row r="51" spans="1:11" x14ac:dyDescent="0.25">
      <c r="A51" s="3" t="s">
        <v>48</v>
      </c>
      <c r="B51" s="1">
        <v>3</v>
      </c>
      <c r="C51" s="1">
        <v>-1.84681586</v>
      </c>
      <c r="D51" s="1">
        <v>-3.1438612900000003</v>
      </c>
      <c r="E51" s="1">
        <v>-2.1075927800000001</v>
      </c>
      <c r="F51" s="1">
        <v>4.0830286000000005</v>
      </c>
      <c r="G51" s="1">
        <v>-1.8738750000000002</v>
      </c>
      <c r="H51" s="1">
        <v>-0.392435482</v>
      </c>
      <c r="I51" s="1">
        <v>-1.6018640900000001</v>
      </c>
      <c r="J51" s="1">
        <v>-1.1076753400000001</v>
      </c>
      <c r="K51" s="1">
        <v>-0.79729288099999995</v>
      </c>
    </row>
    <row r="52" spans="1:11" x14ac:dyDescent="0.25">
      <c r="A52" s="3" t="s">
        <v>49</v>
      </c>
      <c r="B52" s="1">
        <v>7</v>
      </c>
      <c r="C52" s="1">
        <v>1.8555272500000002</v>
      </c>
      <c r="D52" s="1">
        <v>-0.91999814400000002</v>
      </c>
      <c r="E52" s="1">
        <v>-0.76006442099999993</v>
      </c>
      <c r="F52" s="1">
        <v>-1.8356794600000002</v>
      </c>
      <c r="G52" s="1">
        <v>9.6495824000000008E-2</v>
      </c>
      <c r="H52" s="1">
        <v>-0.40819464599999999</v>
      </c>
      <c r="I52" s="1">
        <v>0.13549243700000005</v>
      </c>
      <c r="J52" s="1">
        <v>-0.91321406299999996</v>
      </c>
      <c r="K52" s="1">
        <v>0.92891261999999997</v>
      </c>
    </row>
    <row r="53" spans="1:11" x14ac:dyDescent="0.25">
      <c r="A53" s="3" t="s">
        <v>50</v>
      </c>
      <c r="B53" s="1">
        <v>4</v>
      </c>
      <c r="C53" s="1">
        <v>0.27632877000000011</v>
      </c>
      <c r="D53" s="1">
        <v>1.5649885700000001</v>
      </c>
      <c r="E53" s="1">
        <v>2.4729602900000001</v>
      </c>
      <c r="F53" s="1">
        <v>0.24562447200000001</v>
      </c>
      <c r="G53" s="1">
        <v>0.41351389300000008</v>
      </c>
      <c r="H53" s="1">
        <v>-0.117387142</v>
      </c>
      <c r="I53" s="1">
        <v>1.4155782600000002</v>
      </c>
      <c r="J53" s="1">
        <v>-6.6023310200000004E-2</v>
      </c>
      <c r="K53" s="1">
        <v>-0.27476581</v>
      </c>
    </row>
    <row r="54" spans="1:11" x14ac:dyDescent="0.25">
      <c r="A54" s="3" t="s">
        <v>51</v>
      </c>
      <c r="B54" s="1">
        <v>4</v>
      </c>
      <c r="C54" s="1">
        <v>0.56760315600000011</v>
      </c>
      <c r="D54" s="1">
        <v>0.68516683</v>
      </c>
      <c r="E54" s="1">
        <v>2.2105134400000002</v>
      </c>
      <c r="F54" s="1">
        <v>0.37570596800000006</v>
      </c>
      <c r="G54" s="1">
        <v>7.4149650199999996E-4</v>
      </c>
      <c r="H54" s="1">
        <v>0.29822621100000007</v>
      </c>
      <c r="I54" s="1">
        <v>2.1108886400000002</v>
      </c>
      <c r="J54" s="1">
        <v>0.16066473100000001</v>
      </c>
      <c r="K54" s="1">
        <v>-0.50803682399999994</v>
      </c>
    </row>
    <row r="55" spans="1:11" x14ac:dyDescent="0.25">
      <c r="A55" s="3" t="s">
        <v>52</v>
      </c>
      <c r="B55" s="1">
        <v>4</v>
      </c>
      <c r="C55" s="1">
        <v>-0.56240109100000002</v>
      </c>
      <c r="D55" s="1">
        <v>0.228004554</v>
      </c>
      <c r="E55" s="1">
        <v>-0.29137967300000012</v>
      </c>
      <c r="F55" s="1">
        <v>1.4813986800000001</v>
      </c>
      <c r="G55" s="1">
        <v>-1.0361509600000001</v>
      </c>
      <c r="H55" s="1">
        <v>-0.990065046</v>
      </c>
      <c r="I55" s="1">
        <v>-0.82696875700000005</v>
      </c>
      <c r="J55" s="1">
        <v>-0.60513357999999995</v>
      </c>
      <c r="K55" s="1">
        <v>-0.55469102700000017</v>
      </c>
    </row>
    <row r="56" spans="1:11" x14ac:dyDescent="0.25">
      <c r="A56" s="3" t="s">
        <v>53</v>
      </c>
      <c r="B56" s="1">
        <v>6</v>
      </c>
      <c r="C56" s="1">
        <v>0.111390262</v>
      </c>
      <c r="D56" s="1">
        <v>6.872886610000001E-3</v>
      </c>
      <c r="E56" s="1">
        <v>0.36429585399999997</v>
      </c>
      <c r="F56" s="1">
        <v>0.11554297600000001</v>
      </c>
      <c r="G56" s="1">
        <v>0.56647536300000001</v>
      </c>
      <c r="H56" s="1">
        <v>-0.43018876600000011</v>
      </c>
      <c r="I56" s="1">
        <v>-0.29084408400000006</v>
      </c>
      <c r="J56" s="1">
        <v>-0.79910565100000008</v>
      </c>
      <c r="K56" s="1">
        <v>0.20110705700000001</v>
      </c>
    </row>
    <row r="57" spans="1:11" x14ac:dyDescent="0.25">
      <c r="A57" s="3" t="s">
        <v>54</v>
      </c>
      <c r="B57" s="1">
        <v>6</v>
      </c>
      <c r="C57" s="1">
        <v>-0.24656139400000004</v>
      </c>
      <c r="D57" s="1">
        <v>-0.23856758100000003</v>
      </c>
      <c r="E57" s="1">
        <v>-0.25146092100000006</v>
      </c>
      <c r="F57" s="1">
        <v>0.18058372399999997</v>
      </c>
      <c r="G57" s="1">
        <v>0.63684323100000018</v>
      </c>
      <c r="H57" s="1">
        <v>-0.27650776000000005</v>
      </c>
      <c r="I57" s="1">
        <v>-0.28955729500000005</v>
      </c>
      <c r="J57" s="1">
        <v>-0.81616687700000001</v>
      </c>
      <c r="K57" s="1">
        <v>0.826273374</v>
      </c>
    </row>
    <row r="58" spans="1:11" x14ac:dyDescent="0.25">
      <c r="A58" s="3" t="s">
        <v>55</v>
      </c>
      <c r="B58" s="1">
        <v>4</v>
      </c>
      <c r="C58" s="1">
        <v>-0.75190490900000007</v>
      </c>
      <c r="D58" s="1">
        <v>-0.34991756900000009</v>
      </c>
      <c r="E58" s="1">
        <v>9.1210065199999996E-2</v>
      </c>
      <c r="F58" s="1">
        <v>0.76595045500000003</v>
      </c>
      <c r="G58" s="1">
        <v>-0.51961828899999996</v>
      </c>
      <c r="H58" s="1">
        <v>-0.17593093000000004</v>
      </c>
      <c r="I58" s="1">
        <v>1.0766340400000001</v>
      </c>
      <c r="J58" s="1">
        <v>0.86323254999999999</v>
      </c>
      <c r="K58" s="1">
        <v>-6.9487318399999984E-2</v>
      </c>
    </row>
    <row r="59" spans="1:11" x14ac:dyDescent="0.25">
      <c r="A59" s="3" t="s">
        <v>56</v>
      </c>
      <c r="B59" s="1">
        <v>6</v>
      </c>
      <c r="C59" s="1">
        <v>0.55707516700000004</v>
      </c>
      <c r="D59" s="1">
        <v>-1.1858266399999999</v>
      </c>
      <c r="E59" s="1">
        <v>-1.94006302</v>
      </c>
      <c r="F59" s="1">
        <v>-0.33974226000000007</v>
      </c>
      <c r="G59" s="1">
        <v>-6.6636804300000005E-2</v>
      </c>
      <c r="H59" s="1">
        <v>-0.45068069700000007</v>
      </c>
      <c r="I59" s="1">
        <v>-1.18187858</v>
      </c>
      <c r="J59" s="1">
        <v>-0.63399701600000025</v>
      </c>
      <c r="K59" s="1">
        <v>0.56500983900000012</v>
      </c>
    </row>
    <row r="60" spans="1:11" x14ac:dyDescent="0.25">
      <c r="A60" s="3" t="s">
        <v>57</v>
      </c>
      <c r="B60" s="1">
        <v>6</v>
      </c>
      <c r="C60" s="1">
        <v>-0.39746258300000009</v>
      </c>
      <c r="D60" s="1">
        <v>-0.78277104600000014</v>
      </c>
      <c r="E60" s="1">
        <v>0.36467259600000007</v>
      </c>
      <c r="F60" s="1">
        <v>-0.59990525200000011</v>
      </c>
      <c r="G60" s="1">
        <v>-0.54481951900000003</v>
      </c>
      <c r="H60" s="1">
        <v>-0.202190013</v>
      </c>
      <c r="I60" s="1">
        <v>-0.31399757200000006</v>
      </c>
      <c r="J60" s="1">
        <v>0.209524657</v>
      </c>
      <c r="K60" s="1">
        <v>1.18084531</v>
      </c>
    </row>
    <row r="61" spans="1:11" x14ac:dyDescent="0.25">
      <c r="A61" s="3" t="s">
        <v>58</v>
      </c>
      <c r="B61" s="1">
        <v>7</v>
      </c>
      <c r="C61" s="1">
        <v>0.88344285300000003</v>
      </c>
      <c r="D61" s="1">
        <v>0.90943511700000002</v>
      </c>
      <c r="E61" s="1">
        <v>-1.4135637700000001</v>
      </c>
      <c r="F61" s="1">
        <v>-1.4538520100000001E-2</v>
      </c>
      <c r="G61" s="1">
        <v>0.39850788000000004</v>
      </c>
      <c r="H61" s="1">
        <v>1.34630413</v>
      </c>
      <c r="I61" s="1">
        <v>3.03072907</v>
      </c>
      <c r="J61" s="1">
        <v>-0.95400201100000004</v>
      </c>
      <c r="K61" s="1">
        <v>-0.51736766499999987</v>
      </c>
    </row>
    <row r="62" spans="1:11" x14ac:dyDescent="0.25">
      <c r="A62" s="3" t="s">
        <v>59</v>
      </c>
      <c r="B62" s="1">
        <v>4</v>
      </c>
      <c r="C62" s="1">
        <v>-0.20094010500000004</v>
      </c>
      <c r="D62" s="1">
        <v>0.26093905699999997</v>
      </c>
      <c r="E62" s="1">
        <v>-0.70652796899999992</v>
      </c>
      <c r="F62" s="1">
        <v>-0.404783008</v>
      </c>
      <c r="G62" s="1">
        <v>-0.15948179700000004</v>
      </c>
      <c r="H62" s="1">
        <v>-0.39311099400000005</v>
      </c>
      <c r="I62" s="1">
        <v>0.98303550299999998</v>
      </c>
      <c r="J62" s="1">
        <v>-0.62280631900000005</v>
      </c>
      <c r="K62" s="1">
        <v>-0.84394708400000007</v>
      </c>
    </row>
    <row r="63" spans="1:11" x14ac:dyDescent="0.25">
      <c r="A63" s="3" t="s">
        <v>60</v>
      </c>
      <c r="B63" s="1">
        <v>6</v>
      </c>
      <c r="C63" s="1">
        <v>-1.2467204300000001</v>
      </c>
      <c r="D63" s="1">
        <v>-0.59065310799999993</v>
      </c>
      <c r="E63" s="1">
        <v>-1.00792375</v>
      </c>
      <c r="F63" s="1">
        <v>5.0502227800000007E-2</v>
      </c>
      <c r="G63" s="1">
        <v>0.35254150100000003</v>
      </c>
      <c r="H63" s="1">
        <v>-0.42732628700000014</v>
      </c>
      <c r="I63" s="1">
        <v>-1.0377178899999999</v>
      </c>
      <c r="J63" s="1">
        <v>-7.4095287900000029E-2</v>
      </c>
      <c r="K63" s="1">
        <v>0.74229580900000014</v>
      </c>
    </row>
    <row r="64" spans="1:11" x14ac:dyDescent="0.25">
      <c r="A64" s="3" t="s">
        <v>61</v>
      </c>
      <c r="B64" s="1">
        <v>6</v>
      </c>
      <c r="C64" s="1">
        <v>1.0694373399999999</v>
      </c>
      <c r="D64" s="1">
        <v>0.21467392099999999</v>
      </c>
      <c r="E64" s="1">
        <v>-0.31361227800000008</v>
      </c>
      <c r="F64" s="1">
        <v>-1.4538520100000001E-2</v>
      </c>
      <c r="G64" s="1">
        <v>4.7188484299999993E-2</v>
      </c>
      <c r="H64" s="1">
        <v>-0.34977747000000003</v>
      </c>
      <c r="I64" s="1">
        <v>-0.69058328499999988</v>
      </c>
      <c r="J64" s="1">
        <v>-0.35208930900000007</v>
      </c>
      <c r="K64" s="1">
        <v>0.25709210100000002</v>
      </c>
    </row>
    <row r="65" spans="1:11" x14ac:dyDescent="0.25">
      <c r="A65" s="3" t="s">
        <v>62</v>
      </c>
      <c r="B65" s="1">
        <v>6</v>
      </c>
      <c r="C65" s="1">
        <v>-0.16935613500000002</v>
      </c>
      <c r="D65" s="1">
        <v>7.1173584200000015E-2</v>
      </c>
      <c r="E65" s="1">
        <v>-0.51868183900000009</v>
      </c>
      <c r="F65" s="1">
        <v>0.11554297600000001</v>
      </c>
      <c r="G65" s="1">
        <v>-0.75722034300000007</v>
      </c>
      <c r="H65" s="1">
        <v>-0.24965705600000002</v>
      </c>
      <c r="I65" s="1">
        <v>-0.68549507700000012</v>
      </c>
      <c r="J65" s="1">
        <v>-0.21951319000000005</v>
      </c>
      <c r="K65" s="1">
        <v>0.78895001200000014</v>
      </c>
    </row>
    <row r="66" spans="1:11" x14ac:dyDescent="0.25">
      <c r="A66" s="3" t="s">
        <v>63</v>
      </c>
      <c r="B66" s="1">
        <v>2</v>
      </c>
      <c r="C66" s="1">
        <v>-0.72032093900000005</v>
      </c>
      <c r="D66" s="1">
        <v>-1.24777487</v>
      </c>
      <c r="E66" s="1">
        <v>-0.10152723600000001</v>
      </c>
      <c r="F66" s="1">
        <v>0.83099120300000018</v>
      </c>
      <c r="G66" s="1">
        <v>-1.5011937500000001</v>
      </c>
      <c r="H66" s="1">
        <v>0.13173583500000002</v>
      </c>
      <c r="I66" s="1">
        <v>-1.4581744300000001</v>
      </c>
      <c r="J66" s="1">
        <v>1.3142848800000002</v>
      </c>
      <c r="K66" s="1">
        <v>3.20563771</v>
      </c>
    </row>
    <row r="67" spans="1:11" x14ac:dyDescent="0.25">
      <c r="A67" s="3" t="s">
        <v>64</v>
      </c>
      <c r="B67" s="1">
        <v>6</v>
      </c>
      <c r="C67" s="1">
        <v>0.60269645600000021</v>
      </c>
      <c r="D67" s="1">
        <v>-0.132706676</v>
      </c>
      <c r="E67" s="1">
        <v>-0.99080136600000002</v>
      </c>
      <c r="F67" s="1">
        <v>0.44074671599999998</v>
      </c>
      <c r="G67" s="1">
        <v>-0.74290604300000007</v>
      </c>
      <c r="H67" s="1">
        <v>-0.49178011100000002</v>
      </c>
      <c r="I67" s="1">
        <v>-0.41582001400000007</v>
      </c>
      <c r="J67" s="1">
        <v>-0.61302210400000001</v>
      </c>
      <c r="K67" s="1">
        <v>0.49969395499999997</v>
      </c>
    </row>
    <row r="68" spans="1:11" x14ac:dyDescent="0.25">
      <c r="A68" s="3" t="s">
        <v>65</v>
      </c>
      <c r="B68" s="1">
        <v>4</v>
      </c>
      <c r="C68" s="1">
        <v>-0.12724417600000001</v>
      </c>
      <c r="D68" s="1">
        <v>0.6326284550000002</v>
      </c>
      <c r="E68" s="1">
        <v>2.2904884000000001</v>
      </c>
      <c r="F68" s="1">
        <v>1.8066024199999999</v>
      </c>
      <c r="G68" s="1">
        <v>7.5180272800000017E-2</v>
      </c>
      <c r="H68" s="1">
        <v>-0.990065046</v>
      </c>
      <c r="I68" s="1">
        <v>1.2052366999999999</v>
      </c>
      <c r="J68" s="1">
        <v>1.6878584600000002</v>
      </c>
      <c r="K68" s="1">
        <v>-1.20784987</v>
      </c>
    </row>
    <row r="69" spans="1:11" x14ac:dyDescent="0.25">
      <c r="A69" s="3" t="s">
        <v>66</v>
      </c>
      <c r="B69" s="1">
        <v>6</v>
      </c>
      <c r="C69" s="1">
        <v>-1.1484591900000001</v>
      </c>
      <c r="D69" s="1">
        <v>0.14409998500000004</v>
      </c>
      <c r="E69" s="1">
        <v>8.6549324699999999E-2</v>
      </c>
      <c r="F69" s="1">
        <v>-0.14462001599999999</v>
      </c>
      <c r="G69" s="1">
        <v>-0.20564438700000004</v>
      </c>
      <c r="H69" s="1">
        <v>-0.25596980000000003</v>
      </c>
      <c r="I69" s="1">
        <v>9.3889379399999997E-3</v>
      </c>
      <c r="J69" s="1">
        <v>0.24597085900000001</v>
      </c>
      <c r="K69" s="1">
        <v>0.45303975199999996</v>
      </c>
    </row>
    <row r="70" spans="1:11" x14ac:dyDescent="0.25">
      <c r="A70" s="3" t="s">
        <v>67</v>
      </c>
      <c r="B70" s="1">
        <v>6</v>
      </c>
      <c r="C70" s="1">
        <v>0.23421681000000003</v>
      </c>
      <c r="D70" s="1">
        <v>-1.18033755</v>
      </c>
      <c r="E70" s="1">
        <v>-6.6319327399999989E-2</v>
      </c>
      <c r="F70" s="1">
        <v>-0.92510899099999999</v>
      </c>
      <c r="G70" s="1">
        <v>-2.0560790099999999</v>
      </c>
      <c r="H70" s="1">
        <v>-0.990065046</v>
      </c>
      <c r="I70" s="1">
        <v>-0.73475502500000012</v>
      </c>
      <c r="J70" s="1">
        <v>-0.198110218</v>
      </c>
      <c r="K70" s="1">
        <v>0.18244537600000002</v>
      </c>
    </row>
    <row r="71" spans="1:11" x14ac:dyDescent="0.25">
      <c r="A71" s="3" t="s">
        <v>68</v>
      </c>
      <c r="B71" s="1">
        <v>7</v>
      </c>
      <c r="C71" s="1">
        <v>-1.4945617E-2</v>
      </c>
      <c r="D71" s="1">
        <v>0.9345280720000001</v>
      </c>
      <c r="E71" s="1">
        <v>0.45770386600000001</v>
      </c>
      <c r="F71" s="1">
        <v>0.11554297600000001</v>
      </c>
      <c r="G71" s="1">
        <v>1.48050069</v>
      </c>
      <c r="H71" s="1">
        <v>-0.35600399300000007</v>
      </c>
      <c r="I71" s="1">
        <v>-0.121853329</v>
      </c>
      <c r="J71" s="1">
        <v>-0.33765759100000009</v>
      </c>
      <c r="K71" s="1">
        <v>0.21043789800000004</v>
      </c>
    </row>
    <row r="72" spans="1:11" x14ac:dyDescent="0.25">
      <c r="A72" s="3" t="s">
        <v>69</v>
      </c>
      <c r="B72" s="1">
        <v>6</v>
      </c>
      <c r="C72" s="1">
        <v>-0.43606521200000004</v>
      </c>
      <c r="D72" s="1">
        <v>-1.3520674700000002</v>
      </c>
      <c r="E72" s="1">
        <v>-1.1846826399999999</v>
      </c>
      <c r="F72" s="1">
        <v>-1.9007202100000002</v>
      </c>
      <c r="G72" s="1">
        <v>-0.57906373899999997</v>
      </c>
      <c r="H72" s="1">
        <v>-0.50981305200000004</v>
      </c>
      <c r="I72" s="1">
        <v>-1.2265558400000001</v>
      </c>
      <c r="J72" s="1">
        <v>-0.61534585500000016</v>
      </c>
      <c r="K72" s="1">
        <v>-8.8148999499999978E-2</v>
      </c>
    </row>
    <row r="73" spans="1:11" x14ac:dyDescent="0.25">
      <c r="A73" s="3" t="s">
        <v>70</v>
      </c>
      <c r="B73" s="1">
        <v>7</v>
      </c>
      <c r="C73" s="1">
        <v>0.20263284100000001</v>
      </c>
      <c r="D73" s="1">
        <v>-0.22445279400000001</v>
      </c>
      <c r="E73" s="1">
        <v>-0.74765173600000023</v>
      </c>
      <c r="F73" s="1">
        <v>0.7009097070000001</v>
      </c>
      <c r="G73" s="1">
        <v>3.3153350700000002</v>
      </c>
      <c r="H73" s="1">
        <v>-0.30518079800000009</v>
      </c>
      <c r="I73" s="1">
        <v>3.1845535299999991E-2</v>
      </c>
      <c r="J73" s="1">
        <v>-0.36762175100000005</v>
      </c>
      <c r="K73" s="1">
        <v>0.63032572300000012</v>
      </c>
    </row>
    <row r="74" spans="1:11" x14ac:dyDescent="0.25">
      <c r="A74" s="3" t="s">
        <v>71</v>
      </c>
      <c r="B74" s="1">
        <v>7</v>
      </c>
      <c r="C74" s="1">
        <v>0.56058449700000001</v>
      </c>
      <c r="D74" s="1">
        <v>0.93060729800000008</v>
      </c>
      <c r="E74" s="1">
        <v>0.77085671</v>
      </c>
      <c r="F74" s="1">
        <v>5.0502227800000007E-2</v>
      </c>
      <c r="G74" s="1">
        <v>1.9255001899999999</v>
      </c>
      <c r="H74" s="1">
        <v>-0.27596528600000003</v>
      </c>
      <c r="I74" s="1">
        <v>-0.26775315399999994</v>
      </c>
      <c r="J74" s="1">
        <v>-0.35007131400000002</v>
      </c>
      <c r="K74" s="1">
        <v>-0.47071346200000003</v>
      </c>
    </row>
    <row r="75" spans="1:11" x14ac:dyDescent="0.25">
      <c r="A75" s="3" t="s">
        <v>72</v>
      </c>
      <c r="B75" s="1">
        <v>2</v>
      </c>
      <c r="C75" s="1">
        <v>-1.78013859</v>
      </c>
      <c r="D75" s="1">
        <v>-0.33501862700000012</v>
      </c>
      <c r="E75" s="1">
        <v>-0.33766019000000008</v>
      </c>
      <c r="F75" s="1">
        <v>-0.404783008</v>
      </c>
      <c r="G75" s="1">
        <v>-0.65893388300000011</v>
      </c>
      <c r="H75" s="1">
        <v>0.87357587000000014</v>
      </c>
      <c r="I75" s="1">
        <v>0.17466730200000002</v>
      </c>
      <c r="J75" s="1">
        <v>-0.32267551100000008</v>
      </c>
      <c r="K75" s="1">
        <v>3.2989461200000001</v>
      </c>
    </row>
    <row r="76" spans="1:11" x14ac:dyDescent="0.25">
      <c r="A76" s="3" t="s">
        <v>73</v>
      </c>
      <c r="B76" s="1">
        <v>6</v>
      </c>
      <c r="C76" s="1">
        <v>0.48337923700000007</v>
      </c>
      <c r="D76" s="1">
        <v>0.70084992700000015</v>
      </c>
      <c r="E76" s="1">
        <v>-0.29369400200000001</v>
      </c>
      <c r="F76" s="1">
        <v>-1.18527198</v>
      </c>
      <c r="G76" s="1">
        <v>-0.77044171600000011</v>
      </c>
      <c r="H76" s="1">
        <v>-0.34561821300000006</v>
      </c>
      <c r="I76" s="1">
        <v>-0.92851965300000006</v>
      </c>
      <c r="J76" s="1">
        <v>-0.25204570599999998</v>
      </c>
      <c r="K76" s="1">
        <v>-9.7479840099999993E-2</v>
      </c>
    </row>
    <row r="77" spans="1:11" x14ac:dyDescent="0.25">
      <c r="A77" s="3" t="s">
        <v>74</v>
      </c>
      <c r="B77" s="1">
        <v>7</v>
      </c>
      <c r="C77" s="1">
        <v>2.0064284400000001</v>
      </c>
      <c r="D77" s="1">
        <v>-0.55615029400000005</v>
      </c>
      <c r="E77" s="1">
        <v>-0.28176821100000005</v>
      </c>
      <c r="F77" s="1">
        <v>-1.4454349799999999</v>
      </c>
      <c r="G77" s="1">
        <v>2.2060992499999998</v>
      </c>
      <c r="H77" s="1">
        <v>0.211570693</v>
      </c>
      <c r="I77" s="1">
        <v>0.11162880999999999</v>
      </c>
      <c r="J77" s="1">
        <v>-0.13879341200000003</v>
      </c>
      <c r="K77" s="1">
        <v>0.54634815800000003</v>
      </c>
    </row>
    <row r="78" spans="1:11" x14ac:dyDescent="0.25">
      <c r="A78" s="3" t="s">
        <v>75</v>
      </c>
      <c r="B78" s="1">
        <v>4</v>
      </c>
      <c r="C78" s="1">
        <v>-0.21497742500000003</v>
      </c>
      <c r="D78" s="1">
        <v>-0.11859188899999999</v>
      </c>
      <c r="E78" s="1">
        <v>0.89236232199999987</v>
      </c>
      <c r="F78" s="1">
        <v>0.50578746299999999</v>
      </c>
      <c r="G78" s="1">
        <v>-0.18244978500000003</v>
      </c>
      <c r="H78" s="1">
        <v>-0.35170767400000003</v>
      </c>
      <c r="I78" s="1">
        <v>0.87633297099999996</v>
      </c>
      <c r="J78" s="1">
        <v>-0.52606488899999992</v>
      </c>
      <c r="K78" s="1">
        <v>0.46237059300000011</v>
      </c>
    </row>
    <row r="79" spans="1:11" x14ac:dyDescent="0.25">
      <c r="A79" s="3" t="s">
        <v>76</v>
      </c>
      <c r="B79" s="1">
        <v>6</v>
      </c>
      <c r="C79" s="1">
        <v>-0.40448124300000005</v>
      </c>
      <c r="D79" s="1">
        <v>0.22016300499999999</v>
      </c>
      <c r="E79" s="1">
        <v>-0.53144245700000003</v>
      </c>
      <c r="F79" s="1">
        <v>-1.4538520100000001E-2</v>
      </c>
      <c r="G79" s="1">
        <v>-0.57220871700000009</v>
      </c>
      <c r="H79" s="1">
        <v>-0.46073117499999999</v>
      </c>
      <c r="I79" s="1">
        <v>-0.22803194000000002</v>
      </c>
      <c r="J79" s="1">
        <v>-0.57504711800000008</v>
      </c>
      <c r="K79" s="1">
        <v>0.57434067900000008</v>
      </c>
    </row>
    <row r="80" spans="1:11" x14ac:dyDescent="0.25">
      <c r="A80" s="3" t="s">
        <v>77</v>
      </c>
      <c r="B80" s="1">
        <v>4</v>
      </c>
      <c r="C80" s="1">
        <v>0.44126727799999999</v>
      </c>
      <c r="D80" s="1">
        <v>0.53147247999999991</v>
      </c>
      <c r="E80" s="1">
        <v>1.13379998</v>
      </c>
      <c r="F80" s="1">
        <v>-0.72998674799999996</v>
      </c>
      <c r="G80" s="1">
        <v>-0.119915781</v>
      </c>
      <c r="H80" s="1">
        <v>0.263057386</v>
      </c>
      <c r="I80" s="1">
        <v>-0.11216400400000001</v>
      </c>
      <c r="J80" s="1">
        <v>0.48036397000000008</v>
      </c>
      <c r="K80" s="1">
        <v>0.62099488200000019</v>
      </c>
    </row>
    <row r="81" spans="1:11" x14ac:dyDescent="0.25">
      <c r="A81" s="3" t="s">
        <v>78</v>
      </c>
      <c r="B81" s="1">
        <v>5</v>
      </c>
      <c r="C81" s="1">
        <v>-0.68873696899999992</v>
      </c>
      <c r="D81" s="1">
        <v>-1.3097231</v>
      </c>
      <c r="E81" s="1">
        <v>9.2038054999999994E-2</v>
      </c>
      <c r="F81" s="1">
        <v>-2.8112906799999999</v>
      </c>
      <c r="G81" s="1">
        <v>-0.7117433070000001</v>
      </c>
      <c r="H81" s="1">
        <v>0.71316304600000002</v>
      </c>
      <c r="I81" s="1">
        <v>-0.41756864900000007</v>
      </c>
      <c r="J81" s="1">
        <v>1.2694609400000001</v>
      </c>
      <c r="K81" s="1">
        <v>-1.1145414600000001</v>
      </c>
    </row>
    <row r="82" spans="1:11" x14ac:dyDescent="0.25">
      <c r="A82" s="3" t="s">
        <v>79</v>
      </c>
      <c r="B82" s="1">
        <v>6</v>
      </c>
      <c r="C82" s="1">
        <v>0.27983810000000003</v>
      </c>
      <c r="D82" s="1">
        <v>0.15272568800000003</v>
      </c>
      <c r="E82" s="1">
        <v>-0.3038727140000001</v>
      </c>
      <c r="F82" s="1">
        <v>-0.33974226000000007</v>
      </c>
      <c r="G82" s="1">
        <v>-0.391579232</v>
      </c>
      <c r="H82" s="1">
        <v>-0.40467678000000007</v>
      </c>
      <c r="I82" s="1">
        <v>0.46851433200000003</v>
      </c>
      <c r="J82" s="1">
        <v>-0.41305720100000004</v>
      </c>
      <c r="K82" s="1">
        <v>5.181360870000002E-2</v>
      </c>
    </row>
    <row r="83" spans="1:11" x14ac:dyDescent="0.25">
      <c r="A83" s="3" t="s">
        <v>80</v>
      </c>
      <c r="B83" s="1">
        <v>3</v>
      </c>
      <c r="C83" s="1">
        <v>-2.88557752</v>
      </c>
      <c r="D83" s="1">
        <v>-2.9219454700000003</v>
      </c>
      <c r="E83" s="1">
        <v>-2.23677145</v>
      </c>
      <c r="F83" s="1">
        <v>0.57082821100000014</v>
      </c>
      <c r="G83" s="1">
        <v>-1.04298354</v>
      </c>
      <c r="H83" s="1">
        <v>-0.33739680200000011</v>
      </c>
      <c r="I83" s="1">
        <v>-1.7452983799999999</v>
      </c>
      <c r="J83" s="1">
        <v>-0.60268752600000008</v>
      </c>
      <c r="K83" s="1">
        <v>-2.2833115699999997E-2</v>
      </c>
    </row>
    <row r="84" spans="1:11" x14ac:dyDescent="0.25">
      <c r="A84" s="3" t="s">
        <v>81</v>
      </c>
      <c r="B84" s="1">
        <v>7</v>
      </c>
      <c r="C84" s="1">
        <v>-0.39746258300000009</v>
      </c>
      <c r="D84" s="1">
        <v>0.27191722500000004</v>
      </c>
      <c r="E84" s="1">
        <v>0.49087905100000001</v>
      </c>
      <c r="F84" s="1">
        <v>0.37570596800000006</v>
      </c>
      <c r="G84" s="1">
        <v>1.76491278</v>
      </c>
      <c r="H84" s="1">
        <v>-0.43700844000000005</v>
      </c>
      <c r="I84" s="1">
        <v>-0.26190862700000006</v>
      </c>
      <c r="J84" s="1">
        <v>-0.77256596699999991</v>
      </c>
      <c r="K84" s="1">
        <v>0.61166404200000013</v>
      </c>
    </row>
    <row r="85" spans="1:11" x14ac:dyDescent="0.25">
      <c r="A85" s="3" t="s">
        <v>82</v>
      </c>
      <c r="B85" s="1">
        <v>1</v>
      </c>
      <c r="C85" s="1">
        <v>-2.0924689499999998</v>
      </c>
      <c r="D85" s="1">
        <v>2.0856673899999998</v>
      </c>
      <c r="E85" s="1">
        <v>1.57059013</v>
      </c>
      <c r="F85" s="1">
        <v>0.76595045500000003</v>
      </c>
      <c r="G85" s="1">
        <v>-0.43485067500000013</v>
      </c>
      <c r="H85" s="1">
        <v>4.8022907799999999</v>
      </c>
      <c r="I85" s="1">
        <v>2.3266124499999998</v>
      </c>
      <c r="J85" s="1">
        <v>3.8924256499999998</v>
      </c>
      <c r="K85" s="1">
        <v>-1.9916404700000001</v>
      </c>
    </row>
    <row r="86" spans="1:11" x14ac:dyDescent="0.25">
      <c r="A86" s="3" t="s">
        <v>83</v>
      </c>
      <c r="B86" s="1">
        <v>5</v>
      </c>
      <c r="C86" s="1">
        <v>-1.30286971</v>
      </c>
      <c r="D86" s="1">
        <v>-0.99449285499999995</v>
      </c>
      <c r="E86" s="1">
        <v>0.87550239899999993</v>
      </c>
      <c r="F86" s="1">
        <v>-1.8356794600000002</v>
      </c>
      <c r="G86" s="1">
        <v>-0.16254381000000001</v>
      </c>
      <c r="H86" s="1">
        <v>3.1189489199999998</v>
      </c>
      <c r="I86" s="1">
        <v>0.31438674100000014</v>
      </c>
      <c r="J86" s="1">
        <v>3.70340683</v>
      </c>
      <c r="K86" s="1">
        <v>-2.1502647600000002</v>
      </c>
    </row>
    <row r="87" spans="1:11" x14ac:dyDescent="0.25">
      <c r="A87" s="3" t="s">
        <v>84</v>
      </c>
      <c r="B87" s="1">
        <v>4</v>
      </c>
      <c r="C87" s="1">
        <v>0.413192638</v>
      </c>
      <c r="D87" s="1">
        <v>0.52912001600000014</v>
      </c>
      <c r="E87" s="1">
        <v>0.82581612699999996</v>
      </c>
      <c r="F87" s="1">
        <v>-0.92510899099999999</v>
      </c>
      <c r="G87" s="1">
        <v>-0.3866831770000001</v>
      </c>
      <c r="H87" s="1">
        <v>-0.19871947100000004</v>
      </c>
      <c r="I87" s="1">
        <v>-0.57524232200000003</v>
      </c>
      <c r="J87" s="1">
        <v>-0.19132241899999999</v>
      </c>
      <c r="K87" s="1">
        <v>0.25709210100000002</v>
      </c>
    </row>
    <row r="91" spans="1:11" x14ac:dyDescent="0.25">
      <c r="A91">
        <v>1</v>
      </c>
      <c r="B91">
        <f>COUNTIF($B$3:$B$87,A91)</f>
        <v>2</v>
      </c>
    </row>
    <row r="92" spans="1:11" x14ac:dyDescent="0.25">
      <c r="A92">
        <v>2</v>
      </c>
      <c r="B92">
        <f t="shared" ref="B92:B97" si="7">COUNTIF($B$3:$B$87,A92)</f>
        <v>3</v>
      </c>
    </row>
    <row r="93" spans="1:11" x14ac:dyDescent="0.25">
      <c r="A93">
        <v>3</v>
      </c>
      <c r="B93">
        <f t="shared" si="7"/>
        <v>4</v>
      </c>
    </row>
    <row r="94" spans="1:11" x14ac:dyDescent="0.25">
      <c r="A94">
        <v>4</v>
      </c>
      <c r="B94">
        <f t="shared" si="7"/>
        <v>26</v>
      </c>
    </row>
    <row r="95" spans="1:11" x14ac:dyDescent="0.25">
      <c r="A95">
        <v>5</v>
      </c>
      <c r="B95">
        <f t="shared" si="7"/>
        <v>4</v>
      </c>
    </row>
    <row r="96" spans="1:11" x14ac:dyDescent="0.25">
      <c r="A96">
        <v>6</v>
      </c>
      <c r="B96">
        <f t="shared" si="7"/>
        <v>29</v>
      </c>
    </row>
    <row r="97" spans="1:2" x14ac:dyDescent="0.25">
      <c r="A97">
        <v>7</v>
      </c>
      <c r="B97">
        <f t="shared" si="7"/>
        <v>17</v>
      </c>
    </row>
  </sheetData>
  <mergeCells count="2">
    <mergeCell ref="A1:A2"/>
    <mergeCell ref="B1: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95"/>
  <sheetViews>
    <sheetView workbookViewId="0">
      <selection activeCell="M1" sqref="M1:V8"/>
    </sheetView>
  </sheetViews>
  <sheetFormatPr defaultRowHeight="15" x14ac:dyDescent="0.25"/>
  <cols>
    <col min="1" max="1" width="43.140625" bestFit="1" customWidth="1"/>
  </cols>
  <sheetData>
    <row r="1" spans="1:22" x14ac:dyDescent="0.25">
      <c r="A1" s="26" t="s">
        <v>94</v>
      </c>
      <c r="B1" s="28" t="s">
        <v>102</v>
      </c>
      <c r="C1" s="27"/>
      <c r="D1" s="27"/>
      <c r="E1" s="27"/>
      <c r="F1" s="27"/>
      <c r="G1" s="27"/>
      <c r="H1" s="27"/>
      <c r="I1" s="27"/>
      <c r="J1" s="27"/>
      <c r="K1" s="27"/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ht="38.25" x14ac:dyDescent="0.25">
      <c r="A2" s="27"/>
      <c r="B2" s="5" t="s">
        <v>95</v>
      </c>
      <c r="C2" s="5" t="s">
        <v>85</v>
      </c>
      <c r="D2" s="5" t="s">
        <v>86</v>
      </c>
      <c r="E2" s="5" t="s">
        <v>87</v>
      </c>
      <c r="F2" s="5" t="s">
        <v>88</v>
      </c>
      <c r="G2" s="5" t="s">
        <v>89</v>
      </c>
      <c r="H2" s="5" t="s">
        <v>90</v>
      </c>
      <c r="I2" s="5" t="s">
        <v>91</v>
      </c>
      <c r="J2" s="5" t="s">
        <v>92</v>
      </c>
      <c r="K2" s="5" t="s">
        <v>93</v>
      </c>
      <c r="M2">
        <v>1</v>
      </c>
      <c r="N2">
        <f>AVERAGEIF($B$3:$B$87,1,C$3:C$87)</f>
        <v>-1.9284077774999999</v>
      </c>
      <c r="O2">
        <f t="shared" ref="O2:U2" si="0">AVERAGEIF($B$3:$B$87,1,D$3:D$87)</f>
        <v>-2.7023821125</v>
      </c>
      <c r="P2">
        <f t="shared" si="0"/>
        <v>-2.0336250099999997</v>
      </c>
      <c r="Q2">
        <f t="shared" si="0"/>
        <v>1.1724551295000001</v>
      </c>
      <c r="R2">
        <f t="shared" si="0"/>
        <v>-1.1235735395000002</v>
      </c>
      <c r="S2">
        <f t="shared" si="0"/>
        <v>-0.46427000775000005</v>
      </c>
      <c r="T2">
        <f t="shared" si="0"/>
        <v>-1.6014841999999998</v>
      </c>
      <c r="U2">
        <f t="shared" si="0"/>
        <v>-0.67703227425000001</v>
      </c>
      <c r="V2">
        <f>AVERAGEIF($B$3:$B$87,1,K$3:K$87)</f>
        <v>-0.49870598342499994</v>
      </c>
    </row>
    <row r="3" spans="1:22" x14ac:dyDescent="0.25">
      <c r="A3" s="6" t="s">
        <v>0</v>
      </c>
      <c r="B3" s="4">
        <v>5</v>
      </c>
      <c r="C3" s="4">
        <v>0.42372062800000004</v>
      </c>
      <c r="D3" s="4">
        <v>0.43972636300000012</v>
      </c>
      <c r="E3" s="4">
        <v>-0.64695412400000007</v>
      </c>
      <c r="F3" s="4">
        <v>1.6765209300000001</v>
      </c>
      <c r="G3" s="4">
        <v>0.92045771899999995</v>
      </c>
      <c r="H3" s="4">
        <v>-0.83225659899999993</v>
      </c>
      <c r="I3" s="4">
        <v>0.9227996970000002</v>
      </c>
      <c r="J3" s="4">
        <v>-0.62635309700000008</v>
      </c>
      <c r="K3" s="4">
        <v>8.9136970900000015E-2</v>
      </c>
      <c r="M3" s="7">
        <v>2</v>
      </c>
      <c r="N3">
        <f>AVERAGEIF($B$3:$B$87,2,C$3:C$87)</f>
        <v>3.7109444065952381E-2</v>
      </c>
      <c r="O3">
        <f t="shared" ref="O3:V3" si="1">AVERAGEIF($B$3:$B$87,2,D$3:D$87)</f>
        <v>0.11551567375261904</v>
      </c>
      <c r="P3">
        <f t="shared" si="1"/>
        <v>0.14102060450000001</v>
      </c>
      <c r="Q3">
        <f t="shared" si="1"/>
        <v>0.11864015407857144</v>
      </c>
      <c r="R3">
        <f t="shared" si="1"/>
        <v>-0.42254389359047617</v>
      </c>
      <c r="S3">
        <f t="shared" si="1"/>
        <v>-0.31618731909523817</v>
      </c>
      <c r="T3">
        <f t="shared" si="1"/>
        <v>-0.12729704635619052</v>
      </c>
      <c r="U3">
        <f t="shared" si="1"/>
        <v>-0.19067304993547618</v>
      </c>
      <c r="V3">
        <f t="shared" si="1"/>
        <v>-1.861202136190478E-2</v>
      </c>
    </row>
    <row r="4" spans="1:22" x14ac:dyDescent="0.25">
      <c r="A4" s="6" t="s">
        <v>1</v>
      </c>
      <c r="B4" s="4">
        <v>5</v>
      </c>
      <c r="C4" s="4">
        <v>1.9327325100000001</v>
      </c>
      <c r="D4" s="4">
        <v>1.68731673</v>
      </c>
      <c r="E4" s="4">
        <v>0.72251129600000008</v>
      </c>
      <c r="F4" s="4">
        <v>5.0502227800000007E-2</v>
      </c>
      <c r="G4" s="4">
        <v>1.19273137</v>
      </c>
      <c r="H4" s="4">
        <v>0.517564476</v>
      </c>
      <c r="I4" s="4">
        <v>0.96678615299999993</v>
      </c>
      <c r="J4" s="4">
        <v>0.20628363500000002</v>
      </c>
      <c r="K4" s="4">
        <v>-0.36807421600000007</v>
      </c>
      <c r="M4" s="7">
        <v>3</v>
      </c>
      <c r="N4">
        <f>AVERAGEIF($B$3:$B$87,3,C$3:C$87)</f>
        <v>-0.5647406431666665</v>
      </c>
      <c r="O4">
        <f t="shared" ref="O4:V4" si="2">AVERAGEIF($B$3:$B$87,3,D$3:D$87)</f>
        <v>0.27191722666666668</v>
      </c>
      <c r="P4">
        <f t="shared" si="2"/>
        <v>1.2746790540000001</v>
      </c>
      <c r="Q4">
        <f t="shared" si="2"/>
        <v>-0.99014973816666652</v>
      </c>
      <c r="R4">
        <f t="shared" si="2"/>
        <v>0.30677595799999996</v>
      </c>
      <c r="S4">
        <f t="shared" si="2"/>
        <v>2.9582240226666667</v>
      </c>
      <c r="T4">
        <f t="shared" si="2"/>
        <v>0.86938987400000001</v>
      </c>
      <c r="U4">
        <f t="shared" si="2"/>
        <v>2.6949294033333331</v>
      </c>
      <c r="V4">
        <f t="shared" si="2"/>
        <v>-1.4520068588333332</v>
      </c>
    </row>
    <row r="5" spans="1:22" x14ac:dyDescent="0.25">
      <c r="A5" s="6" t="s">
        <v>2</v>
      </c>
      <c r="B5" s="4">
        <v>2</v>
      </c>
      <c r="C5" s="4">
        <v>-0.66768099000000014</v>
      </c>
      <c r="D5" s="4">
        <v>0.58949993899999997</v>
      </c>
      <c r="E5" s="4">
        <v>1.6408796200000002</v>
      </c>
      <c r="F5" s="4">
        <v>-0.66494600000000015</v>
      </c>
      <c r="G5" s="4">
        <v>0.23560528400000003</v>
      </c>
      <c r="H5" s="4">
        <v>0.15503656900000001</v>
      </c>
      <c r="I5" s="4">
        <v>0.65205465500000015</v>
      </c>
      <c r="J5" s="4">
        <v>9.5232790300000009E-2</v>
      </c>
      <c r="K5" s="4">
        <v>-0.49870598399999999</v>
      </c>
      <c r="M5" s="7">
        <v>4</v>
      </c>
      <c r="N5">
        <f>AVERAGEIF($B$3:$B$87,4,C$3:C$87)</f>
        <v>-4.5276254371428556E-2</v>
      </c>
      <c r="O5">
        <f t="shared" ref="O5:V5" si="3">AVERAGEIF($B$3:$B$87,4,D$3:D$87)</f>
        <v>-0.8271878172142858</v>
      </c>
      <c r="P5">
        <f t="shared" si="3"/>
        <v>-0.82089269307142854</v>
      </c>
      <c r="Q5">
        <f t="shared" si="3"/>
        <v>-0.63707139344285724</v>
      </c>
      <c r="R5">
        <f t="shared" si="3"/>
        <v>0.1487886377357143</v>
      </c>
      <c r="S5">
        <f t="shared" si="3"/>
        <v>-0.11781248430000001</v>
      </c>
      <c r="T5">
        <f t="shared" si="3"/>
        <v>-0.72719210414285729</v>
      </c>
      <c r="U5">
        <f t="shared" si="3"/>
        <v>5.2660561571428238E-3</v>
      </c>
      <c r="V5">
        <f t="shared" si="3"/>
        <v>1.2774861635357144</v>
      </c>
    </row>
    <row r="6" spans="1:22" x14ac:dyDescent="0.25">
      <c r="A6" s="6" t="s">
        <v>3</v>
      </c>
      <c r="B6" s="4">
        <v>2</v>
      </c>
      <c r="C6" s="4">
        <v>9.7352941700000001E-2</v>
      </c>
      <c r="D6" s="4">
        <v>-0.50361191999999999</v>
      </c>
      <c r="E6" s="4">
        <v>-0.66610846000000012</v>
      </c>
      <c r="F6" s="4">
        <v>-0.27470151199999998</v>
      </c>
      <c r="G6" s="4">
        <v>-0.70761186500000006</v>
      </c>
      <c r="H6" s="4">
        <v>-0.35974921399999998</v>
      </c>
      <c r="I6" s="4">
        <v>-0.37558820100000012</v>
      </c>
      <c r="J6" s="4">
        <v>-0.57602553900000009</v>
      </c>
      <c r="K6" s="4">
        <v>0.56500983900000012</v>
      </c>
      <c r="M6" s="7">
        <v>5</v>
      </c>
      <c r="N6">
        <f>AVERAGEIF($B$3:$B$87,5,C$3:C$87)</f>
        <v>0.53564978357947368</v>
      </c>
      <c r="O6">
        <f t="shared" ref="O6:V6" si="4">AVERAGEIF($B$3:$B$87,5,D$3:D$87)</f>
        <v>0.83721032915789484</v>
      </c>
      <c r="P6">
        <f t="shared" si="4"/>
        <v>0.31873989652105267</v>
      </c>
      <c r="Q6">
        <f t="shared" si="4"/>
        <v>0.27301004986842109</v>
      </c>
      <c r="R6">
        <f t="shared" si="4"/>
        <v>0.96407584233168431</v>
      </c>
      <c r="S6">
        <f t="shared" si="4"/>
        <v>-5.0685364421052648E-2</v>
      </c>
      <c r="T6">
        <f t="shared" si="4"/>
        <v>0.87982962966315792</v>
      </c>
      <c r="U6">
        <f t="shared" si="4"/>
        <v>-0.29088968464736847</v>
      </c>
      <c r="V6">
        <f t="shared" si="4"/>
        <v>-0.33664401614736844</v>
      </c>
    </row>
    <row r="7" spans="1:22" x14ac:dyDescent="0.25">
      <c r="A7" s="6" t="s">
        <v>4</v>
      </c>
      <c r="B7" s="4">
        <v>4</v>
      </c>
      <c r="C7" s="4">
        <v>-0.923862077</v>
      </c>
      <c r="D7" s="4">
        <v>-0.52321579099999993</v>
      </c>
      <c r="E7" s="4">
        <v>-0.73026632199999997</v>
      </c>
      <c r="F7" s="4">
        <v>-0.53486450399999996</v>
      </c>
      <c r="G7" s="4">
        <v>1.82597743</v>
      </c>
      <c r="H7" s="4">
        <v>-0.22291394800000003</v>
      </c>
      <c r="I7" s="4">
        <v>-0.84268107800000014</v>
      </c>
      <c r="J7" s="4">
        <v>-3.9177869100000012E-2</v>
      </c>
      <c r="K7" s="4">
        <v>0.72363412800000004</v>
      </c>
      <c r="M7" s="7"/>
    </row>
    <row r="8" spans="1:22" x14ac:dyDescent="0.25">
      <c r="A8" s="6" t="s">
        <v>5</v>
      </c>
      <c r="B8" s="4">
        <v>2</v>
      </c>
      <c r="C8" s="4">
        <v>-1.5871254399999999</v>
      </c>
      <c r="D8" s="4">
        <v>0.75495661200000019</v>
      </c>
      <c r="E8" s="4">
        <v>-0.26029620599999997</v>
      </c>
      <c r="F8" s="4">
        <v>1.4813986800000001</v>
      </c>
      <c r="G8" s="4">
        <v>4.6729090700000003E-2</v>
      </c>
      <c r="H8" s="4">
        <v>-0.40347473700000008</v>
      </c>
      <c r="I8" s="4">
        <v>-0.111932843</v>
      </c>
      <c r="J8" s="4">
        <v>-0.28402786000000008</v>
      </c>
      <c r="K8" s="4">
        <v>-0.35874337500000003</v>
      </c>
      <c r="M8" s="7"/>
    </row>
    <row r="9" spans="1:22" x14ac:dyDescent="0.25">
      <c r="A9" s="6" t="s">
        <v>6</v>
      </c>
      <c r="B9" s="4">
        <v>2</v>
      </c>
      <c r="C9" s="4">
        <v>1.3185997700000001</v>
      </c>
      <c r="D9" s="4">
        <v>0.88904709100000001</v>
      </c>
      <c r="E9" s="4">
        <v>0.62094965000000024</v>
      </c>
      <c r="F9" s="4">
        <v>1.15619494</v>
      </c>
      <c r="G9" s="4">
        <v>0.40229727599999998</v>
      </c>
      <c r="H9" s="4">
        <v>-0.406735079</v>
      </c>
      <c r="I9" s="4">
        <v>-0.33208586300000015</v>
      </c>
      <c r="J9" s="4">
        <v>-0.47475891000000003</v>
      </c>
      <c r="K9" s="4">
        <v>-0.48004430200000003</v>
      </c>
    </row>
    <row r="10" spans="1:22" x14ac:dyDescent="0.25">
      <c r="A10" s="6" t="s">
        <v>7</v>
      </c>
      <c r="B10" s="4">
        <v>2</v>
      </c>
      <c r="C10" s="4">
        <v>-0.20444943500000007</v>
      </c>
      <c r="D10" s="4">
        <v>-0.35070172399999999</v>
      </c>
      <c r="E10" s="4">
        <v>-0.881749161</v>
      </c>
      <c r="F10" s="4">
        <v>-0.14462001599999999</v>
      </c>
      <c r="G10" s="4">
        <v>-0.45437704700000003</v>
      </c>
      <c r="H10" s="4">
        <v>-0.492329036</v>
      </c>
      <c r="I10" s="4">
        <v>-0.28864213599999999</v>
      </c>
      <c r="J10" s="4">
        <v>-0.52441380299999996</v>
      </c>
      <c r="K10" s="4">
        <v>-4.1714346000000001E-3</v>
      </c>
    </row>
    <row r="11" spans="1:22" x14ac:dyDescent="0.25">
      <c r="A11" s="6" t="s">
        <v>8</v>
      </c>
      <c r="B11" s="4">
        <v>2</v>
      </c>
      <c r="C11" s="4">
        <v>0.73254166500000006</v>
      </c>
      <c r="D11" s="4">
        <v>0.15272568800000003</v>
      </c>
      <c r="E11" s="4">
        <v>1.49399036</v>
      </c>
      <c r="F11" s="4">
        <v>0.50578746299999999</v>
      </c>
      <c r="G11" s="4">
        <v>-0.67548910900000003</v>
      </c>
      <c r="H11" s="4">
        <v>-0.28227851200000004</v>
      </c>
      <c r="I11" s="4">
        <v>0.28266393400000001</v>
      </c>
      <c r="J11" s="4">
        <v>-0.26916808300000006</v>
      </c>
      <c r="K11" s="4">
        <v>-0.64799943200000032</v>
      </c>
    </row>
    <row r="12" spans="1:22" x14ac:dyDescent="0.25">
      <c r="A12" s="6" t="s">
        <v>9</v>
      </c>
      <c r="B12" s="4">
        <v>4</v>
      </c>
      <c r="C12" s="4">
        <v>0.50794454700000002</v>
      </c>
      <c r="D12" s="4">
        <v>-0.41108164700000005</v>
      </c>
      <c r="E12" s="4">
        <v>-0.495335782</v>
      </c>
      <c r="F12" s="4">
        <v>0.37570596800000006</v>
      </c>
      <c r="G12" s="4">
        <v>1.1937933000000001</v>
      </c>
      <c r="H12" s="4">
        <v>-0.38655667300000013</v>
      </c>
      <c r="I12" s="4">
        <v>-0.72450197400000005</v>
      </c>
      <c r="J12" s="4">
        <v>-7.0487358399999991E-2</v>
      </c>
      <c r="K12" s="4">
        <v>1.3674621300000001</v>
      </c>
    </row>
    <row r="13" spans="1:22" x14ac:dyDescent="0.25">
      <c r="A13" s="6" t="s">
        <v>10</v>
      </c>
      <c r="B13" s="4">
        <v>4</v>
      </c>
      <c r="C13" s="4">
        <v>-1.26777641</v>
      </c>
      <c r="D13" s="4">
        <v>-1.9590033199999999</v>
      </c>
      <c r="E13" s="4">
        <v>-0.54443133799999999</v>
      </c>
      <c r="F13" s="4">
        <v>0.18058372399999997</v>
      </c>
      <c r="G13" s="4">
        <v>-0.32024784100000003</v>
      </c>
      <c r="H13" s="4">
        <v>0.73188267000000007</v>
      </c>
      <c r="I13" s="4">
        <v>-1.4730913399999999</v>
      </c>
      <c r="J13" s="4">
        <v>3.21523564</v>
      </c>
      <c r="K13" s="4">
        <v>3.6255255399999999</v>
      </c>
    </row>
    <row r="14" spans="1:22" x14ac:dyDescent="0.25">
      <c r="A14" s="6" t="s">
        <v>11</v>
      </c>
      <c r="B14" s="4">
        <v>5</v>
      </c>
      <c r="C14" s="4">
        <v>1.2449038400000001</v>
      </c>
      <c r="D14" s="4">
        <v>1.03568405</v>
      </c>
      <c r="E14" s="4">
        <v>0.95709095500000008</v>
      </c>
      <c r="F14" s="4">
        <v>2.5220506500000002</v>
      </c>
      <c r="G14" s="4">
        <v>0.90841568099999992</v>
      </c>
      <c r="H14" s="4">
        <v>0.43481244600000007</v>
      </c>
      <c r="I14" s="4">
        <v>0.81689224000000005</v>
      </c>
      <c r="J14" s="4">
        <v>-0.36419727500000004</v>
      </c>
      <c r="K14" s="4">
        <v>-0.94658632999999992</v>
      </c>
    </row>
    <row r="15" spans="1:22" x14ac:dyDescent="0.25">
      <c r="A15" s="6" t="s">
        <v>12</v>
      </c>
      <c r="B15" s="4">
        <v>5</v>
      </c>
      <c r="C15" s="4">
        <v>-5.7057576499999998E-2</v>
      </c>
      <c r="D15" s="4">
        <v>0.69771330799999998</v>
      </c>
      <c r="E15" s="4">
        <v>-0.23193968400000003</v>
      </c>
      <c r="F15" s="4">
        <v>0.96107269899999992</v>
      </c>
      <c r="G15" s="4">
        <v>-0.5569656770000001</v>
      </c>
      <c r="H15" s="4">
        <v>1.34589173</v>
      </c>
      <c r="I15" s="4">
        <v>2.17376675</v>
      </c>
      <c r="J15" s="4">
        <v>-0.39293840800000002</v>
      </c>
      <c r="K15" s="4">
        <v>-0.38673589700000005</v>
      </c>
    </row>
    <row r="16" spans="1:22" x14ac:dyDescent="0.25">
      <c r="A16" s="6" t="s">
        <v>13</v>
      </c>
      <c r="B16" s="4">
        <v>2</v>
      </c>
      <c r="C16" s="4">
        <v>0.23772614000000003</v>
      </c>
      <c r="D16" s="4">
        <v>0.27975877400000004</v>
      </c>
      <c r="E16" s="4">
        <v>0.37694971500000007</v>
      </c>
      <c r="F16" s="4">
        <v>-0.14462001599999999</v>
      </c>
      <c r="G16" s="4">
        <v>-5.8421457400000001E-2</v>
      </c>
      <c r="H16" s="4">
        <v>-0.38851973100000009</v>
      </c>
      <c r="I16" s="4">
        <v>5.8676998900000006E-2</v>
      </c>
      <c r="J16" s="4">
        <v>-0.46307900200000002</v>
      </c>
      <c r="K16" s="4">
        <v>0.17311453600000001</v>
      </c>
    </row>
    <row r="17" spans="1:11" x14ac:dyDescent="0.25">
      <c r="A17" s="6" t="s">
        <v>14</v>
      </c>
      <c r="B17" s="4">
        <v>2</v>
      </c>
      <c r="C17" s="4">
        <v>0.17455820100000002</v>
      </c>
      <c r="D17" s="4">
        <v>1.0646977799999999</v>
      </c>
      <c r="E17" s="4">
        <v>-2.8161972600000005E-2</v>
      </c>
      <c r="F17" s="4">
        <v>0.31066522000000002</v>
      </c>
      <c r="G17" s="4">
        <v>-0.65752049400000012</v>
      </c>
      <c r="H17" s="4">
        <v>-0.65325570600000016</v>
      </c>
      <c r="I17" s="4">
        <v>0.64938514600000008</v>
      </c>
      <c r="J17" s="4">
        <v>-0.36120085900000004</v>
      </c>
      <c r="K17" s="4">
        <v>0.3690621870000001</v>
      </c>
    </row>
    <row r="18" spans="1:11" x14ac:dyDescent="0.25">
      <c r="A18" s="6" t="s">
        <v>15</v>
      </c>
      <c r="B18" s="4">
        <v>1</v>
      </c>
      <c r="C18" s="4">
        <v>-1.22917378</v>
      </c>
      <c r="D18" s="4">
        <v>-1.9574350100000002</v>
      </c>
      <c r="E18" s="4">
        <v>-1.9536325300000001</v>
      </c>
      <c r="F18" s="4">
        <v>0.50578746299999999</v>
      </c>
      <c r="G18" s="4">
        <v>-0.20098824800000004</v>
      </c>
      <c r="H18" s="4">
        <v>-0.543854591</v>
      </c>
      <c r="I18" s="4">
        <v>-1.4024521299999999</v>
      </c>
      <c r="J18" s="4">
        <v>-0.63130635600000007</v>
      </c>
      <c r="K18" s="4">
        <v>-0.54536018599999991</v>
      </c>
    </row>
    <row r="19" spans="1:11" x14ac:dyDescent="0.25">
      <c r="A19" s="6" t="s">
        <v>16</v>
      </c>
      <c r="B19" s="4">
        <v>2</v>
      </c>
      <c r="C19" s="4">
        <v>-0.38342526300000013</v>
      </c>
      <c r="D19" s="4">
        <v>-1.26973121</v>
      </c>
      <c r="E19" s="4">
        <v>0.121041336</v>
      </c>
      <c r="F19" s="4">
        <v>1.28627644</v>
      </c>
      <c r="G19" s="4">
        <v>-0.35677594900000004</v>
      </c>
      <c r="H19" s="4">
        <v>-0.29123664799999999</v>
      </c>
      <c r="I19" s="4">
        <v>-0.66571222400000007</v>
      </c>
      <c r="J19" s="4">
        <v>-0.259445019</v>
      </c>
      <c r="K19" s="4">
        <v>-0.25610412900000001</v>
      </c>
    </row>
    <row r="20" spans="1:11" x14ac:dyDescent="0.25">
      <c r="A20" s="6" t="s">
        <v>17</v>
      </c>
      <c r="B20" s="4">
        <v>2</v>
      </c>
      <c r="C20" s="4">
        <v>0.27281944000000002</v>
      </c>
      <c r="D20" s="4">
        <v>0.27505384500000002</v>
      </c>
      <c r="E20" s="4">
        <v>0.27870270800000002</v>
      </c>
      <c r="F20" s="4">
        <v>0.44074671599999998</v>
      </c>
      <c r="G20" s="4">
        <v>-2.0170887899999999</v>
      </c>
      <c r="H20" s="4">
        <v>-0.26798343700000005</v>
      </c>
      <c r="I20" s="4">
        <v>-0.59881140399999999</v>
      </c>
      <c r="J20" s="4">
        <v>-7.4890255400000022E-2</v>
      </c>
      <c r="K20" s="4">
        <v>-0.48004430200000003</v>
      </c>
    </row>
    <row r="21" spans="1:11" x14ac:dyDescent="0.25">
      <c r="A21" s="6" t="s">
        <v>18</v>
      </c>
      <c r="B21" s="4">
        <v>3</v>
      </c>
      <c r="C21" s="4">
        <v>1.0799653300000001</v>
      </c>
      <c r="D21" s="4">
        <v>0.52912001600000014</v>
      </c>
      <c r="E21" s="4">
        <v>1.50822214</v>
      </c>
      <c r="F21" s="4">
        <v>-1.18527198</v>
      </c>
      <c r="G21" s="4">
        <v>-0.14623000600000002</v>
      </c>
      <c r="H21" s="4">
        <v>2.0575036</v>
      </c>
      <c r="I21" s="4">
        <v>0.68630207499999996</v>
      </c>
      <c r="J21" s="4">
        <v>1.5007353399999999</v>
      </c>
      <c r="K21" s="4">
        <v>-0.83461624300000004</v>
      </c>
    </row>
    <row r="22" spans="1:11" x14ac:dyDescent="0.25">
      <c r="A22" s="6" t="s">
        <v>19</v>
      </c>
      <c r="B22" s="4">
        <v>4</v>
      </c>
      <c r="C22" s="4">
        <v>9.0334281799999999E-2</v>
      </c>
      <c r="D22" s="4">
        <v>-1.79119418</v>
      </c>
      <c r="E22" s="4">
        <v>-1.70438705</v>
      </c>
      <c r="F22" s="4">
        <v>-0.86006824300000007</v>
      </c>
      <c r="G22" s="4">
        <v>-0.90577272399999997</v>
      </c>
      <c r="H22" s="4">
        <v>-0.32222054400000005</v>
      </c>
      <c r="I22" s="4">
        <v>-0.98205152699999998</v>
      </c>
      <c r="J22" s="4">
        <v>-0.96494810200000003</v>
      </c>
      <c r="K22" s="4">
        <v>-7.8818158999999999E-2</v>
      </c>
    </row>
    <row r="23" spans="1:11" x14ac:dyDescent="0.25">
      <c r="A23" s="6" t="s">
        <v>20</v>
      </c>
      <c r="B23" s="4">
        <v>5</v>
      </c>
      <c r="C23" s="4">
        <v>2.3657012600000003E-2</v>
      </c>
      <c r="D23" s="4">
        <v>1.2521107900000001</v>
      </c>
      <c r="E23" s="4">
        <v>-0.25534752799999999</v>
      </c>
      <c r="F23" s="4">
        <v>-0.404783008</v>
      </c>
      <c r="G23" s="4">
        <v>0.47253002599999999</v>
      </c>
      <c r="H23" s="4">
        <v>4.1703624000000009E-2</v>
      </c>
      <c r="I23" s="4">
        <v>0.68656128599999999</v>
      </c>
      <c r="J23" s="4">
        <v>-0.50172665300000008</v>
      </c>
      <c r="K23" s="4">
        <v>-0.56402186700000012</v>
      </c>
    </row>
    <row r="24" spans="1:11" x14ac:dyDescent="0.25">
      <c r="A24" s="6" t="s">
        <v>21</v>
      </c>
      <c r="B24" s="4">
        <v>2</v>
      </c>
      <c r="C24" s="4">
        <v>1.29052513</v>
      </c>
      <c r="D24" s="4">
        <v>-0.30914151700000003</v>
      </c>
      <c r="E24" s="4">
        <v>0.87030898200000006</v>
      </c>
      <c r="F24" s="4">
        <v>-0.209660764</v>
      </c>
      <c r="G24" s="4">
        <v>-0.35739780400000004</v>
      </c>
      <c r="H24" s="4">
        <v>-0.32162174800000004</v>
      </c>
      <c r="I24" s="4">
        <v>0.80890720400000005</v>
      </c>
      <c r="J24" s="4">
        <v>-0.58727738699999987</v>
      </c>
      <c r="K24" s="4">
        <v>-0.106810681</v>
      </c>
    </row>
    <row r="25" spans="1:11" x14ac:dyDescent="0.25">
      <c r="A25" s="6" t="s">
        <v>22</v>
      </c>
      <c r="B25" s="4">
        <v>2</v>
      </c>
      <c r="C25" s="4">
        <v>0.96415744199999998</v>
      </c>
      <c r="D25" s="4">
        <v>-9.8988017899999989E-2</v>
      </c>
      <c r="E25" s="4">
        <v>0.80730002600000006</v>
      </c>
      <c r="F25" s="4">
        <v>-0.27470151199999998</v>
      </c>
      <c r="G25" s="4">
        <v>0.38348349900000012</v>
      </c>
      <c r="H25" s="4">
        <v>-0.31624287500000009</v>
      </c>
      <c r="I25" s="4">
        <v>0.17442340700000003</v>
      </c>
      <c r="J25" s="4">
        <v>-0.47041716400000005</v>
      </c>
      <c r="K25" s="4">
        <v>-0.58268354899999986</v>
      </c>
    </row>
    <row r="26" spans="1:11" x14ac:dyDescent="0.25">
      <c r="A26" s="6" t="s">
        <v>23</v>
      </c>
      <c r="B26" s="4">
        <v>2</v>
      </c>
      <c r="C26" s="4">
        <v>0.160520881</v>
      </c>
      <c r="D26" s="4">
        <v>-0.47459819000000003</v>
      </c>
      <c r="E26" s="4">
        <v>-0.65087464600000022</v>
      </c>
      <c r="F26" s="4">
        <v>5.0502227800000007E-2</v>
      </c>
      <c r="G26" s="4">
        <v>-0.62516647200000008</v>
      </c>
      <c r="H26" s="4">
        <v>-0.4203163190000001</v>
      </c>
      <c r="I26" s="4">
        <v>-1.07668655</v>
      </c>
      <c r="J26" s="4">
        <v>0.42587812000000008</v>
      </c>
      <c r="K26" s="4">
        <v>-0.56402186700000012</v>
      </c>
    </row>
    <row r="27" spans="1:11" x14ac:dyDescent="0.25">
      <c r="A27" s="6" t="s">
        <v>24</v>
      </c>
      <c r="B27" s="4">
        <v>2</v>
      </c>
      <c r="C27" s="4">
        <v>-4.417627129999999E-3</v>
      </c>
      <c r="D27" s="4">
        <v>-5.2722881900000004E-2</v>
      </c>
      <c r="E27" s="4">
        <v>-0.15717499800000001</v>
      </c>
      <c r="F27" s="4">
        <v>0.57082821100000014</v>
      </c>
      <c r="G27" s="4">
        <v>-0.30171967000000005</v>
      </c>
      <c r="H27" s="4">
        <v>-0.52539041700000011</v>
      </c>
      <c r="I27" s="4">
        <v>0.25748962200000003</v>
      </c>
      <c r="J27" s="4">
        <v>-9.9475254900000028E-3</v>
      </c>
      <c r="K27" s="4">
        <v>-3.2163956200000003E-2</v>
      </c>
    </row>
    <row r="28" spans="1:11" x14ac:dyDescent="0.25">
      <c r="A28" s="6" t="s">
        <v>25</v>
      </c>
      <c r="B28" s="4">
        <v>5</v>
      </c>
      <c r="C28" s="4">
        <v>0.39213665799999997</v>
      </c>
      <c r="D28" s="4">
        <v>0.52206262199999998</v>
      </c>
      <c r="E28" s="4">
        <v>-0.6005885809999999</v>
      </c>
      <c r="F28" s="4">
        <v>-1.3803942300000001</v>
      </c>
      <c r="G28" s="4">
        <v>1.7100498000000002</v>
      </c>
      <c r="H28" s="4">
        <v>-0.32698536800000011</v>
      </c>
      <c r="I28" s="4">
        <v>1.3188816800000001</v>
      </c>
      <c r="J28" s="4">
        <v>-0.76473859399999999</v>
      </c>
      <c r="K28" s="4">
        <v>-0.45205178100000004</v>
      </c>
    </row>
    <row r="29" spans="1:11" x14ac:dyDescent="0.25">
      <c r="A29" s="6" t="s">
        <v>26</v>
      </c>
      <c r="B29" s="4">
        <v>4</v>
      </c>
      <c r="C29" s="4">
        <v>0.45530459800000006</v>
      </c>
      <c r="D29" s="4">
        <v>0.33935454200000009</v>
      </c>
      <c r="E29" s="4">
        <v>-0.55951492699999994</v>
      </c>
      <c r="F29" s="4">
        <v>-1.18527198</v>
      </c>
      <c r="G29" s="4">
        <v>-0.17942408600000004</v>
      </c>
      <c r="H29" s="4">
        <v>-0.32449966100000011</v>
      </c>
      <c r="I29" s="4">
        <v>-0.2803738910000001</v>
      </c>
      <c r="J29" s="4">
        <v>-0.21633332000000002</v>
      </c>
      <c r="K29" s="4">
        <v>1.0502135500000001</v>
      </c>
    </row>
    <row r="30" spans="1:11" x14ac:dyDescent="0.25">
      <c r="A30" s="6" t="s">
        <v>27</v>
      </c>
      <c r="B30" s="4">
        <v>2</v>
      </c>
      <c r="C30" s="4">
        <v>0.14648356100000001</v>
      </c>
      <c r="D30" s="4">
        <v>-5.1154572200000005E-2</v>
      </c>
      <c r="E30" s="4">
        <v>1.01140991</v>
      </c>
      <c r="F30" s="4">
        <v>-1.05519049</v>
      </c>
      <c r="G30" s="4">
        <v>-0.62848776699999997</v>
      </c>
      <c r="H30" s="4">
        <v>-0.27753935699999999</v>
      </c>
      <c r="I30" s="4">
        <v>-0.75517925900000016</v>
      </c>
      <c r="J30" s="4">
        <v>3.6344043699999995E-2</v>
      </c>
      <c r="K30" s="4">
        <v>-1.8796703800000001</v>
      </c>
    </row>
    <row r="31" spans="1:11" x14ac:dyDescent="0.25">
      <c r="A31" s="6" t="s">
        <v>28</v>
      </c>
      <c r="B31" s="4">
        <v>5</v>
      </c>
      <c r="C31" s="4">
        <v>-7.9269570900000006E-3</v>
      </c>
      <c r="D31" s="4">
        <v>0.37856228500000011</v>
      </c>
      <c r="E31" s="4">
        <v>-0.47726721999999999</v>
      </c>
      <c r="F31" s="4">
        <v>0.11554297600000001</v>
      </c>
      <c r="G31" s="4">
        <v>1.3303280100000001</v>
      </c>
      <c r="H31" s="4">
        <v>-0.37320126700000006</v>
      </c>
      <c r="I31" s="4">
        <v>-0.60198396499999995</v>
      </c>
      <c r="J31" s="4">
        <v>-6.9019726099999998E-2</v>
      </c>
      <c r="K31" s="4">
        <v>-0.66666111300000019</v>
      </c>
    </row>
    <row r="32" spans="1:11" x14ac:dyDescent="0.25">
      <c r="A32" s="6" t="s">
        <v>29</v>
      </c>
      <c r="B32" s="4">
        <v>3</v>
      </c>
      <c r="C32" s="4">
        <v>1.25894116</v>
      </c>
      <c r="D32" s="4">
        <v>1.01451187</v>
      </c>
      <c r="E32" s="4">
        <v>1.9871433299999999</v>
      </c>
      <c r="F32" s="4">
        <v>-0.46982375600000004</v>
      </c>
      <c r="G32" s="4">
        <v>0.66392929600000028</v>
      </c>
      <c r="H32" s="4">
        <v>2.0997129000000001</v>
      </c>
      <c r="I32" s="4">
        <v>0.57653094699999996</v>
      </c>
      <c r="J32" s="4">
        <v>2.7350752600000003</v>
      </c>
      <c r="K32" s="4">
        <v>-0.44272094000000001</v>
      </c>
    </row>
    <row r="33" spans="1:11" x14ac:dyDescent="0.25">
      <c r="A33" s="6" t="s">
        <v>30</v>
      </c>
      <c r="B33" s="4">
        <v>2</v>
      </c>
      <c r="C33" s="4">
        <v>-1.70644266</v>
      </c>
      <c r="D33" s="4">
        <v>-0.6141777530000001</v>
      </c>
      <c r="E33" s="4">
        <v>0.83591338999999998</v>
      </c>
      <c r="F33" s="4">
        <v>0.44074671599999998</v>
      </c>
      <c r="G33" s="4">
        <v>-1.9607228800000001</v>
      </c>
      <c r="H33" s="4">
        <v>-0.18824064600000001</v>
      </c>
      <c r="I33" s="4">
        <v>-1.1508786200000001</v>
      </c>
      <c r="J33" s="4">
        <v>1.07261476</v>
      </c>
      <c r="K33" s="4">
        <v>-1.3758050000000002</v>
      </c>
    </row>
    <row r="34" spans="1:11" x14ac:dyDescent="0.25">
      <c r="A34" s="6" t="s">
        <v>31</v>
      </c>
      <c r="B34" s="4">
        <v>2</v>
      </c>
      <c r="C34" s="4">
        <v>0.21316083000000002</v>
      </c>
      <c r="D34" s="4">
        <v>0.52912001600000014</v>
      </c>
      <c r="E34" s="4">
        <v>1.4267796000000001</v>
      </c>
      <c r="F34" s="4">
        <v>0.96107269899999992</v>
      </c>
      <c r="G34" s="4">
        <v>-0.92703060800000003</v>
      </c>
      <c r="H34" s="4">
        <v>0.29396743400000003</v>
      </c>
      <c r="I34" s="4">
        <v>-0.25468531300000002</v>
      </c>
      <c r="J34" s="4">
        <v>0.91300974600000007</v>
      </c>
      <c r="K34" s="4">
        <v>-1.20784987</v>
      </c>
    </row>
    <row r="35" spans="1:11" x14ac:dyDescent="0.25">
      <c r="A35" s="6" t="s">
        <v>32</v>
      </c>
      <c r="B35" s="4">
        <v>3</v>
      </c>
      <c r="C35" s="4">
        <v>-1.64327472</v>
      </c>
      <c r="D35" s="4">
        <v>0.30642003900000009</v>
      </c>
      <c r="E35" s="4">
        <v>1.61457827</v>
      </c>
      <c r="F35" s="4">
        <v>-0.404783008</v>
      </c>
      <c r="G35" s="4">
        <v>2.6320942500000002</v>
      </c>
      <c r="H35" s="4">
        <v>4.9577248899999997</v>
      </c>
      <c r="I35" s="4">
        <v>1.7300756800000001</v>
      </c>
      <c r="J35" s="4">
        <v>3.0684724000000001</v>
      </c>
      <c r="K35" s="4">
        <v>-2.17825728</v>
      </c>
    </row>
    <row r="36" spans="1:11" x14ac:dyDescent="0.25">
      <c r="A36" s="6" t="s">
        <v>33</v>
      </c>
      <c r="B36" s="4">
        <v>2</v>
      </c>
      <c r="C36" s="4">
        <v>1.61338348</v>
      </c>
      <c r="D36" s="4">
        <v>0.26093905699999997</v>
      </c>
      <c r="E36" s="4">
        <v>0.10949519200000002</v>
      </c>
      <c r="F36" s="4">
        <v>0.50578746299999999</v>
      </c>
      <c r="G36" s="4">
        <v>-0.33835942800000007</v>
      </c>
      <c r="H36" s="4">
        <v>-0.30907134600000002</v>
      </c>
      <c r="I36" s="4">
        <v>-0.39686442500000008</v>
      </c>
      <c r="J36" s="4">
        <v>7.7743505300000015E-2</v>
      </c>
      <c r="K36" s="4">
        <v>0.42504723100000003</v>
      </c>
    </row>
    <row r="37" spans="1:11" x14ac:dyDescent="0.25">
      <c r="A37" s="6" t="s">
        <v>34</v>
      </c>
      <c r="B37" s="4">
        <v>5</v>
      </c>
      <c r="C37" s="4">
        <v>0.98521342199999995</v>
      </c>
      <c r="D37" s="4">
        <v>1.1917308600000001</v>
      </c>
      <c r="E37" s="4">
        <v>0.57496309300000004</v>
      </c>
      <c r="F37" s="4">
        <v>-1.18527198</v>
      </c>
      <c r="G37" s="4">
        <v>0.71891049900000004</v>
      </c>
      <c r="H37" s="4">
        <v>-0.26002790700000006</v>
      </c>
      <c r="I37" s="4">
        <v>0.28291155400000001</v>
      </c>
      <c r="J37" s="4">
        <v>-0.4295069130000001</v>
      </c>
      <c r="K37" s="4">
        <v>-0.74130783800000011</v>
      </c>
    </row>
    <row r="38" spans="1:11" x14ac:dyDescent="0.25">
      <c r="A38" s="6" t="s">
        <v>35</v>
      </c>
      <c r="B38" s="4">
        <v>2</v>
      </c>
      <c r="C38" s="4">
        <v>-0.59749438999999993</v>
      </c>
      <c r="D38" s="4">
        <v>5.70587969E-2</v>
      </c>
      <c r="E38" s="4">
        <v>-0.60732069400000011</v>
      </c>
      <c r="F38" s="4">
        <v>0.44074671599999998</v>
      </c>
      <c r="G38" s="4">
        <v>-0.85303935000000009</v>
      </c>
      <c r="H38" s="4">
        <v>-0.33901589600000009</v>
      </c>
      <c r="I38" s="4">
        <v>-0.62705027800000013</v>
      </c>
      <c r="J38" s="4">
        <v>-6.0641991700000002E-2</v>
      </c>
      <c r="K38" s="4">
        <v>1.10619859</v>
      </c>
    </row>
    <row r="39" spans="1:11" x14ac:dyDescent="0.25">
      <c r="A39" s="6" t="s">
        <v>36</v>
      </c>
      <c r="B39" s="4">
        <v>4</v>
      </c>
      <c r="C39" s="4">
        <v>0.6202431060000001</v>
      </c>
      <c r="D39" s="4">
        <v>-0.16720949000000004</v>
      </c>
      <c r="E39" s="4">
        <v>-0.82160135600000017</v>
      </c>
      <c r="F39" s="4">
        <v>-0.79502749600000011</v>
      </c>
      <c r="G39" s="4">
        <v>0.57503744499999998</v>
      </c>
      <c r="H39" s="4">
        <v>-5.5856836200000003E-2</v>
      </c>
      <c r="I39" s="4">
        <v>-0.38976285700000007</v>
      </c>
      <c r="J39" s="4">
        <v>-0.38407146300000011</v>
      </c>
      <c r="K39" s="4">
        <v>1.5167555699999999</v>
      </c>
    </row>
    <row r="40" spans="1:11" x14ac:dyDescent="0.25">
      <c r="A40" s="6" t="s">
        <v>37</v>
      </c>
      <c r="B40" s="4">
        <v>2</v>
      </c>
      <c r="C40" s="4">
        <v>-0.81507284800000002</v>
      </c>
      <c r="D40" s="4">
        <v>0.27662215400000001</v>
      </c>
      <c r="E40" s="4">
        <v>-0.52759642200000001</v>
      </c>
      <c r="F40" s="4">
        <v>0.7009097070000001</v>
      </c>
      <c r="G40" s="4">
        <v>0.54407815200000009</v>
      </c>
      <c r="H40" s="4">
        <v>-0.34632205000000005</v>
      </c>
      <c r="I40" s="4">
        <v>0.193112544</v>
      </c>
      <c r="J40" s="4">
        <v>-0.59528821300000001</v>
      </c>
      <c r="K40" s="4">
        <v>-9.7479840099999993E-2</v>
      </c>
    </row>
    <row r="41" spans="1:11" x14ac:dyDescent="0.25">
      <c r="A41" s="6" t="s">
        <v>38</v>
      </c>
      <c r="B41" s="4">
        <v>2</v>
      </c>
      <c r="C41" s="4">
        <v>-0.22901474500000002</v>
      </c>
      <c r="D41" s="4">
        <v>0.30249926400000005</v>
      </c>
      <c r="E41" s="4">
        <v>-0.45805197900000005</v>
      </c>
      <c r="F41" s="4">
        <v>5.0502227800000007E-2</v>
      </c>
      <c r="G41" s="4">
        <v>-0.15703235800000004</v>
      </c>
      <c r="H41" s="4">
        <v>-0.32635331300000009</v>
      </c>
      <c r="I41" s="4">
        <v>-0.59723932299999993</v>
      </c>
      <c r="J41" s="4">
        <v>-0.39177653300000004</v>
      </c>
      <c r="K41" s="4">
        <v>1.2461612</v>
      </c>
    </row>
    <row r="42" spans="1:11" x14ac:dyDescent="0.25">
      <c r="A42" s="6" t="s">
        <v>39</v>
      </c>
      <c r="B42" s="4">
        <v>5</v>
      </c>
      <c r="C42" s="4">
        <v>0.85887754300000008</v>
      </c>
      <c r="D42" s="4">
        <v>1.5869449100000002</v>
      </c>
      <c r="E42" s="4">
        <v>-0.37651935000000003</v>
      </c>
      <c r="F42" s="4">
        <v>-0.79502749600000011</v>
      </c>
      <c r="G42" s="4">
        <v>1.50784078</v>
      </c>
      <c r="H42" s="4">
        <v>-0.39492728100000007</v>
      </c>
      <c r="I42" s="4">
        <v>-0.10465508300000001</v>
      </c>
      <c r="J42" s="4">
        <v>-0.60158680200000003</v>
      </c>
      <c r="K42" s="4">
        <v>9.8467811399999994E-2</v>
      </c>
    </row>
    <row r="43" spans="1:11" x14ac:dyDescent="0.25">
      <c r="A43" s="6" t="s">
        <v>40</v>
      </c>
      <c r="B43" s="4">
        <v>2</v>
      </c>
      <c r="C43" s="4">
        <v>-0.744886249</v>
      </c>
      <c r="D43" s="4">
        <v>0.90943511700000002</v>
      </c>
      <c r="E43" s="4">
        <v>0.16155773400000001</v>
      </c>
      <c r="F43" s="4">
        <v>0.83099120300000018</v>
      </c>
      <c r="G43" s="4">
        <v>-0.39557797200000006</v>
      </c>
      <c r="H43" s="4">
        <v>-0.27002622400000004</v>
      </c>
      <c r="I43" s="4">
        <v>0.184528268</v>
      </c>
      <c r="J43" s="4">
        <v>-0.21437647700000001</v>
      </c>
      <c r="K43" s="4">
        <v>-0.18145740500000002</v>
      </c>
    </row>
    <row r="44" spans="1:11" x14ac:dyDescent="0.25">
      <c r="A44" s="6" t="s">
        <v>41</v>
      </c>
      <c r="B44" s="4">
        <v>2</v>
      </c>
      <c r="C44" s="4">
        <v>1.2133198700000001</v>
      </c>
      <c r="D44" s="4">
        <v>0.43188481400000012</v>
      </c>
      <c r="E44" s="4">
        <v>0.65788487500000015</v>
      </c>
      <c r="F44" s="4">
        <v>-7.9579268100000003E-2</v>
      </c>
      <c r="G44" s="4">
        <v>-0.39404331100000001</v>
      </c>
      <c r="H44" s="4">
        <v>-0.19134995100000002</v>
      </c>
      <c r="I44" s="4">
        <v>-7.2765406200000021E-2</v>
      </c>
      <c r="J44" s="4">
        <v>0.28070482400000002</v>
      </c>
      <c r="K44" s="4">
        <v>1.44902465E-2</v>
      </c>
    </row>
    <row r="45" spans="1:11" x14ac:dyDescent="0.25">
      <c r="A45" s="6" t="s">
        <v>42</v>
      </c>
      <c r="B45" s="4">
        <v>2</v>
      </c>
      <c r="C45" s="4">
        <v>0.472851248</v>
      </c>
      <c r="D45" s="4">
        <v>1.4685375199999999</v>
      </c>
      <c r="E45" s="4">
        <v>0.34679126300000002</v>
      </c>
      <c r="F45" s="4">
        <v>0.24562447200000001</v>
      </c>
      <c r="G45" s="4">
        <v>-0.20894640700000006</v>
      </c>
      <c r="H45" s="4">
        <v>-0.28089202900000004</v>
      </c>
      <c r="I45" s="4">
        <v>-3.5065306599999992E-2</v>
      </c>
      <c r="J45" s="4">
        <v>-0.42320832500000005</v>
      </c>
      <c r="K45" s="4">
        <v>-0.43339010000000006</v>
      </c>
    </row>
    <row r="46" spans="1:11" x14ac:dyDescent="0.25">
      <c r="A46" s="6" t="s">
        <v>43</v>
      </c>
      <c r="B46" s="4">
        <v>4</v>
      </c>
      <c r="C46" s="4">
        <v>-0.35184129300000005</v>
      </c>
      <c r="D46" s="4">
        <v>-0.88079040200000014</v>
      </c>
      <c r="E46" s="4">
        <v>-1.0232714599999999</v>
      </c>
      <c r="F46" s="4">
        <v>-1.05519049</v>
      </c>
      <c r="G46" s="4">
        <v>4.4369005599999997E-2</v>
      </c>
      <c r="H46" s="4">
        <v>-0.490077504</v>
      </c>
      <c r="I46" s="4">
        <v>-1.0056886</v>
      </c>
      <c r="J46" s="4">
        <v>-8.2656476400000012E-2</v>
      </c>
      <c r="K46" s="4">
        <v>0.48103227400000004</v>
      </c>
    </row>
    <row r="47" spans="1:11" x14ac:dyDescent="0.25">
      <c r="A47" s="6" t="s">
        <v>44</v>
      </c>
      <c r="B47" s="4">
        <v>5</v>
      </c>
      <c r="C47" s="4">
        <v>2.7890090199999999</v>
      </c>
      <c r="D47" s="4">
        <v>0.36366334300000003</v>
      </c>
      <c r="E47" s="4">
        <v>-0.117942434</v>
      </c>
      <c r="F47" s="4">
        <v>0.89603195099999999</v>
      </c>
      <c r="G47" s="4">
        <v>-0.36997067600000011</v>
      </c>
      <c r="H47" s="4">
        <v>0.14099786100000003</v>
      </c>
      <c r="I47" s="4">
        <v>3.0686559400000002</v>
      </c>
      <c r="J47" s="4">
        <v>-0.76161987600000014</v>
      </c>
      <c r="K47" s="4">
        <v>-1.02123305</v>
      </c>
    </row>
    <row r="48" spans="1:11" x14ac:dyDescent="0.25">
      <c r="A48" s="6" t="s">
        <v>45</v>
      </c>
      <c r="B48" s="4">
        <v>5</v>
      </c>
      <c r="C48" s="4">
        <v>-0.35885995300000006</v>
      </c>
      <c r="D48" s="4">
        <v>1.04666222</v>
      </c>
      <c r="E48" s="4">
        <v>-2.41346401E-2</v>
      </c>
      <c r="F48" s="4">
        <v>-0.92510899099999999</v>
      </c>
      <c r="G48" s="4">
        <v>1.1089211999999999</v>
      </c>
      <c r="H48" s="4">
        <v>-0.41951327500000007</v>
      </c>
      <c r="I48" s="4">
        <v>4.3383616300000004E-2</v>
      </c>
      <c r="J48" s="4">
        <v>-0.22208154599999999</v>
      </c>
      <c r="K48" s="4">
        <v>8.9136970900000015E-2</v>
      </c>
    </row>
    <row r="49" spans="1:11" x14ac:dyDescent="0.25">
      <c r="A49" s="6" t="s">
        <v>46</v>
      </c>
      <c r="B49" s="4">
        <v>2</v>
      </c>
      <c r="C49" s="4">
        <v>5.1731652200000013E-2</v>
      </c>
      <c r="D49" s="4">
        <v>7.7446822900000017E-2</v>
      </c>
      <c r="E49" s="4">
        <v>-9.0668155900000005E-2</v>
      </c>
      <c r="F49" s="4">
        <v>-0.46982375600000004</v>
      </c>
      <c r="G49" s="4">
        <v>-8.9536416399999999E-2</v>
      </c>
      <c r="H49" s="4">
        <v>0.23271178500000003</v>
      </c>
      <c r="I49" s="4">
        <v>1.40954267</v>
      </c>
      <c r="J49" s="4">
        <v>-0.4854603950000001</v>
      </c>
      <c r="K49" s="4">
        <v>-0.28409665100000003</v>
      </c>
    </row>
    <row r="50" spans="1:11" x14ac:dyDescent="0.25">
      <c r="A50" s="6" t="s">
        <v>47</v>
      </c>
      <c r="B50" s="4">
        <v>1</v>
      </c>
      <c r="C50" s="4">
        <v>-1.7520639500000001</v>
      </c>
      <c r="D50" s="4">
        <v>-2.7862866799999999</v>
      </c>
      <c r="E50" s="4">
        <v>-1.8365032800000001</v>
      </c>
      <c r="F50" s="4">
        <v>-0.46982375600000004</v>
      </c>
      <c r="G50" s="4">
        <v>-1.3764473700000002</v>
      </c>
      <c r="H50" s="4">
        <v>-0.58339315599999997</v>
      </c>
      <c r="I50" s="4">
        <v>-1.6563222</v>
      </c>
      <c r="J50" s="4">
        <v>-0.3664598750000001</v>
      </c>
      <c r="K50" s="4">
        <v>-0.629337751</v>
      </c>
    </row>
    <row r="51" spans="1:11" x14ac:dyDescent="0.25">
      <c r="A51" s="6" t="s">
        <v>48</v>
      </c>
      <c r="B51" s="4">
        <v>1</v>
      </c>
      <c r="C51" s="4">
        <v>-1.84681586</v>
      </c>
      <c r="D51" s="4">
        <v>-3.1438612900000003</v>
      </c>
      <c r="E51" s="4">
        <v>-2.1075927800000001</v>
      </c>
      <c r="F51" s="4">
        <v>4.0830286000000005</v>
      </c>
      <c r="G51" s="4">
        <v>-1.8738750000000002</v>
      </c>
      <c r="H51" s="4">
        <v>-0.392435482</v>
      </c>
      <c r="I51" s="4">
        <v>-1.6018640900000001</v>
      </c>
      <c r="J51" s="4">
        <v>-1.1076753400000001</v>
      </c>
      <c r="K51" s="4">
        <v>-0.79729288099999995</v>
      </c>
    </row>
    <row r="52" spans="1:11" x14ac:dyDescent="0.25">
      <c r="A52" s="6" t="s">
        <v>49</v>
      </c>
      <c r="B52" s="4">
        <v>4</v>
      </c>
      <c r="C52" s="4">
        <v>1.8555272500000002</v>
      </c>
      <c r="D52" s="4">
        <v>-0.91999814400000002</v>
      </c>
      <c r="E52" s="4">
        <v>-0.76006442099999993</v>
      </c>
      <c r="F52" s="4">
        <v>-1.8356794600000002</v>
      </c>
      <c r="G52" s="4">
        <v>9.6495824000000008E-2</v>
      </c>
      <c r="H52" s="4">
        <v>-0.40819464599999999</v>
      </c>
      <c r="I52" s="4">
        <v>0.13549243700000005</v>
      </c>
      <c r="J52" s="4">
        <v>-0.91321406299999996</v>
      </c>
      <c r="K52" s="4">
        <v>0.92891261999999997</v>
      </c>
    </row>
    <row r="53" spans="1:11" x14ac:dyDescent="0.25">
      <c r="A53" s="6" t="s">
        <v>50</v>
      </c>
      <c r="B53" s="4">
        <v>5</v>
      </c>
      <c r="C53" s="4">
        <v>0.27632877000000011</v>
      </c>
      <c r="D53" s="4">
        <v>1.5649885700000001</v>
      </c>
      <c r="E53" s="4">
        <v>2.4729602900000001</v>
      </c>
      <c r="F53" s="4">
        <v>0.24562447200000001</v>
      </c>
      <c r="G53" s="4">
        <v>0.41351389300000008</v>
      </c>
      <c r="H53" s="4">
        <v>-0.117387142</v>
      </c>
      <c r="I53" s="4">
        <v>1.4155782600000002</v>
      </c>
      <c r="J53" s="4">
        <v>-6.6023310200000004E-2</v>
      </c>
      <c r="K53" s="4">
        <v>-0.27476581</v>
      </c>
    </row>
    <row r="54" spans="1:11" x14ac:dyDescent="0.25">
      <c r="A54" s="6" t="s">
        <v>51</v>
      </c>
      <c r="B54" s="4">
        <v>5</v>
      </c>
      <c r="C54" s="4">
        <v>0.56760315600000011</v>
      </c>
      <c r="D54" s="4">
        <v>0.68516683</v>
      </c>
      <c r="E54" s="4">
        <v>2.2105134400000002</v>
      </c>
      <c r="F54" s="4">
        <v>0.37570596800000006</v>
      </c>
      <c r="G54" s="4">
        <v>7.4149650199999996E-4</v>
      </c>
      <c r="H54" s="4">
        <v>0.29822621100000007</v>
      </c>
      <c r="I54" s="4">
        <v>2.1108886400000002</v>
      </c>
      <c r="J54" s="4">
        <v>0.16066473100000001</v>
      </c>
      <c r="K54" s="4">
        <v>-0.50803682399999994</v>
      </c>
    </row>
    <row r="55" spans="1:11" x14ac:dyDescent="0.25">
      <c r="A55" s="6" t="s">
        <v>52</v>
      </c>
      <c r="B55" s="4">
        <v>2</v>
      </c>
      <c r="C55" s="4">
        <v>-0.56240109100000002</v>
      </c>
      <c r="D55" s="4">
        <v>0.228004554</v>
      </c>
      <c r="E55" s="4">
        <v>-0.29137967300000012</v>
      </c>
      <c r="F55" s="4">
        <v>1.4813986800000001</v>
      </c>
      <c r="G55" s="4">
        <v>-1.0361509600000001</v>
      </c>
      <c r="H55" s="4">
        <v>-0.990065046</v>
      </c>
      <c r="I55" s="4">
        <v>-0.82696875700000005</v>
      </c>
      <c r="J55" s="4">
        <v>-0.60513357999999995</v>
      </c>
      <c r="K55" s="4">
        <v>-0.55469102700000017</v>
      </c>
    </row>
    <row r="56" spans="1:11" x14ac:dyDescent="0.25">
      <c r="A56" s="6" t="s">
        <v>53</v>
      </c>
      <c r="B56" s="4">
        <v>2</v>
      </c>
      <c r="C56" s="4">
        <v>0.111390262</v>
      </c>
      <c r="D56" s="4">
        <v>6.872886610000001E-3</v>
      </c>
      <c r="E56" s="4">
        <v>0.36429585399999997</v>
      </c>
      <c r="F56" s="4">
        <v>0.11554297600000001</v>
      </c>
      <c r="G56" s="4">
        <v>0.56647536300000001</v>
      </c>
      <c r="H56" s="4">
        <v>-0.43018876600000011</v>
      </c>
      <c r="I56" s="4">
        <v>-0.29084408400000006</v>
      </c>
      <c r="J56" s="4">
        <v>-0.79910565100000008</v>
      </c>
      <c r="K56" s="4">
        <v>0.20110705700000001</v>
      </c>
    </row>
    <row r="57" spans="1:11" x14ac:dyDescent="0.25">
      <c r="A57" s="6" t="s">
        <v>54</v>
      </c>
      <c r="B57" s="4">
        <v>2</v>
      </c>
      <c r="C57" s="4">
        <v>-0.24656139400000004</v>
      </c>
      <c r="D57" s="4">
        <v>-0.23856758100000003</v>
      </c>
      <c r="E57" s="4">
        <v>-0.25146092100000006</v>
      </c>
      <c r="F57" s="4">
        <v>0.18058372399999997</v>
      </c>
      <c r="G57" s="4">
        <v>0.63684323100000018</v>
      </c>
      <c r="H57" s="4">
        <v>-0.27650776000000005</v>
      </c>
      <c r="I57" s="4">
        <v>-0.28955729500000005</v>
      </c>
      <c r="J57" s="4">
        <v>-0.81616687700000001</v>
      </c>
      <c r="K57" s="4">
        <v>0.826273374</v>
      </c>
    </row>
    <row r="58" spans="1:11" x14ac:dyDescent="0.25">
      <c r="A58" s="6" t="s">
        <v>55</v>
      </c>
      <c r="B58" s="4">
        <v>2</v>
      </c>
      <c r="C58" s="4">
        <v>-0.75190490900000007</v>
      </c>
      <c r="D58" s="4">
        <v>-0.34991756900000009</v>
      </c>
      <c r="E58" s="4">
        <v>9.1210065199999996E-2</v>
      </c>
      <c r="F58" s="4">
        <v>0.76595045500000003</v>
      </c>
      <c r="G58" s="4">
        <v>-0.51961828899999996</v>
      </c>
      <c r="H58" s="4">
        <v>-0.17593093000000004</v>
      </c>
      <c r="I58" s="4">
        <v>1.0766340400000001</v>
      </c>
      <c r="J58" s="4">
        <v>0.86323254999999999</v>
      </c>
      <c r="K58" s="4">
        <v>-6.9487318399999984E-2</v>
      </c>
    </row>
    <row r="59" spans="1:11" x14ac:dyDescent="0.25">
      <c r="A59" s="6" t="s">
        <v>56</v>
      </c>
      <c r="B59" s="4">
        <v>4</v>
      </c>
      <c r="C59" s="4">
        <v>0.55707516700000004</v>
      </c>
      <c r="D59" s="4">
        <v>-1.1858266399999999</v>
      </c>
      <c r="E59" s="4">
        <v>-1.94006302</v>
      </c>
      <c r="F59" s="4">
        <v>-0.33974226000000007</v>
      </c>
      <c r="G59" s="4">
        <v>-6.6636804300000005E-2</v>
      </c>
      <c r="H59" s="4">
        <v>-0.45068069700000007</v>
      </c>
      <c r="I59" s="4">
        <v>-1.18187858</v>
      </c>
      <c r="J59" s="4">
        <v>-0.63399701600000025</v>
      </c>
      <c r="K59" s="4">
        <v>0.56500983900000012</v>
      </c>
    </row>
    <row r="60" spans="1:11" x14ac:dyDescent="0.25">
      <c r="A60" s="6" t="s">
        <v>57</v>
      </c>
      <c r="B60" s="4">
        <v>2</v>
      </c>
      <c r="C60" s="4">
        <v>-0.39746258300000009</v>
      </c>
      <c r="D60" s="4">
        <v>-0.78277104600000014</v>
      </c>
      <c r="E60" s="4">
        <v>0.36467259600000007</v>
      </c>
      <c r="F60" s="4">
        <v>-0.59990525200000011</v>
      </c>
      <c r="G60" s="4">
        <v>-0.54481951900000003</v>
      </c>
      <c r="H60" s="4">
        <v>-0.202190013</v>
      </c>
      <c r="I60" s="4">
        <v>-0.31399757200000006</v>
      </c>
      <c r="J60" s="4">
        <v>0.209524657</v>
      </c>
      <c r="K60" s="4">
        <v>1.18084531</v>
      </c>
    </row>
    <row r="61" spans="1:11" x14ac:dyDescent="0.25">
      <c r="A61" s="6" t="s">
        <v>58</v>
      </c>
      <c r="B61" s="4">
        <v>5</v>
      </c>
      <c r="C61" s="4">
        <v>0.88344285300000003</v>
      </c>
      <c r="D61" s="4">
        <v>0.90943511700000002</v>
      </c>
      <c r="E61" s="4">
        <v>-1.4135637700000001</v>
      </c>
      <c r="F61" s="4">
        <v>-1.4538520100000001E-2</v>
      </c>
      <c r="G61" s="4">
        <v>0.39850788000000004</v>
      </c>
      <c r="H61" s="4">
        <v>1.34630413</v>
      </c>
      <c r="I61" s="4">
        <v>3.03072907</v>
      </c>
      <c r="J61" s="4">
        <v>-0.95400201100000004</v>
      </c>
      <c r="K61" s="4">
        <v>-0.51736766499999987</v>
      </c>
    </row>
    <row r="62" spans="1:11" x14ac:dyDescent="0.25">
      <c r="A62" s="6" t="s">
        <v>59</v>
      </c>
      <c r="B62" s="4">
        <v>2</v>
      </c>
      <c r="C62" s="4">
        <v>-0.20094010500000004</v>
      </c>
      <c r="D62" s="4">
        <v>0.26093905699999997</v>
      </c>
      <c r="E62" s="4">
        <v>-0.70652796899999992</v>
      </c>
      <c r="F62" s="4">
        <v>-0.404783008</v>
      </c>
      <c r="G62" s="4">
        <v>-0.15948179700000004</v>
      </c>
      <c r="H62" s="4">
        <v>-0.39311099400000005</v>
      </c>
      <c r="I62" s="4">
        <v>0.98303550299999998</v>
      </c>
      <c r="J62" s="4">
        <v>-0.62280631900000005</v>
      </c>
      <c r="K62" s="4">
        <v>-0.84394708400000007</v>
      </c>
    </row>
    <row r="63" spans="1:11" x14ac:dyDescent="0.25">
      <c r="A63" s="6" t="s">
        <v>60</v>
      </c>
      <c r="B63" s="4">
        <v>4</v>
      </c>
      <c r="C63" s="4">
        <v>-1.2467204300000001</v>
      </c>
      <c r="D63" s="4">
        <v>-0.59065310799999993</v>
      </c>
      <c r="E63" s="4">
        <v>-1.00792375</v>
      </c>
      <c r="F63" s="4">
        <v>5.0502227800000007E-2</v>
      </c>
      <c r="G63" s="4">
        <v>0.35254150100000003</v>
      </c>
      <c r="H63" s="4">
        <v>-0.42732628700000014</v>
      </c>
      <c r="I63" s="4">
        <v>-1.0377178899999999</v>
      </c>
      <c r="J63" s="4">
        <v>-7.4095287900000029E-2</v>
      </c>
      <c r="K63" s="4">
        <v>0.74229580900000014</v>
      </c>
    </row>
    <row r="64" spans="1:11" x14ac:dyDescent="0.25">
      <c r="A64" s="6" t="s">
        <v>61</v>
      </c>
      <c r="B64" s="4">
        <v>2</v>
      </c>
      <c r="C64" s="4">
        <v>1.0694373399999999</v>
      </c>
      <c r="D64" s="4">
        <v>0.21467392099999999</v>
      </c>
      <c r="E64" s="4">
        <v>-0.31361227800000008</v>
      </c>
      <c r="F64" s="4">
        <v>-1.4538520100000001E-2</v>
      </c>
      <c r="G64" s="4">
        <v>4.7188484299999993E-2</v>
      </c>
      <c r="H64" s="4">
        <v>-0.34977747000000003</v>
      </c>
      <c r="I64" s="4">
        <v>-0.69058328499999988</v>
      </c>
      <c r="J64" s="4">
        <v>-0.35208930900000007</v>
      </c>
      <c r="K64" s="4">
        <v>0.25709210100000002</v>
      </c>
    </row>
    <row r="65" spans="1:11" x14ac:dyDescent="0.25">
      <c r="A65" s="6" t="s">
        <v>62</v>
      </c>
      <c r="B65" s="4">
        <v>2</v>
      </c>
      <c r="C65" s="4">
        <v>-0.16935613500000002</v>
      </c>
      <c r="D65" s="4">
        <v>7.1173584200000015E-2</v>
      </c>
      <c r="E65" s="4">
        <v>-0.51868183900000009</v>
      </c>
      <c r="F65" s="4">
        <v>0.11554297600000001</v>
      </c>
      <c r="G65" s="4">
        <v>-0.75722034300000007</v>
      </c>
      <c r="H65" s="4">
        <v>-0.24965705600000002</v>
      </c>
      <c r="I65" s="4">
        <v>-0.68549507700000012</v>
      </c>
      <c r="J65" s="4">
        <v>-0.21951319000000005</v>
      </c>
      <c r="K65" s="4">
        <v>0.78895001200000014</v>
      </c>
    </row>
    <row r="66" spans="1:11" x14ac:dyDescent="0.25">
      <c r="A66" s="6" t="s">
        <v>63</v>
      </c>
      <c r="B66" s="4">
        <v>4</v>
      </c>
      <c r="C66" s="4">
        <v>-0.72032093900000005</v>
      </c>
      <c r="D66" s="4">
        <v>-1.24777487</v>
      </c>
      <c r="E66" s="4">
        <v>-0.10152723600000001</v>
      </c>
      <c r="F66" s="4">
        <v>0.83099120300000018</v>
      </c>
      <c r="G66" s="4">
        <v>-1.5011937500000001</v>
      </c>
      <c r="H66" s="4">
        <v>0.13173583500000002</v>
      </c>
      <c r="I66" s="4">
        <v>-1.4581744300000001</v>
      </c>
      <c r="J66" s="4">
        <v>1.3142848800000002</v>
      </c>
      <c r="K66" s="4">
        <v>3.20563771</v>
      </c>
    </row>
    <row r="67" spans="1:11" x14ac:dyDescent="0.25">
      <c r="A67" s="6" t="s">
        <v>64</v>
      </c>
      <c r="B67" s="4">
        <v>2</v>
      </c>
      <c r="C67" s="4">
        <v>0.60269645600000021</v>
      </c>
      <c r="D67" s="4">
        <v>-0.132706676</v>
      </c>
      <c r="E67" s="4">
        <v>-0.99080136600000002</v>
      </c>
      <c r="F67" s="4">
        <v>0.44074671599999998</v>
      </c>
      <c r="G67" s="4">
        <v>-0.74290604300000007</v>
      </c>
      <c r="H67" s="4">
        <v>-0.49178011100000002</v>
      </c>
      <c r="I67" s="4">
        <v>-0.41582001400000007</v>
      </c>
      <c r="J67" s="4">
        <v>-0.61302210400000001</v>
      </c>
      <c r="K67" s="4">
        <v>0.49969395499999997</v>
      </c>
    </row>
    <row r="68" spans="1:11" x14ac:dyDescent="0.25">
      <c r="A68" s="6" t="s">
        <v>65</v>
      </c>
      <c r="B68" s="4">
        <v>5</v>
      </c>
      <c r="C68" s="4">
        <v>-0.12724417600000001</v>
      </c>
      <c r="D68" s="4">
        <v>0.6326284550000002</v>
      </c>
      <c r="E68" s="4">
        <v>2.2904884000000001</v>
      </c>
      <c r="F68" s="4">
        <v>1.8066024199999999</v>
      </c>
      <c r="G68" s="4">
        <v>7.5180272800000017E-2</v>
      </c>
      <c r="H68" s="4">
        <v>-0.990065046</v>
      </c>
      <c r="I68" s="4">
        <v>1.2052366999999999</v>
      </c>
      <c r="J68" s="4">
        <v>1.6878584600000002</v>
      </c>
      <c r="K68" s="4">
        <v>-1.20784987</v>
      </c>
    </row>
    <row r="69" spans="1:11" x14ac:dyDescent="0.25">
      <c r="A69" s="6" t="s">
        <v>66</v>
      </c>
      <c r="B69" s="4">
        <v>2</v>
      </c>
      <c r="C69" s="4">
        <v>-1.1484591900000001</v>
      </c>
      <c r="D69" s="4">
        <v>0.14409998500000004</v>
      </c>
      <c r="E69" s="4">
        <v>8.6549324699999999E-2</v>
      </c>
      <c r="F69" s="4">
        <v>-0.14462001599999999</v>
      </c>
      <c r="G69" s="4">
        <v>-0.20564438700000004</v>
      </c>
      <c r="H69" s="4">
        <v>-0.25596980000000003</v>
      </c>
      <c r="I69" s="4">
        <v>9.3889379399999997E-3</v>
      </c>
      <c r="J69" s="4">
        <v>0.24597085900000001</v>
      </c>
      <c r="K69" s="4">
        <v>0.45303975199999996</v>
      </c>
    </row>
    <row r="70" spans="1:11" x14ac:dyDescent="0.25">
      <c r="A70" s="6" t="s">
        <v>67</v>
      </c>
      <c r="B70" s="4">
        <v>2</v>
      </c>
      <c r="C70" s="4">
        <v>0.23421681000000003</v>
      </c>
      <c r="D70" s="4">
        <v>-1.18033755</v>
      </c>
      <c r="E70" s="4">
        <v>-6.6319327399999989E-2</v>
      </c>
      <c r="F70" s="4">
        <v>-0.92510899099999999</v>
      </c>
      <c r="G70" s="4">
        <v>-2.0560790099999999</v>
      </c>
      <c r="H70" s="4">
        <v>-0.990065046</v>
      </c>
      <c r="I70" s="4">
        <v>-0.73475502500000012</v>
      </c>
      <c r="J70" s="4">
        <v>-0.198110218</v>
      </c>
      <c r="K70" s="4">
        <v>0.18244537600000002</v>
      </c>
    </row>
    <row r="71" spans="1:11" x14ac:dyDescent="0.25">
      <c r="A71" s="6" t="s">
        <v>68</v>
      </c>
      <c r="B71" s="4">
        <v>5</v>
      </c>
      <c r="C71" s="4">
        <v>-1.4945617E-2</v>
      </c>
      <c r="D71" s="4">
        <v>0.9345280720000001</v>
      </c>
      <c r="E71" s="4">
        <v>0.45770386600000001</v>
      </c>
      <c r="F71" s="4">
        <v>0.11554297600000001</v>
      </c>
      <c r="G71" s="4">
        <v>1.48050069</v>
      </c>
      <c r="H71" s="4">
        <v>-0.35600399300000007</v>
      </c>
      <c r="I71" s="4">
        <v>-0.121853329</v>
      </c>
      <c r="J71" s="4">
        <v>-0.33765759100000009</v>
      </c>
      <c r="K71" s="4">
        <v>0.21043789800000004</v>
      </c>
    </row>
    <row r="72" spans="1:11" x14ac:dyDescent="0.25">
      <c r="A72" s="6" t="s">
        <v>69</v>
      </c>
      <c r="B72" s="4">
        <v>4</v>
      </c>
      <c r="C72" s="4">
        <v>-0.43606521200000004</v>
      </c>
      <c r="D72" s="4">
        <v>-1.3520674700000002</v>
      </c>
      <c r="E72" s="4">
        <v>-1.1846826399999999</v>
      </c>
      <c r="F72" s="4">
        <v>-1.9007202100000002</v>
      </c>
      <c r="G72" s="4">
        <v>-0.57906373899999997</v>
      </c>
      <c r="H72" s="4">
        <v>-0.50981305200000004</v>
      </c>
      <c r="I72" s="4">
        <v>-1.2265558400000001</v>
      </c>
      <c r="J72" s="4">
        <v>-0.61534585500000016</v>
      </c>
      <c r="K72" s="4">
        <v>-8.8148999499999978E-2</v>
      </c>
    </row>
    <row r="73" spans="1:11" x14ac:dyDescent="0.25">
      <c r="A73" s="6" t="s">
        <v>70</v>
      </c>
      <c r="B73" s="4">
        <v>5</v>
      </c>
      <c r="C73" s="4">
        <v>0.20263284100000001</v>
      </c>
      <c r="D73" s="4">
        <v>-0.22445279400000001</v>
      </c>
      <c r="E73" s="4">
        <v>-0.74765173600000023</v>
      </c>
      <c r="F73" s="4">
        <v>0.7009097070000001</v>
      </c>
      <c r="G73" s="4">
        <v>3.3153350700000002</v>
      </c>
      <c r="H73" s="4">
        <v>-0.30518079800000009</v>
      </c>
      <c r="I73" s="4">
        <v>3.1845535299999991E-2</v>
      </c>
      <c r="J73" s="4">
        <v>-0.36762175100000005</v>
      </c>
      <c r="K73" s="4">
        <v>0.63032572300000012</v>
      </c>
    </row>
    <row r="74" spans="1:11" x14ac:dyDescent="0.25">
      <c r="A74" s="6" t="s">
        <v>71</v>
      </c>
      <c r="B74" s="4">
        <v>5</v>
      </c>
      <c r="C74" s="4">
        <v>0.56058449700000001</v>
      </c>
      <c r="D74" s="4">
        <v>0.93060729800000008</v>
      </c>
      <c r="E74" s="4">
        <v>0.77085671</v>
      </c>
      <c r="F74" s="4">
        <v>5.0502227800000007E-2</v>
      </c>
      <c r="G74" s="4">
        <v>1.9255001899999999</v>
      </c>
      <c r="H74" s="4">
        <v>-0.27596528600000003</v>
      </c>
      <c r="I74" s="4">
        <v>-0.26775315399999994</v>
      </c>
      <c r="J74" s="4">
        <v>-0.35007131400000002</v>
      </c>
      <c r="K74" s="4">
        <v>-0.47071346200000003</v>
      </c>
    </row>
    <row r="75" spans="1:11" x14ac:dyDescent="0.25">
      <c r="A75" s="6" t="s">
        <v>72</v>
      </c>
      <c r="B75" s="4">
        <v>4</v>
      </c>
      <c r="C75" s="4">
        <v>-1.78013859</v>
      </c>
      <c r="D75" s="4">
        <v>-0.33501862700000012</v>
      </c>
      <c r="E75" s="4">
        <v>-0.33766019000000008</v>
      </c>
      <c r="F75" s="4">
        <v>-0.404783008</v>
      </c>
      <c r="G75" s="4">
        <v>-0.65893388300000011</v>
      </c>
      <c r="H75" s="4">
        <v>0.87357587000000014</v>
      </c>
      <c r="I75" s="4">
        <v>0.17466730200000002</v>
      </c>
      <c r="J75" s="4">
        <v>-0.32267551100000008</v>
      </c>
      <c r="K75" s="4">
        <v>3.2989461200000001</v>
      </c>
    </row>
    <row r="76" spans="1:11" x14ac:dyDescent="0.25">
      <c r="A76" s="6" t="s">
        <v>73</v>
      </c>
      <c r="B76" s="4">
        <v>2</v>
      </c>
      <c r="C76" s="4">
        <v>0.48337923700000007</v>
      </c>
      <c r="D76" s="4">
        <v>0.70084992700000015</v>
      </c>
      <c r="E76" s="4">
        <v>-0.29369400200000001</v>
      </c>
      <c r="F76" s="4">
        <v>-1.18527198</v>
      </c>
      <c r="G76" s="4">
        <v>-0.77044171600000011</v>
      </c>
      <c r="H76" s="4">
        <v>-0.34561821300000006</v>
      </c>
      <c r="I76" s="4">
        <v>-0.92851965300000006</v>
      </c>
      <c r="J76" s="4">
        <v>-0.25204570599999998</v>
      </c>
      <c r="K76" s="4">
        <v>-9.7479840099999993E-2</v>
      </c>
    </row>
    <row r="77" spans="1:11" x14ac:dyDescent="0.25">
      <c r="A77" s="6" t="s">
        <v>74</v>
      </c>
      <c r="B77" s="4">
        <v>4</v>
      </c>
      <c r="C77" s="4">
        <v>2.0064284400000001</v>
      </c>
      <c r="D77" s="4">
        <v>-0.55615029400000005</v>
      </c>
      <c r="E77" s="4">
        <v>-0.28176821100000005</v>
      </c>
      <c r="F77" s="4">
        <v>-1.4454349799999999</v>
      </c>
      <c r="G77" s="4">
        <v>2.2060992499999998</v>
      </c>
      <c r="H77" s="4">
        <v>0.211570693</v>
      </c>
      <c r="I77" s="4">
        <v>0.11162880999999999</v>
      </c>
      <c r="J77" s="4">
        <v>-0.13879341200000003</v>
      </c>
      <c r="K77" s="4">
        <v>0.54634815800000003</v>
      </c>
    </row>
    <row r="78" spans="1:11" x14ac:dyDescent="0.25">
      <c r="A78" s="6" t="s">
        <v>75</v>
      </c>
      <c r="B78" s="4">
        <v>2</v>
      </c>
      <c r="C78" s="4">
        <v>-0.21497742500000003</v>
      </c>
      <c r="D78" s="4">
        <v>-0.11859188899999999</v>
      </c>
      <c r="E78" s="4">
        <v>0.89236232199999987</v>
      </c>
      <c r="F78" s="4">
        <v>0.50578746299999999</v>
      </c>
      <c r="G78" s="4">
        <v>-0.18244978500000003</v>
      </c>
      <c r="H78" s="4">
        <v>-0.35170767400000003</v>
      </c>
      <c r="I78" s="4">
        <v>0.87633297099999996</v>
      </c>
      <c r="J78" s="4">
        <v>-0.52606488899999992</v>
      </c>
      <c r="K78" s="4">
        <v>0.46237059300000011</v>
      </c>
    </row>
    <row r="79" spans="1:11" x14ac:dyDescent="0.25">
      <c r="A79" s="6" t="s">
        <v>76</v>
      </c>
      <c r="B79" s="4">
        <v>2</v>
      </c>
      <c r="C79" s="4">
        <v>-0.40448124300000005</v>
      </c>
      <c r="D79" s="4">
        <v>0.22016300499999999</v>
      </c>
      <c r="E79" s="4">
        <v>-0.53144245700000003</v>
      </c>
      <c r="F79" s="4">
        <v>-1.4538520100000001E-2</v>
      </c>
      <c r="G79" s="4">
        <v>-0.57220871700000009</v>
      </c>
      <c r="H79" s="4">
        <v>-0.46073117499999999</v>
      </c>
      <c r="I79" s="4">
        <v>-0.22803194000000002</v>
      </c>
      <c r="J79" s="4">
        <v>-0.57504711800000008</v>
      </c>
      <c r="K79" s="4">
        <v>0.57434067900000008</v>
      </c>
    </row>
    <row r="80" spans="1:11" x14ac:dyDescent="0.25">
      <c r="A80" s="6" t="s">
        <v>77</v>
      </c>
      <c r="B80" s="4">
        <v>2</v>
      </c>
      <c r="C80" s="4">
        <v>0.44126727799999999</v>
      </c>
      <c r="D80" s="4">
        <v>0.53147247999999991</v>
      </c>
      <c r="E80" s="4">
        <v>1.13379998</v>
      </c>
      <c r="F80" s="4">
        <v>-0.72998674799999996</v>
      </c>
      <c r="G80" s="4">
        <v>-0.119915781</v>
      </c>
      <c r="H80" s="4">
        <v>0.263057386</v>
      </c>
      <c r="I80" s="4">
        <v>-0.11216400400000001</v>
      </c>
      <c r="J80" s="4">
        <v>0.48036397000000008</v>
      </c>
      <c r="K80" s="4">
        <v>0.62099488200000019</v>
      </c>
    </row>
    <row r="81" spans="1:11" x14ac:dyDescent="0.25">
      <c r="A81" s="6" t="s">
        <v>78</v>
      </c>
      <c r="B81" s="4">
        <v>3</v>
      </c>
      <c r="C81" s="4">
        <v>-0.68873696899999992</v>
      </c>
      <c r="D81" s="4">
        <v>-1.3097231</v>
      </c>
      <c r="E81" s="4">
        <v>9.2038054999999994E-2</v>
      </c>
      <c r="F81" s="4">
        <v>-2.8112906799999999</v>
      </c>
      <c r="G81" s="4">
        <v>-0.7117433070000001</v>
      </c>
      <c r="H81" s="4">
        <v>0.71316304600000002</v>
      </c>
      <c r="I81" s="4">
        <v>-0.41756864900000007</v>
      </c>
      <c r="J81" s="4">
        <v>1.2694609400000001</v>
      </c>
      <c r="K81" s="4">
        <v>-1.1145414600000001</v>
      </c>
    </row>
    <row r="82" spans="1:11" x14ac:dyDescent="0.25">
      <c r="A82" s="6" t="s">
        <v>79</v>
      </c>
      <c r="B82" s="4">
        <v>2</v>
      </c>
      <c r="C82" s="4">
        <v>0.27983810000000003</v>
      </c>
      <c r="D82" s="4">
        <v>0.15272568800000003</v>
      </c>
      <c r="E82" s="4">
        <v>-0.3038727140000001</v>
      </c>
      <c r="F82" s="4">
        <v>-0.33974226000000007</v>
      </c>
      <c r="G82" s="4">
        <v>-0.391579232</v>
      </c>
      <c r="H82" s="4">
        <v>-0.40467678000000007</v>
      </c>
      <c r="I82" s="4">
        <v>0.46851433200000003</v>
      </c>
      <c r="J82" s="4">
        <v>-0.41305720100000004</v>
      </c>
      <c r="K82" s="4">
        <v>5.181360870000002E-2</v>
      </c>
    </row>
    <row r="83" spans="1:11" x14ac:dyDescent="0.25">
      <c r="A83" s="6" t="s">
        <v>80</v>
      </c>
      <c r="B83" s="4">
        <v>1</v>
      </c>
      <c r="C83" s="4">
        <v>-2.88557752</v>
      </c>
      <c r="D83" s="4">
        <v>-2.9219454700000003</v>
      </c>
      <c r="E83" s="4">
        <v>-2.23677145</v>
      </c>
      <c r="F83" s="4">
        <v>0.57082821100000014</v>
      </c>
      <c r="G83" s="4">
        <v>-1.04298354</v>
      </c>
      <c r="H83" s="4">
        <v>-0.33739680200000011</v>
      </c>
      <c r="I83" s="4">
        <v>-1.7452983799999999</v>
      </c>
      <c r="J83" s="4">
        <v>-0.60268752600000008</v>
      </c>
      <c r="K83" s="4">
        <v>-2.2833115699999997E-2</v>
      </c>
    </row>
    <row r="84" spans="1:11" x14ac:dyDescent="0.25">
      <c r="A84" s="6" t="s">
        <v>81</v>
      </c>
      <c r="B84" s="4">
        <v>5</v>
      </c>
      <c r="C84" s="4">
        <v>-0.39746258300000009</v>
      </c>
      <c r="D84" s="4">
        <v>0.27191722500000004</v>
      </c>
      <c r="E84" s="4">
        <v>0.49087905100000001</v>
      </c>
      <c r="F84" s="4">
        <v>0.37570596800000006</v>
      </c>
      <c r="G84" s="4">
        <v>1.76491278</v>
      </c>
      <c r="H84" s="4">
        <v>-0.43700844000000005</v>
      </c>
      <c r="I84" s="4">
        <v>-0.26190862700000006</v>
      </c>
      <c r="J84" s="4">
        <v>-0.77256596699999991</v>
      </c>
      <c r="K84" s="4">
        <v>0.61166404200000013</v>
      </c>
    </row>
    <row r="85" spans="1:11" x14ac:dyDescent="0.25">
      <c r="A85" s="6" t="s">
        <v>82</v>
      </c>
      <c r="B85" s="4">
        <v>3</v>
      </c>
      <c r="C85" s="4">
        <v>-2.0924689499999998</v>
      </c>
      <c r="D85" s="4">
        <v>2.0856673899999998</v>
      </c>
      <c r="E85" s="4">
        <v>1.57059013</v>
      </c>
      <c r="F85" s="4">
        <v>0.76595045500000003</v>
      </c>
      <c r="G85" s="4">
        <v>-0.43485067500000013</v>
      </c>
      <c r="H85" s="4">
        <v>4.8022907799999999</v>
      </c>
      <c r="I85" s="4">
        <v>2.3266124499999998</v>
      </c>
      <c r="J85" s="4">
        <v>3.8924256499999998</v>
      </c>
      <c r="K85" s="4">
        <v>-1.9916404700000001</v>
      </c>
    </row>
    <row r="86" spans="1:11" x14ac:dyDescent="0.25">
      <c r="A86" s="6" t="s">
        <v>83</v>
      </c>
      <c r="B86" s="4">
        <v>3</v>
      </c>
      <c r="C86" s="4">
        <v>-1.30286971</v>
      </c>
      <c r="D86" s="4">
        <v>-0.99449285499999995</v>
      </c>
      <c r="E86" s="4">
        <v>0.87550239899999993</v>
      </c>
      <c r="F86" s="4">
        <v>-1.8356794600000002</v>
      </c>
      <c r="G86" s="4">
        <v>-0.16254381000000001</v>
      </c>
      <c r="H86" s="4">
        <v>3.1189489199999998</v>
      </c>
      <c r="I86" s="4">
        <v>0.31438674100000014</v>
      </c>
      <c r="J86" s="4">
        <v>3.70340683</v>
      </c>
      <c r="K86" s="4">
        <v>-2.1502647600000002</v>
      </c>
    </row>
    <row r="87" spans="1:11" x14ac:dyDescent="0.25">
      <c r="A87" s="6" t="s">
        <v>84</v>
      </c>
      <c r="B87" s="4">
        <v>2</v>
      </c>
      <c r="C87" s="4">
        <v>0.413192638</v>
      </c>
      <c r="D87" s="4">
        <v>0.52912001600000014</v>
      </c>
      <c r="E87" s="4">
        <v>0.82581612699999996</v>
      </c>
      <c r="F87" s="4">
        <v>-0.92510899099999999</v>
      </c>
      <c r="G87" s="4">
        <v>-0.3866831770000001</v>
      </c>
      <c r="H87" s="4">
        <v>-0.19871947100000004</v>
      </c>
      <c r="I87" s="4">
        <v>-0.57524232200000003</v>
      </c>
      <c r="J87" s="4">
        <v>-0.19132241899999999</v>
      </c>
      <c r="K87" s="4">
        <v>0.25709210100000002</v>
      </c>
    </row>
    <row r="91" spans="1:11" x14ac:dyDescent="0.25">
      <c r="A91">
        <v>1</v>
      </c>
      <c r="B91">
        <f>COUNTIF($B$3:$B$87,A91)</f>
        <v>4</v>
      </c>
    </row>
    <row r="92" spans="1:11" x14ac:dyDescent="0.25">
      <c r="A92">
        <v>2</v>
      </c>
      <c r="B92">
        <f t="shared" ref="B92:B95" si="5">COUNTIF($B$3:$B$87,A92)</f>
        <v>42</v>
      </c>
    </row>
    <row r="93" spans="1:11" x14ac:dyDescent="0.25">
      <c r="A93">
        <v>3</v>
      </c>
      <c r="B93">
        <f t="shared" si="5"/>
        <v>6</v>
      </c>
    </row>
    <row r="94" spans="1:11" x14ac:dyDescent="0.25">
      <c r="A94">
        <v>4</v>
      </c>
      <c r="B94">
        <f t="shared" si="5"/>
        <v>14</v>
      </c>
    </row>
    <row r="95" spans="1:11" x14ac:dyDescent="0.25">
      <c r="A95">
        <v>5</v>
      </c>
      <c r="B95">
        <f t="shared" si="5"/>
        <v>19</v>
      </c>
    </row>
  </sheetData>
  <mergeCells count="2">
    <mergeCell ref="A1:A2"/>
    <mergeCell ref="B1: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97"/>
  <sheetViews>
    <sheetView topLeftCell="A4" workbookViewId="0">
      <selection activeCell="M1" sqref="M1:V8"/>
    </sheetView>
  </sheetViews>
  <sheetFormatPr defaultRowHeight="15" x14ac:dyDescent="0.25"/>
  <cols>
    <col min="1" max="1" width="45.42578125" bestFit="1" customWidth="1"/>
  </cols>
  <sheetData>
    <row r="1" spans="1:22" x14ac:dyDescent="0.25">
      <c r="B1" t="s">
        <v>103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x14ac:dyDescent="0.25">
      <c r="B2" t="s">
        <v>95</v>
      </c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M2">
        <v>1</v>
      </c>
      <c r="N2">
        <f>AVERAGEIF($B$3:$B$87,1,C$3:C$87)</f>
        <v>-1.64327472</v>
      </c>
      <c r="O2">
        <f t="shared" ref="O2:U2" si="0">AVERAGEIF($B$3:$B$87,1,D$3:D$87)</f>
        <v>0.30642003899999998</v>
      </c>
      <c r="P2">
        <f t="shared" si="0"/>
        <v>1.61457827</v>
      </c>
      <c r="Q2">
        <f t="shared" si="0"/>
        <v>-0.404783008</v>
      </c>
      <c r="R2">
        <f t="shared" si="0"/>
        <v>2.6320942500000002</v>
      </c>
      <c r="S2">
        <f t="shared" si="0"/>
        <v>4.9577248899999997</v>
      </c>
      <c r="T2">
        <f t="shared" si="0"/>
        <v>1.7300756799999999</v>
      </c>
      <c r="U2">
        <f t="shared" si="0"/>
        <v>3.0684724000000001</v>
      </c>
      <c r="V2">
        <f>AVERAGEIF($B$3:$B$87,1,K$3:K$87)</f>
        <v>-2.17825728</v>
      </c>
    </row>
    <row r="3" spans="1:22" x14ac:dyDescent="0.25">
      <c r="A3" t="s">
        <v>0</v>
      </c>
      <c r="B3">
        <v>7</v>
      </c>
      <c r="C3">
        <v>0.42372062799999999</v>
      </c>
      <c r="D3">
        <v>0.43972636300000001</v>
      </c>
      <c r="E3">
        <v>-0.64695412399999996</v>
      </c>
      <c r="F3">
        <v>1.6765209299999999</v>
      </c>
      <c r="G3">
        <v>0.92045771899999995</v>
      </c>
      <c r="H3">
        <v>-0.83225659900000004</v>
      </c>
      <c r="I3">
        <v>0.92279969699999997</v>
      </c>
      <c r="J3">
        <v>-0.62635309699999997</v>
      </c>
      <c r="K3">
        <v>8.9136970900000001E-2</v>
      </c>
      <c r="M3" s="7">
        <v>2</v>
      </c>
      <c r="N3">
        <f>AVERAGEIF($B$3:$B$87,2,C$3:C$87)</f>
        <v>-1.84681586</v>
      </c>
      <c r="O3">
        <f t="shared" ref="O3:V3" si="1">AVERAGEIF($B$3:$B$87,2,D$3:D$87)</f>
        <v>-3.1438612899999998</v>
      </c>
      <c r="P3">
        <f t="shared" si="1"/>
        <v>-2.1075927800000001</v>
      </c>
      <c r="Q3">
        <f t="shared" si="1"/>
        <v>4.0830285999999996</v>
      </c>
      <c r="R3">
        <f t="shared" si="1"/>
        <v>-1.873875</v>
      </c>
      <c r="S3">
        <f t="shared" si="1"/>
        <v>-0.392435482</v>
      </c>
      <c r="T3">
        <f t="shared" si="1"/>
        <v>-1.6018640900000001</v>
      </c>
      <c r="U3">
        <f t="shared" si="1"/>
        <v>-1.1076753399999999</v>
      </c>
      <c r="V3">
        <f t="shared" si="1"/>
        <v>-0.79729288099999995</v>
      </c>
    </row>
    <row r="4" spans="1:22" x14ac:dyDescent="0.25">
      <c r="A4" t="s">
        <v>1</v>
      </c>
      <c r="B4">
        <v>7</v>
      </c>
      <c r="C4">
        <v>1.9327325099999999</v>
      </c>
      <c r="D4">
        <v>1.68731673</v>
      </c>
      <c r="E4">
        <v>0.72251129599999997</v>
      </c>
      <c r="F4">
        <v>5.0502227800000001E-2</v>
      </c>
      <c r="G4">
        <v>1.19273137</v>
      </c>
      <c r="H4">
        <v>0.517564476</v>
      </c>
      <c r="I4">
        <v>0.96678615300000004</v>
      </c>
      <c r="J4">
        <v>0.20628363499999999</v>
      </c>
      <c r="K4">
        <v>-0.36807421600000001</v>
      </c>
      <c r="M4" s="7">
        <v>3</v>
      </c>
      <c r="N4">
        <f>AVERAGEIF($B$3:$B$87,3,C$3:C$87)</f>
        <v>-0.68873696900000003</v>
      </c>
      <c r="O4">
        <f t="shared" ref="O4:V4" si="2">AVERAGEIF($B$3:$B$87,3,D$3:D$87)</f>
        <v>-1.3097231</v>
      </c>
      <c r="P4">
        <f t="shared" si="2"/>
        <v>9.2038054999999994E-2</v>
      </c>
      <c r="Q4">
        <f t="shared" si="2"/>
        <v>-2.8112906799999999</v>
      </c>
      <c r="R4">
        <f t="shared" si="2"/>
        <v>-0.71174330699999999</v>
      </c>
      <c r="S4">
        <f t="shared" si="2"/>
        <v>0.71316304600000002</v>
      </c>
      <c r="T4">
        <f t="shared" si="2"/>
        <v>-0.41756864900000001</v>
      </c>
      <c r="U4">
        <f t="shared" si="2"/>
        <v>1.2694609400000001</v>
      </c>
      <c r="V4">
        <f t="shared" si="2"/>
        <v>-1.1145414600000001</v>
      </c>
    </row>
    <row r="5" spans="1:22" x14ac:dyDescent="0.25">
      <c r="A5" t="s">
        <v>2</v>
      </c>
      <c r="B5">
        <v>7</v>
      </c>
      <c r="C5">
        <v>-0.66768099000000003</v>
      </c>
      <c r="D5">
        <v>0.58949993899999997</v>
      </c>
      <c r="E5">
        <v>1.64087962</v>
      </c>
      <c r="F5">
        <v>-0.66494600000000004</v>
      </c>
      <c r="G5">
        <v>0.235605284</v>
      </c>
      <c r="H5">
        <v>0.15503656900000001</v>
      </c>
      <c r="I5">
        <v>0.65205465500000004</v>
      </c>
      <c r="J5">
        <v>9.5232790299999995E-2</v>
      </c>
      <c r="K5">
        <v>-0.49870598399999999</v>
      </c>
      <c r="M5" s="7">
        <v>4</v>
      </c>
      <c r="N5">
        <f>AVERAGEIF($B$3:$B$87,4,C$3:C$87)</f>
        <v>-2.0924689500000002</v>
      </c>
      <c r="O5">
        <f t="shared" ref="O5:V5" si="3">AVERAGEIF($B$3:$B$87,4,D$3:D$87)</f>
        <v>2.0856673899999998</v>
      </c>
      <c r="P5">
        <f t="shared" si="3"/>
        <v>1.57059013</v>
      </c>
      <c r="Q5">
        <f t="shared" si="3"/>
        <v>0.76595045500000003</v>
      </c>
      <c r="R5">
        <f t="shared" si="3"/>
        <v>-0.43485067500000002</v>
      </c>
      <c r="S5">
        <f t="shared" si="3"/>
        <v>4.8022907799999999</v>
      </c>
      <c r="T5">
        <f t="shared" si="3"/>
        <v>2.3266124499999998</v>
      </c>
      <c r="U5">
        <f t="shared" si="3"/>
        <v>3.8924256499999998</v>
      </c>
      <c r="V5">
        <f t="shared" si="3"/>
        <v>-1.9916404700000001</v>
      </c>
    </row>
    <row r="6" spans="1:22" x14ac:dyDescent="0.25">
      <c r="A6" t="s">
        <v>3</v>
      </c>
      <c r="B6">
        <v>7</v>
      </c>
      <c r="C6">
        <v>9.7352941700000001E-2</v>
      </c>
      <c r="D6">
        <v>-0.50361191999999999</v>
      </c>
      <c r="E6">
        <v>-0.66610846000000001</v>
      </c>
      <c r="F6">
        <v>-0.27470151199999998</v>
      </c>
      <c r="G6">
        <v>-0.70761186499999995</v>
      </c>
      <c r="H6">
        <v>-0.35974921399999998</v>
      </c>
      <c r="I6">
        <v>-0.37558820100000001</v>
      </c>
      <c r="J6">
        <v>-0.57602553899999998</v>
      </c>
      <c r="K6">
        <v>0.56500983900000001</v>
      </c>
      <c r="M6" s="7">
        <v>5</v>
      </c>
      <c r="N6">
        <f>AVERAGEIF($B$3:$B$87,5,C$3:C$87)</f>
        <v>-1.30286971</v>
      </c>
      <c r="O6">
        <f t="shared" ref="O6:V6" si="4">AVERAGEIF($B$3:$B$87,5,D$3:D$87)</f>
        <v>-0.99449285499999995</v>
      </c>
      <c r="P6">
        <f t="shared" si="4"/>
        <v>0.87550239900000004</v>
      </c>
      <c r="Q6">
        <f t="shared" si="4"/>
        <v>-1.8356794599999999</v>
      </c>
      <c r="R6">
        <f t="shared" si="4"/>
        <v>-0.16254381000000001</v>
      </c>
      <c r="S6">
        <f t="shared" si="4"/>
        <v>3.1189489199999998</v>
      </c>
      <c r="T6">
        <f t="shared" si="4"/>
        <v>0.31438674100000003</v>
      </c>
      <c r="U6">
        <f t="shared" si="4"/>
        <v>3.70340683</v>
      </c>
      <c r="V6">
        <f t="shared" si="4"/>
        <v>-2.1502647600000002</v>
      </c>
    </row>
    <row r="7" spans="1:22" x14ac:dyDescent="0.25">
      <c r="A7" t="s">
        <v>4</v>
      </c>
      <c r="B7">
        <v>7</v>
      </c>
      <c r="C7">
        <v>-0.923862077</v>
      </c>
      <c r="D7">
        <v>-0.52321579100000004</v>
      </c>
      <c r="E7">
        <v>-0.73026632199999997</v>
      </c>
      <c r="F7">
        <v>-0.53486450399999996</v>
      </c>
      <c r="G7">
        <v>1.82597743</v>
      </c>
      <c r="H7">
        <v>-0.222913948</v>
      </c>
      <c r="I7">
        <v>-0.84268107800000003</v>
      </c>
      <c r="J7">
        <v>-3.9177869099999998E-2</v>
      </c>
      <c r="K7">
        <v>0.72363412800000004</v>
      </c>
      <c r="M7" s="7">
        <v>6</v>
      </c>
      <c r="N7">
        <f>AVERAGEIF($B$3:$B$87,6,C$3:C$87)</f>
        <v>-0.99404867450000001</v>
      </c>
      <c r="O7">
        <f t="shared" ref="O7:V7" si="5">AVERAGEIF($B$3:$B$87,6,D$3:D$87)</f>
        <v>-1.603389095</v>
      </c>
      <c r="P7">
        <f t="shared" si="5"/>
        <v>-0.322979287</v>
      </c>
      <c r="Q7">
        <f t="shared" si="5"/>
        <v>0.50578746349999992</v>
      </c>
      <c r="R7">
        <f t="shared" si="5"/>
        <v>-0.91072079550000007</v>
      </c>
      <c r="S7">
        <f t="shared" si="5"/>
        <v>0.43180925249999996</v>
      </c>
      <c r="T7">
        <f t="shared" si="5"/>
        <v>-1.465632885</v>
      </c>
      <c r="U7">
        <f t="shared" si="5"/>
        <v>2.2647602600000001</v>
      </c>
      <c r="V7">
        <f t="shared" si="5"/>
        <v>3.4155816249999997</v>
      </c>
    </row>
    <row r="8" spans="1:22" x14ac:dyDescent="0.25">
      <c r="A8" t="s">
        <v>5</v>
      </c>
      <c r="B8">
        <v>7</v>
      </c>
      <c r="C8">
        <v>-1.5871254400000001</v>
      </c>
      <c r="D8">
        <v>0.75495661199999997</v>
      </c>
      <c r="E8">
        <v>-0.26029620599999997</v>
      </c>
      <c r="F8">
        <v>1.4813986800000001</v>
      </c>
      <c r="G8">
        <v>4.6729090700000003E-2</v>
      </c>
      <c r="H8">
        <v>-0.40347473700000003</v>
      </c>
      <c r="I8">
        <v>-0.111932843</v>
      </c>
      <c r="J8">
        <v>-0.28402786000000002</v>
      </c>
      <c r="K8">
        <v>-0.35874337499999998</v>
      </c>
      <c r="M8" s="7">
        <v>7</v>
      </c>
      <c r="N8">
        <f>AVERAGEIF($B$3:$B$87,7,C$3:C$87)</f>
        <v>0.12259312264846155</v>
      </c>
      <c r="O8">
        <f t="shared" ref="O8:V8" si="6">AVERAGEIF($B$3:$B$87,7,D$3:D$87)</f>
        <v>8.0291897777051285E-2</v>
      </c>
      <c r="P8">
        <f t="shared" si="6"/>
        <v>-1.793791661666666E-2</v>
      </c>
      <c r="Q8">
        <f t="shared" si="6"/>
        <v>-1.0369241466666646E-2</v>
      </c>
      <c r="R8">
        <f t="shared" si="6"/>
        <v>3.0414873394897429E-2</v>
      </c>
      <c r="S8">
        <f t="shared" si="6"/>
        <v>-0.1802988546179487</v>
      </c>
      <c r="T8">
        <f t="shared" si="6"/>
        <v>7.4310723158974379E-3</v>
      </c>
      <c r="U8">
        <f t="shared" si="6"/>
        <v>-0.19686680764602571</v>
      </c>
      <c r="V8">
        <f t="shared" si="6"/>
        <v>1.7959405125641079E-2</v>
      </c>
    </row>
    <row r="9" spans="1:22" x14ac:dyDescent="0.25">
      <c r="A9" t="s">
        <v>6</v>
      </c>
      <c r="B9">
        <v>7</v>
      </c>
      <c r="C9">
        <v>1.3185997700000001</v>
      </c>
      <c r="D9">
        <v>0.88904709100000001</v>
      </c>
      <c r="E9">
        <v>0.62094965000000002</v>
      </c>
      <c r="F9">
        <v>1.15619494</v>
      </c>
      <c r="G9">
        <v>0.40229727599999998</v>
      </c>
      <c r="H9">
        <v>-0.406735079</v>
      </c>
      <c r="I9">
        <v>-0.33208586299999998</v>
      </c>
      <c r="J9">
        <v>-0.47475890999999998</v>
      </c>
      <c r="K9">
        <v>-0.48004430199999998</v>
      </c>
    </row>
    <row r="10" spans="1:22" x14ac:dyDescent="0.25">
      <c r="A10" t="s">
        <v>7</v>
      </c>
      <c r="B10">
        <v>7</v>
      </c>
      <c r="C10">
        <v>-0.20444943500000001</v>
      </c>
      <c r="D10">
        <v>-0.35070172399999999</v>
      </c>
      <c r="E10">
        <v>-0.881749161</v>
      </c>
      <c r="F10">
        <v>-0.14462001599999999</v>
      </c>
      <c r="G10">
        <v>-0.45437704699999998</v>
      </c>
      <c r="H10">
        <v>-0.492329036</v>
      </c>
      <c r="I10">
        <v>-0.28864213599999999</v>
      </c>
      <c r="J10">
        <v>-0.52441380299999996</v>
      </c>
      <c r="K10">
        <v>-4.1714346000000001E-3</v>
      </c>
    </row>
    <row r="11" spans="1:22" x14ac:dyDescent="0.25">
      <c r="A11" t="s">
        <v>8</v>
      </c>
      <c r="B11">
        <v>7</v>
      </c>
      <c r="C11">
        <v>0.73254166499999995</v>
      </c>
      <c r="D11">
        <v>0.152725688</v>
      </c>
      <c r="E11">
        <v>1.49399036</v>
      </c>
      <c r="F11">
        <v>0.50578746299999999</v>
      </c>
      <c r="G11">
        <v>-0.67548910900000003</v>
      </c>
      <c r="H11">
        <v>-0.28227851199999998</v>
      </c>
      <c r="I11">
        <v>0.28266393400000001</v>
      </c>
      <c r="J11">
        <v>-0.269168083</v>
      </c>
      <c r="K11">
        <v>-0.64799943199999999</v>
      </c>
    </row>
    <row r="12" spans="1:22" x14ac:dyDescent="0.25">
      <c r="A12" t="s">
        <v>9</v>
      </c>
      <c r="B12">
        <v>7</v>
      </c>
      <c r="C12">
        <v>0.50794454700000002</v>
      </c>
      <c r="D12">
        <v>-0.41108164699999999</v>
      </c>
      <c r="E12">
        <v>-0.495335782</v>
      </c>
      <c r="F12">
        <v>0.375705968</v>
      </c>
      <c r="G12">
        <v>1.1937933000000001</v>
      </c>
      <c r="H12">
        <v>-0.38655667300000002</v>
      </c>
      <c r="I12">
        <v>-0.72450197400000005</v>
      </c>
      <c r="J12">
        <v>-7.0487358400000005E-2</v>
      </c>
      <c r="K12">
        <v>1.3674621300000001</v>
      </c>
    </row>
    <row r="13" spans="1:22" x14ac:dyDescent="0.25">
      <c r="A13" t="s">
        <v>10</v>
      </c>
      <c r="B13">
        <v>6</v>
      </c>
      <c r="C13">
        <v>-1.26777641</v>
      </c>
      <c r="D13">
        <v>-1.9590033200000001</v>
      </c>
      <c r="E13">
        <v>-0.54443133799999999</v>
      </c>
      <c r="F13">
        <v>0.180583724</v>
      </c>
      <c r="G13">
        <v>-0.32024784099999998</v>
      </c>
      <c r="H13">
        <v>0.73188266999999996</v>
      </c>
      <c r="I13">
        <v>-1.4730913400000001</v>
      </c>
      <c r="J13">
        <v>3.21523564</v>
      </c>
      <c r="K13">
        <v>3.6255255399999999</v>
      </c>
    </row>
    <row r="14" spans="1:22" x14ac:dyDescent="0.25">
      <c r="A14" t="s">
        <v>11</v>
      </c>
      <c r="B14">
        <v>7</v>
      </c>
      <c r="C14">
        <v>1.2449038400000001</v>
      </c>
      <c r="D14">
        <v>1.03568405</v>
      </c>
      <c r="E14">
        <v>0.95709095499999997</v>
      </c>
      <c r="F14">
        <v>2.5220506500000002</v>
      </c>
      <c r="G14">
        <v>0.90841568100000003</v>
      </c>
      <c r="H14">
        <v>0.43481244600000002</v>
      </c>
      <c r="I14">
        <v>0.81689224000000005</v>
      </c>
      <c r="J14">
        <v>-0.36419727499999999</v>
      </c>
      <c r="K14">
        <v>-0.94658633000000003</v>
      </c>
    </row>
    <row r="15" spans="1:22" x14ac:dyDescent="0.25">
      <c r="A15" t="s">
        <v>12</v>
      </c>
      <c r="B15">
        <v>7</v>
      </c>
      <c r="C15">
        <v>-5.7057576499999998E-2</v>
      </c>
      <c r="D15">
        <v>0.69771330799999998</v>
      </c>
      <c r="E15">
        <v>-0.23193968400000001</v>
      </c>
      <c r="F15">
        <v>0.96107269900000003</v>
      </c>
      <c r="G15">
        <v>-0.55696567699999999</v>
      </c>
      <c r="H15">
        <v>1.34589173</v>
      </c>
      <c r="I15">
        <v>2.17376675</v>
      </c>
      <c r="J15">
        <v>-0.39293840800000002</v>
      </c>
      <c r="K15">
        <v>-0.386735897</v>
      </c>
    </row>
    <row r="16" spans="1:22" x14ac:dyDescent="0.25">
      <c r="A16" t="s">
        <v>13</v>
      </c>
      <c r="B16">
        <v>7</v>
      </c>
      <c r="C16">
        <v>0.23772614</v>
      </c>
      <c r="D16">
        <v>0.27975877399999999</v>
      </c>
      <c r="E16">
        <v>0.37694971500000002</v>
      </c>
      <c r="F16">
        <v>-0.14462001599999999</v>
      </c>
      <c r="G16">
        <v>-5.8421457400000001E-2</v>
      </c>
      <c r="H16">
        <v>-0.38851973099999998</v>
      </c>
      <c r="I16">
        <v>5.8676998899999999E-2</v>
      </c>
      <c r="J16">
        <v>-0.46307900200000002</v>
      </c>
      <c r="K16">
        <v>0.17311453600000001</v>
      </c>
    </row>
    <row r="17" spans="1:11" x14ac:dyDescent="0.25">
      <c r="A17" t="s">
        <v>14</v>
      </c>
      <c r="B17">
        <v>7</v>
      </c>
      <c r="C17">
        <v>0.174558201</v>
      </c>
      <c r="D17">
        <v>1.0646977799999999</v>
      </c>
      <c r="E17">
        <v>-2.8161972600000001E-2</v>
      </c>
      <c r="F17">
        <v>0.31066522000000002</v>
      </c>
      <c r="G17">
        <v>-0.65752049400000001</v>
      </c>
      <c r="H17">
        <v>-0.65325570600000005</v>
      </c>
      <c r="I17">
        <v>0.64938514599999997</v>
      </c>
      <c r="J17">
        <v>-0.36120085899999999</v>
      </c>
      <c r="K17">
        <v>0.36906218699999999</v>
      </c>
    </row>
    <row r="18" spans="1:11" x14ac:dyDescent="0.25">
      <c r="A18" t="s">
        <v>15</v>
      </c>
      <c r="B18">
        <v>7</v>
      </c>
      <c r="C18">
        <v>-1.22917378</v>
      </c>
      <c r="D18">
        <v>-1.95743501</v>
      </c>
      <c r="E18">
        <v>-1.9536325299999999</v>
      </c>
      <c r="F18">
        <v>0.50578746299999999</v>
      </c>
      <c r="G18">
        <v>-0.20098824800000001</v>
      </c>
      <c r="H18">
        <v>-0.543854591</v>
      </c>
      <c r="I18">
        <v>-1.4024521299999999</v>
      </c>
      <c r="J18">
        <v>-0.63130635599999996</v>
      </c>
      <c r="K18">
        <v>-0.54536018600000002</v>
      </c>
    </row>
    <row r="19" spans="1:11" x14ac:dyDescent="0.25">
      <c r="A19" t="s">
        <v>16</v>
      </c>
      <c r="B19">
        <v>7</v>
      </c>
      <c r="C19">
        <v>-0.38342526300000002</v>
      </c>
      <c r="D19">
        <v>-1.26973121</v>
      </c>
      <c r="E19">
        <v>0.121041336</v>
      </c>
      <c r="F19">
        <v>1.28627644</v>
      </c>
      <c r="G19">
        <v>-0.35677594899999998</v>
      </c>
      <c r="H19">
        <v>-0.29123664799999999</v>
      </c>
      <c r="I19">
        <v>-0.66571222399999996</v>
      </c>
      <c r="J19">
        <v>-0.259445019</v>
      </c>
      <c r="K19">
        <v>-0.25610412900000001</v>
      </c>
    </row>
    <row r="20" spans="1:11" x14ac:dyDescent="0.25">
      <c r="A20" t="s">
        <v>17</v>
      </c>
      <c r="B20">
        <v>7</v>
      </c>
      <c r="C20">
        <v>0.27281944000000002</v>
      </c>
      <c r="D20">
        <v>0.27505384500000002</v>
      </c>
      <c r="E20">
        <v>0.27870270800000002</v>
      </c>
      <c r="F20">
        <v>0.44074671599999998</v>
      </c>
      <c r="G20">
        <v>-2.0170887899999999</v>
      </c>
      <c r="H20">
        <v>-0.26798343699999999</v>
      </c>
      <c r="I20">
        <v>-0.59881140399999999</v>
      </c>
      <c r="J20">
        <v>-7.4890255399999994E-2</v>
      </c>
      <c r="K20">
        <v>-0.48004430199999998</v>
      </c>
    </row>
    <row r="21" spans="1:11" x14ac:dyDescent="0.25">
      <c r="A21" t="s">
        <v>18</v>
      </c>
      <c r="B21">
        <v>7</v>
      </c>
      <c r="C21">
        <v>1.0799653300000001</v>
      </c>
      <c r="D21">
        <v>0.52912001600000003</v>
      </c>
      <c r="E21">
        <v>1.50822214</v>
      </c>
      <c r="F21">
        <v>-1.18527198</v>
      </c>
      <c r="G21">
        <v>-0.146230006</v>
      </c>
      <c r="H21">
        <v>2.0575036</v>
      </c>
      <c r="I21">
        <v>0.68630207499999996</v>
      </c>
      <c r="J21">
        <v>1.5007353400000001</v>
      </c>
      <c r="K21">
        <v>-0.83461624300000004</v>
      </c>
    </row>
    <row r="22" spans="1:11" x14ac:dyDescent="0.25">
      <c r="A22" t="s">
        <v>19</v>
      </c>
      <c r="B22">
        <v>7</v>
      </c>
      <c r="C22">
        <v>9.0334281799999999E-2</v>
      </c>
      <c r="D22">
        <v>-1.79119418</v>
      </c>
      <c r="E22">
        <v>-1.70438705</v>
      </c>
      <c r="F22">
        <v>-0.86006824299999995</v>
      </c>
      <c r="G22">
        <v>-0.90577272399999997</v>
      </c>
      <c r="H22">
        <v>-0.322220544</v>
      </c>
      <c r="I22">
        <v>-0.98205152699999998</v>
      </c>
      <c r="J22">
        <v>-0.96494810200000003</v>
      </c>
      <c r="K22">
        <v>-7.8818158999999999E-2</v>
      </c>
    </row>
    <row r="23" spans="1:11" x14ac:dyDescent="0.25">
      <c r="A23" t="s">
        <v>20</v>
      </c>
      <c r="B23">
        <v>7</v>
      </c>
      <c r="C23">
        <v>2.3657012599999999E-2</v>
      </c>
      <c r="D23">
        <v>1.2521107899999999</v>
      </c>
      <c r="E23">
        <v>-0.25534752799999999</v>
      </c>
      <c r="F23">
        <v>-0.404783008</v>
      </c>
      <c r="G23">
        <v>0.47253002599999999</v>
      </c>
      <c r="H23">
        <v>4.1703624000000002E-2</v>
      </c>
      <c r="I23">
        <v>0.68656128599999999</v>
      </c>
      <c r="J23">
        <v>-0.50172665299999997</v>
      </c>
      <c r="K23">
        <v>-0.56402186700000001</v>
      </c>
    </row>
    <row r="24" spans="1:11" x14ac:dyDescent="0.25">
      <c r="A24" t="s">
        <v>21</v>
      </c>
      <c r="B24">
        <v>7</v>
      </c>
      <c r="C24">
        <v>1.29052513</v>
      </c>
      <c r="D24">
        <v>-0.30914151699999998</v>
      </c>
      <c r="E24">
        <v>0.87030898199999995</v>
      </c>
      <c r="F24">
        <v>-0.209660764</v>
      </c>
      <c r="G24">
        <v>-0.35739780399999999</v>
      </c>
      <c r="H24">
        <v>-0.32162174799999999</v>
      </c>
      <c r="I24">
        <v>0.80890720400000005</v>
      </c>
      <c r="J24">
        <v>-0.58727738699999998</v>
      </c>
      <c r="K24">
        <v>-0.106810681</v>
      </c>
    </row>
    <row r="25" spans="1:11" x14ac:dyDescent="0.25">
      <c r="A25" t="s">
        <v>22</v>
      </c>
      <c r="B25">
        <v>7</v>
      </c>
      <c r="C25">
        <v>0.96415744199999998</v>
      </c>
      <c r="D25">
        <v>-9.8988017900000003E-2</v>
      </c>
      <c r="E25">
        <v>0.80730002599999995</v>
      </c>
      <c r="F25">
        <v>-0.27470151199999998</v>
      </c>
      <c r="G25">
        <v>0.38348349900000001</v>
      </c>
      <c r="H25">
        <v>-0.31624287499999998</v>
      </c>
      <c r="I25">
        <v>0.174423407</v>
      </c>
      <c r="J25">
        <v>-0.470417164</v>
      </c>
      <c r="K25">
        <v>-0.58268354899999997</v>
      </c>
    </row>
    <row r="26" spans="1:11" x14ac:dyDescent="0.25">
      <c r="A26" t="s">
        <v>23</v>
      </c>
      <c r="B26">
        <v>7</v>
      </c>
      <c r="C26">
        <v>0.160520881</v>
      </c>
      <c r="D26">
        <v>-0.47459818999999998</v>
      </c>
      <c r="E26">
        <v>-0.650874646</v>
      </c>
      <c r="F26">
        <v>5.0502227800000001E-2</v>
      </c>
      <c r="G26">
        <v>-0.62516647199999997</v>
      </c>
      <c r="H26">
        <v>-0.42031631899999999</v>
      </c>
      <c r="I26">
        <v>-1.07668655</v>
      </c>
      <c r="J26">
        <v>0.42587812000000003</v>
      </c>
      <c r="K26">
        <v>-0.56402186700000001</v>
      </c>
    </row>
    <row r="27" spans="1:11" x14ac:dyDescent="0.25">
      <c r="A27" t="s">
        <v>24</v>
      </c>
      <c r="B27">
        <v>7</v>
      </c>
      <c r="C27">
        <v>-4.4176271299999998E-3</v>
      </c>
      <c r="D27">
        <v>-5.2722881899999997E-2</v>
      </c>
      <c r="E27">
        <v>-0.15717499800000001</v>
      </c>
      <c r="F27">
        <v>0.57082821100000003</v>
      </c>
      <c r="G27">
        <v>-0.30171967</v>
      </c>
      <c r="H27">
        <v>-0.525390417</v>
      </c>
      <c r="I27">
        <v>0.25748962199999997</v>
      </c>
      <c r="J27">
        <v>-9.9475254899999994E-3</v>
      </c>
      <c r="K27">
        <v>-3.2163956200000003E-2</v>
      </c>
    </row>
    <row r="28" spans="1:11" x14ac:dyDescent="0.25">
      <c r="A28" t="s">
        <v>25</v>
      </c>
      <c r="B28">
        <v>7</v>
      </c>
      <c r="C28">
        <v>0.39213665800000003</v>
      </c>
      <c r="D28">
        <v>0.52206262199999998</v>
      </c>
      <c r="E28">
        <v>-0.60058858100000001</v>
      </c>
      <c r="F28">
        <v>-1.3803942300000001</v>
      </c>
      <c r="G28">
        <v>1.7100498</v>
      </c>
      <c r="H28">
        <v>-0.326985368</v>
      </c>
      <c r="I28">
        <v>1.3188816800000001</v>
      </c>
      <c r="J28">
        <v>-0.76473859399999999</v>
      </c>
      <c r="K28">
        <v>-0.45205178099999999</v>
      </c>
    </row>
    <row r="29" spans="1:11" x14ac:dyDescent="0.25">
      <c r="A29" t="s">
        <v>26</v>
      </c>
      <c r="B29">
        <v>7</v>
      </c>
      <c r="C29">
        <v>0.455304598</v>
      </c>
      <c r="D29">
        <v>0.33935454199999998</v>
      </c>
      <c r="E29">
        <v>-0.55951492700000005</v>
      </c>
      <c r="F29">
        <v>-1.18527198</v>
      </c>
      <c r="G29">
        <v>-0.17942408600000001</v>
      </c>
      <c r="H29">
        <v>-0.32449966099999999</v>
      </c>
      <c r="I29">
        <v>-0.28037389099999999</v>
      </c>
      <c r="J29">
        <v>-0.21633332</v>
      </c>
      <c r="K29">
        <v>1.0502135500000001</v>
      </c>
    </row>
    <row r="30" spans="1:11" x14ac:dyDescent="0.25">
      <c r="A30" t="s">
        <v>27</v>
      </c>
      <c r="B30">
        <v>7</v>
      </c>
      <c r="C30">
        <v>0.14648356100000001</v>
      </c>
      <c r="D30">
        <v>-5.1154572199999998E-2</v>
      </c>
      <c r="E30">
        <v>1.01140991</v>
      </c>
      <c r="F30">
        <v>-1.05519049</v>
      </c>
      <c r="G30">
        <v>-0.62848776699999997</v>
      </c>
      <c r="H30">
        <v>-0.27753935699999999</v>
      </c>
      <c r="I30">
        <v>-0.75517925900000005</v>
      </c>
      <c r="J30">
        <v>3.6344043700000002E-2</v>
      </c>
      <c r="K30">
        <v>-1.8796703800000001</v>
      </c>
    </row>
    <row r="31" spans="1:11" x14ac:dyDescent="0.25">
      <c r="A31" t="s">
        <v>28</v>
      </c>
      <c r="B31">
        <v>7</v>
      </c>
      <c r="C31">
        <v>-7.9269570900000006E-3</v>
      </c>
      <c r="D31">
        <v>0.378562285</v>
      </c>
      <c r="E31">
        <v>-0.47726721999999999</v>
      </c>
      <c r="F31">
        <v>0.11554297600000001</v>
      </c>
      <c r="G31">
        <v>1.3303280099999999</v>
      </c>
      <c r="H31">
        <v>-0.373201267</v>
      </c>
      <c r="I31">
        <v>-0.60198396499999995</v>
      </c>
      <c r="J31">
        <v>-6.9019726099999998E-2</v>
      </c>
      <c r="K31">
        <v>-0.66666111299999997</v>
      </c>
    </row>
    <row r="32" spans="1:11" x14ac:dyDescent="0.25">
      <c r="A32" t="s">
        <v>29</v>
      </c>
      <c r="B32">
        <v>7</v>
      </c>
      <c r="C32">
        <v>1.25894116</v>
      </c>
      <c r="D32">
        <v>1.01451187</v>
      </c>
      <c r="E32">
        <v>1.9871433300000001</v>
      </c>
      <c r="F32">
        <v>-0.46982375599999998</v>
      </c>
      <c r="G32">
        <v>0.66392929599999995</v>
      </c>
      <c r="H32">
        <v>2.0997129000000001</v>
      </c>
      <c r="I32">
        <v>0.57653094699999996</v>
      </c>
      <c r="J32">
        <v>2.7350752599999999</v>
      </c>
      <c r="K32">
        <v>-0.44272094000000001</v>
      </c>
    </row>
    <row r="33" spans="1:11" x14ac:dyDescent="0.25">
      <c r="A33" t="s">
        <v>30</v>
      </c>
      <c r="B33">
        <v>7</v>
      </c>
      <c r="C33">
        <v>-1.70644266</v>
      </c>
      <c r="D33">
        <v>-0.61417775299999999</v>
      </c>
      <c r="E33">
        <v>0.83591338999999998</v>
      </c>
      <c r="F33">
        <v>0.44074671599999998</v>
      </c>
      <c r="G33">
        <v>-1.9607228800000001</v>
      </c>
      <c r="H33">
        <v>-0.18824064600000001</v>
      </c>
      <c r="I33">
        <v>-1.1508786200000001</v>
      </c>
      <c r="J33">
        <v>1.07261476</v>
      </c>
      <c r="K33">
        <v>-1.3758049999999999</v>
      </c>
    </row>
    <row r="34" spans="1:11" x14ac:dyDescent="0.25">
      <c r="A34" t="s">
        <v>31</v>
      </c>
      <c r="B34">
        <v>7</v>
      </c>
      <c r="C34">
        <v>0.21316083</v>
      </c>
      <c r="D34">
        <v>0.52912001600000003</v>
      </c>
      <c r="E34">
        <v>1.4267795999999999</v>
      </c>
      <c r="F34">
        <v>0.96107269900000003</v>
      </c>
      <c r="G34">
        <v>-0.92703060800000003</v>
      </c>
      <c r="H34">
        <v>0.29396743400000003</v>
      </c>
      <c r="I34">
        <v>-0.25468531300000002</v>
      </c>
      <c r="J34">
        <v>0.91300974599999996</v>
      </c>
      <c r="K34">
        <v>-1.20784987</v>
      </c>
    </row>
    <row r="35" spans="1:11" x14ac:dyDescent="0.25">
      <c r="A35" t="s">
        <v>32</v>
      </c>
      <c r="B35">
        <v>1</v>
      </c>
      <c r="C35">
        <v>-1.64327472</v>
      </c>
      <c r="D35">
        <v>0.30642003899999998</v>
      </c>
      <c r="E35">
        <v>1.61457827</v>
      </c>
      <c r="F35">
        <v>-0.404783008</v>
      </c>
      <c r="G35">
        <v>2.6320942500000002</v>
      </c>
      <c r="H35">
        <v>4.9577248899999997</v>
      </c>
      <c r="I35">
        <v>1.7300756799999999</v>
      </c>
      <c r="J35">
        <v>3.0684724000000001</v>
      </c>
      <c r="K35">
        <v>-2.17825728</v>
      </c>
    </row>
    <row r="36" spans="1:11" x14ac:dyDescent="0.25">
      <c r="A36" t="s">
        <v>33</v>
      </c>
      <c r="B36">
        <v>7</v>
      </c>
      <c r="C36">
        <v>1.61338348</v>
      </c>
      <c r="D36">
        <v>0.26093905699999997</v>
      </c>
      <c r="E36">
        <v>0.10949519200000001</v>
      </c>
      <c r="F36">
        <v>0.50578746299999999</v>
      </c>
      <c r="G36">
        <v>-0.33835942800000002</v>
      </c>
      <c r="H36">
        <v>-0.30907134600000002</v>
      </c>
      <c r="I36">
        <v>-0.39686442500000002</v>
      </c>
      <c r="J36">
        <v>7.7743505300000001E-2</v>
      </c>
      <c r="K36">
        <v>0.42504723100000003</v>
      </c>
    </row>
    <row r="37" spans="1:11" x14ac:dyDescent="0.25">
      <c r="A37" t="s">
        <v>34</v>
      </c>
      <c r="B37">
        <v>7</v>
      </c>
      <c r="C37">
        <v>0.98521342199999995</v>
      </c>
      <c r="D37">
        <v>1.1917308600000001</v>
      </c>
      <c r="E37">
        <v>0.57496309300000004</v>
      </c>
      <c r="F37">
        <v>-1.18527198</v>
      </c>
      <c r="G37">
        <v>0.71891049900000004</v>
      </c>
      <c r="H37">
        <v>-0.260027907</v>
      </c>
      <c r="I37">
        <v>0.28291155400000001</v>
      </c>
      <c r="J37">
        <v>-0.42950691299999999</v>
      </c>
      <c r="K37">
        <v>-0.741307838</v>
      </c>
    </row>
    <row r="38" spans="1:11" x14ac:dyDescent="0.25">
      <c r="A38" t="s">
        <v>35</v>
      </c>
      <c r="B38">
        <v>7</v>
      </c>
      <c r="C38">
        <v>-0.59749439000000004</v>
      </c>
      <c r="D38">
        <v>5.70587969E-2</v>
      </c>
      <c r="E38">
        <v>-0.60732069399999999</v>
      </c>
      <c r="F38">
        <v>0.44074671599999998</v>
      </c>
      <c r="G38">
        <v>-0.85303934999999997</v>
      </c>
      <c r="H38">
        <v>-0.33901589599999998</v>
      </c>
      <c r="I38">
        <v>-0.62705027800000002</v>
      </c>
      <c r="J38">
        <v>-6.0641991700000002E-2</v>
      </c>
      <c r="K38">
        <v>1.10619859</v>
      </c>
    </row>
    <row r="39" spans="1:11" x14ac:dyDescent="0.25">
      <c r="A39" t="s">
        <v>36</v>
      </c>
      <c r="B39">
        <v>7</v>
      </c>
      <c r="C39">
        <v>0.62024310599999999</v>
      </c>
      <c r="D39">
        <v>-0.16720948999999999</v>
      </c>
      <c r="E39">
        <v>-0.82160135599999995</v>
      </c>
      <c r="F39">
        <v>-0.795027496</v>
      </c>
      <c r="G39">
        <v>0.57503744499999998</v>
      </c>
      <c r="H39">
        <v>-5.5856836200000003E-2</v>
      </c>
      <c r="I39">
        <v>-0.38976285700000002</v>
      </c>
      <c r="J39">
        <v>-0.384071463</v>
      </c>
      <c r="K39">
        <v>1.5167555699999999</v>
      </c>
    </row>
    <row r="40" spans="1:11" x14ac:dyDescent="0.25">
      <c r="A40" t="s">
        <v>37</v>
      </c>
      <c r="B40">
        <v>7</v>
      </c>
      <c r="C40">
        <v>-0.81507284800000002</v>
      </c>
      <c r="D40">
        <v>0.27662215400000001</v>
      </c>
      <c r="E40">
        <v>-0.52759642200000001</v>
      </c>
      <c r="F40">
        <v>0.70090970699999999</v>
      </c>
      <c r="G40">
        <v>0.54407815199999998</v>
      </c>
      <c r="H40">
        <v>-0.34632204999999999</v>
      </c>
      <c r="I40">
        <v>0.193112544</v>
      </c>
      <c r="J40">
        <v>-0.59528821300000001</v>
      </c>
      <c r="K40">
        <v>-9.7479840100000006E-2</v>
      </c>
    </row>
    <row r="41" spans="1:11" x14ac:dyDescent="0.25">
      <c r="A41" t="s">
        <v>38</v>
      </c>
      <c r="B41">
        <v>7</v>
      </c>
      <c r="C41">
        <v>-0.22901474499999999</v>
      </c>
      <c r="D41">
        <v>0.30249926399999999</v>
      </c>
      <c r="E41">
        <v>-0.458051979</v>
      </c>
      <c r="F41">
        <v>5.0502227800000001E-2</v>
      </c>
      <c r="G41">
        <v>-0.15703235800000001</v>
      </c>
      <c r="H41">
        <v>-0.32635331299999998</v>
      </c>
      <c r="I41">
        <v>-0.59723932300000004</v>
      </c>
      <c r="J41">
        <v>-0.39177653299999998</v>
      </c>
      <c r="K41">
        <v>1.2461612</v>
      </c>
    </row>
    <row r="42" spans="1:11" x14ac:dyDescent="0.25">
      <c r="A42" t="s">
        <v>39</v>
      </c>
      <c r="B42">
        <v>7</v>
      </c>
      <c r="C42">
        <v>0.85887754299999997</v>
      </c>
      <c r="D42">
        <v>1.5869449099999999</v>
      </c>
      <c r="E42">
        <v>-0.37651934999999997</v>
      </c>
      <c r="F42">
        <v>-0.795027496</v>
      </c>
      <c r="G42">
        <v>1.50784078</v>
      </c>
      <c r="H42">
        <v>-0.39492728100000002</v>
      </c>
      <c r="I42">
        <v>-0.104655083</v>
      </c>
      <c r="J42">
        <v>-0.60158680200000003</v>
      </c>
      <c r="K42">
        <v>9.8467811399999994E-2</v>
      </c>
    </row>
    <row r="43" spans="1:11" x14ac:dyDescent="0.25">
      <c r="A43" t="s">
        <v>40</v>
      </c>
      <c r="B43">
        <v>7</v>
      </c>
      <c r="C43">
        <v>-0.744886249</v>
      </c>
      <c r="D43">
        <v>0.90943511700000002</v>
      </c>
      <c r="E43">
        <v>0.16155773400000001</v>
      </c>
      <c r="F43">
        <v>0.83099120299999996</v>
      </c>
      <c r="G43">
        <v>-0.395577972</v>
      </c>
      <c r="H43">
        <v>-0.27002622399999998</v>
      </c>
      <c r="I43">
        <v>0.184528268</v>
      </c>
      <c r="J43">
        <v>-0.21437647700000001</v>
      </c>
      <c r="K43">
        <v>-0.18145740499999999</v>
      </c>
    </row>
    <row r="44" spans="1:11" x14ac:dyDescent="0.25">
      <c r="A44" t="s">
        <v>41</v>
      </c>
      <c r="B44">
        <v>7</v>
      </c>
      <c r="C44">
        <v>1.2133198700000001</v>
      </c>
      <c r="D44">
        <v>0.43188481400000001</v>
      </c>
      <c r="E44">
        <v>0.65788487500000004</v>
      </c>
      <c r="F44">
        <v>-7.9579268100000003E-2</v>
      </c>
      <c r="G44">
        <v>-0.39404331100000001</v>
      </c>
      <c r="H44">
        <v>-0.19134995099999999</v>
      </c>
      <c r="I44">
        <v>-7.2765406199999993E-2</v>
      </c>
      <c r="J44">
        <v>0.28070482400000002</v>
      </c>
      <c r="K44">
        <v>1.44902465E-2</v>
      </c>
    </row>
    <row r="45" spans="1:11" x14ac:dyDescent="0.25">
      <c r="A45" t="s">
        <v>42</v>
      </c>
      <c r="B45">
        <v>7</v>
      </c>
      <c r="C45">
        <v>0.472851248</v>
      </c>
      <c r="D45">
        <v>1.4685375199999999</v>
      </c>
      <c r="E45">
        <v>0.34679126300000002</v>
      </c>
      <c r="F45">
        <v>0.24562447200000001</v>
      </c>
      <c r="G45">
        <v>-0.208946407</v>
      </c>
      <c r="H45">
        <v>-0.28089202899999999</v>
      </c>
      <c r="I45">
        <v>-3.5065306599999999E-2</v>
      </c>
      <c r="J45">
        <v>-0.423208325</v>
      </c>
      <c r="K45">
        <v>-0.4333901</v>
      </c>
    </row>
    <row r="46" spans="1:11" x14ac:dyDescent="0.25">
      <c r="A46" t="s">
        <v>43</v>
      </c>
      <c r="B46">
        <v>7</v>
      </c>
      <c r="C46">
        <v>-0.351841293</v>
      </c>
      <c r="D46">
        <v>-0.88079040200000003</v>
      </c>
      <c r="E46">
        <v>-1.0232714599999999</v>
      </c>
      <c r="F46">
        <v>-1.05519049</v>
      </c>
      <c r="G46">
        <v>4.4369005599999997E-2</v>
      </c>
      <c r="H46">
        <v>-0.490077504</v>
      </c>
      <c r="I46">
        <v>-1.0056886</v>
      </c>
      <c r="J46">
        <v>-8.2656476399999998E-2</v>
      </c>
      <c r="K46">
        <v>0.48103227399999998</v>
      </c>
    </row>
    <row r="47" spans="1:11" x14ac:dyDescent="0.25">
      <c r="A47" t="s">
        <v>44</v>
      </c>
      <c r="B47">
        <v>7</v>
      </c>
      <c r="C47">
        <v>2.7890090199999999</v>
      </c>
      <c r="D47">
        <v>0.36366334299999997</v>
      </c>
      <c r="E47">
        <v>-0.117942434</v>
      </c>
      <c r="F47">
        <v>0.89603195099999999</v>
      </c>
      <c r="G47">
        <v>-0.369970676</v>
      </c>
      <c r="H47">
        <v>0.140997861</v>
      </c>
      <c r="I47">
        <v>3.0686559400000002</v>
      </c>
      <c r="J47">
        <v>-0.76161987600000003</v>
      </c>
      <c r="K47">
        <v>-1.02123305</v>
      </c>
    </row>
    <row r="48" spans="1:11" x14ac:dyDescent="0.25">
      <c r="A48" t="s">
        <v>45</v>
      </c>
      <c r="B48">
        <v>7</v>
      </c>
      <c r="C48">
        <v>-0.35885995300000001</v>
      </c>
      <c r="D48">
        <v>1.04666222</v>
      </c>
      <c r="E48">
        <v>-2.41346401E-2</v>
      </c>
      <c r="F48">
        <v>-0.92510899099999999</v>
      </c>
      <c r="G48">
        <v>1.1089211999999999</v>
      </c>
      <c r="H48">
        <v>-0.41951327500000002</v>
      </c>
      <c r="I48">
        <v>4.3383616299999997E-2</v>
      </c>
      <c r="J48">
        <v>-0.22208154599999999</v>
      </c>
      <c r="K48">
        <v>8.9136970900000001E-2</v>
      </c>
    </row>
    <row r="49" spans="1:11" x14ac:dyDescent="0.25">
      <c r="A49" t="s">
        <v>46</v>
      </c>
      <c r="B49">
        <v>7</v>
      </c>
      <c r="C49">
        <v>5.1731652199999999E-2</v>
      </c>
      <c r="D49">
        <v>7.7446822900000004E-2</v>
      </c>
      <c r="E49">
        <v>-9.0668155900000005E-2</v>
      </c>
      <c r="F49">
        <v>-0.46982375599999998</v>
      </c>
      <c r="G49">
        <v>-8.9536416399999999E-2</v>
      </c>
      <c r="H49">
        <v>0.232711785</v>
      </c>
      <c r="I49">
        <v>1.40954267</v>
      </c>
      <c r="J49">
        <v>-0.48546039499999999</v>
      </c>
      <c r="K49">
        <v>-0.28409665099999998</v>
      </c>
    </row>
    <row r="50" spans="1:11" x14ac:dyDescent="0.25">
      <c r="A50" t="s">
        <v>47</v>
      </c>
      <c r="B50">
        <v>7</v>
      </c>
      <c r="C50">
        <v>-1.7520639499999999</v>
      </c>
      <c r="D50">
        <v>-2.7862866799999999</v>
      </c>
      <c r="E50">
        <v>-1.8365032800000001</v>
      </c>
      <c r="F50">
        <v>-0.46982375599999998</v>
      </c>
      <c r="G50">
        <v>-1.3764473699999999</v>
      </c>
      <c r="H50">
        <v>-0.58339315599999997</v>
      </c>
      <c r="I50">
        <v>-1.6563222</v>
      </c>
      <c r="J50">
        <v>-0.36645987499999999</v>
      </c>
      <c r="K50">
        <v>-0.629337751</v>
      </c>
    </row>
    <row r="51" spans="1:11" x14ac:dyDescent="0.25">
      <c r="A51" t="s">
        <v>48</v>
      </c>
      <c r="B51">
        <v>2</v>
      </c>
      <c r="C51">
        <v>-1.84681586</v>
      </c>
      <c r="D51">
        <v>-3.1438612899999998</v>
      </c>
      <c r="E51">
        <v>-2.1075927800000001</v>
      </c>
      <c r="F51">
        <v>4.0830285999999996</v>
      </c>
      <c r="G51">
        <v>-1.873875</v>
      </c>
      <c r="H51">
        <v>-0.392435482</v>
      </c>
      <c r="I51">
        <v>-1.6018640900000001</v>
      </c>
      <c r="J51">
        <v>-1.1076753399999999</v>
      </c>
      <c r="K51">
        <v>-0.79729288099999995</v>
      </c>
    </row>
    <row r="52" spans="1:11" x14ac:dyDescent="0.25">
      <c r="A52" t="s">
        <v>49</v>
      </c>
      <c r="B52">
        <v>7</v>
      </c>
      <c r="C52">
        <v>1.85552725</v>
      </c>
      <c r="D52">
        <v>-0.91999814400000002</v>
      </c>
      <c r="E52">
        <v>-0.76006442100000005</v>
      </c>
      <c r="F52">
        <v>-1.8356794599999999</v>
      </c>
      <c r="G52">
        <v>9.6495823999999994E-2</v>
      </c>
      <c r="H52">
        <v>-0.40819464599999999</v>
      </c>
      <c r="I52">
        <v>0.13549243699999999</v>
      </c>
      <c r="J52">
        <v>-0.91321406299999996</v>
      </c>
      <c r="K52">
        <v>0.92891261999999997</v>
      </c>
    </row>
    <row r="53" spans="1:11" x14ac:dyDescent="0.25">
      <c r="A53" t="s">
        <v>50</v>
      </c>
      <c r="B53">
        <v>7</v>
      </c>
      <c r="C53">
        <v>0.27632877</v>
      </c>
      <c r="D53">
        <v>1.5649885699999999</v>
      </c>
      <c r="E53">
        <v>2.4729602900000001</v>
      </c>
      <c r="F53">
        <v>0.24562447200000001</v>
      </c>
      <c r="G53">
        <v>0.41351389300000002</v>
      </c>
      <c r="H53">
        <v>-0.117387142</v>
      </c>
      <c r="I53">
        <v>1.41557826</v>
      </c>
      <c r="J53">
        <v>-6.6023310200000004E-2</v>
      </c>
      <c r="K53">
        <v>-0.27476581</v>
      </c>
    </row>
    <row r="54" spans="1:11" x14ac:dyDescent="0.25">
      <c r="A54" t="s">
        <v>51</v>
      </c>
      <c r="B54">
        <v>7</v>
      </c>
      <c r="C54">
        <v>0.567603156</v>
      </c>
      <c r="D54">
        <v>0.68516683</v>
      </c>
      <c r="E54">
        <v>2.2105134400000002</v>
      </c>
      <c r="F54">
        <v>0.375705968</v>
      </c>
      <c r="G54">
        <v>7.4149650199999996E-4</v>
      </c>
      <c r="H54">
        <v>0.29822621100000002</v>
      </c>
      <c r="I54">
        <v>2.1108886400000002</v>
      </c>
      <c r="J54">
        <v>0.16066473100000001</v>
      </c>
      <c r="K54">
        <v>-0.50803682400000005</v>
      </c>
    </row>
    <row r="55" spans="1:11" x14ac:dyDescent="0.25">
      <c r="A55" t="s">
        <v>52</v>
      </c>
      <c r="B55">
        <v>7</v>
      </c>
      <c r="C55">
        <v>-0.56240109100000002</v>
      </c>
      <c r="D55">
        <v>0.228004554</v>
      </c>
      <c r="E55">
        <v>-0.29137967300000001</v>
      </c>
      <c r="F55">
        <v>1.4813986800000001</v>
      </c>
      <c r="G55">
        <v>-1.0361509600000001</v>
      </c>
      <c r="H55">
        <v>-0.990065046</v>
      </c>
      <c r="I55">
        <v>-0.82696875700000005</v>
      </c>
      <c r="J55">
        <v>-0.60513357999999995</v>
      </c>
      <c r="K55">
        <v>-0.55469102699999995</v>
      </c>
    </row>
    <row r="56" spans="1:11" x14ac:dyDescent="0.25">
      <c r="A56" t="s">
        <v>53</v>
      </c>
      <c r="B56">
        <v>7</v>
      </c>
      <c r="C56">
        <v>0.111390262</v>
      </c>
      <c r="D56">
        <v>6.8728866100000001E-3</v>
      </c>
      <c r="E56">
        <v>0.36429585399999997</v>
      </c>
      <c r="F56">
        <v>0.11554297600000001</v>
      </c>
      <c r="G56">
        <v>0.56647536300000001</v>
      </c>
      <c r="H56">
        <v>-0.430188766</v>
      </c>
      <c r="I56">
        <v>-0.290844084</v>
      </c>
      <c r="J56">
        <v>-0.79910565099999997</v>
      </c>
      <c r="K56">
        <v>0.20110705700000001</v>
      </c>
    </row>
    <row r="57" spans="1:11" x14ac:dyDescent="0.25">
      <c r="A57" t="s">
        <v>54</v>
      </c>
      <c r="B57">
        <v>7</v>
      </c>
      <c r="C57">
        <v>-0.24656139399999999</v>
      </c>
      <c r="D57">
        <v>-0.238567581</v>
      </c>
      <c r="E57">
        <v>-0.251460921</v>
      </c>
      <c r="F57">
        <v>0.180583724</v>
      </c>
      <c r="G57">
        <v>0.63684323099999995</v>
      </c>
      <c r="H57">
        <v>-0.27650775999999999</v>
      </c>
      <c r="I57">
        <v>-0.28955729499999999</v>
      </c>
      <c r="J57">
        <v>-0.81616687700000001</v>
      </c>
      <c r="K57">
        <v>0.826273374</v>
      </c>
    </row>
    <row r="58" spans="1:11" x14ac:dyDescent="0.25">
      <c r="A58" t="s">
        <v>55</v>
      </c>
      <c r="B58">
        <v>7</v>
      </c>
      <c r="C58">
        <v>-0.75190490899999995</v>
      </c>
      <c r="D58">
        <v>-0.34991756899999998</v>
      </c>
      <c r="E58">
        <v>9.1210065199999996E-2</v>
      </c>
      <c r="F58">
        <v>0.76595045500000003</v>
      </c>
      <c r="G58">
        <v>-0.51961828899999996</v>
      </c>
      <c r="H58">
        <v>-0.17593093000000001</v>
      </c>
      <c r="I58">
        <v>1.0766340400000001</v>
      </c>
      <c r="J58">
        <v>0.86323254999999999</v>
      </c>
      <c r="K58">
        <v>-6.9487318399999998E-2</v>
      </c>
    </row>
    <row r="59" spans="1:11" x14ac:dyDescent="0.25">
      <c r="A59" t="s">
        <v>56</v>
      </c>
      <c r="B59">
        <v>7</v>
      </c>
      <c r="C59">
        <v>0.55707516700000004</v>
      </c>
      <c r="D59">
        <v>-1.1858266399999999</v>
      </c>
      <c r="E59">
        <v>-1.94006302</v>
      </c>
      <c r="F59">
        <v>-0.33974226000000002</v>
      </c>
      <c r="G59">
        <v>-6.6636804300000005E-2</v>
      </c>
      <c r="H59">
        <v>-0.45068069700000002</v>
      </c>
      <c r="I59">
        <v>-1.18187858</v>
      </c>
      <c r="J59">
        <v>-0.63399701600000002</v>
      </c>
      <c r="K59">
        <v>0.56500983900000001</v>
      </c>
    </row>
    <row r="60" spans="1:11" x14ac:dyDescent="0.25">
      <c r="A60" t="s">
        <v>57</v>
      </c>
      <c r="B60">
        <v>7</v>
      </c>
      <c r="C60">
        <v>-0.39746258299999998</v>
      </c>
      <c r="D60">
        <v>-0.78277104600000003</v>
      </c>
      <c r="E60">
        <v>0.36467259600000002</v>
      </c>
      <c r="F60">
        <v>-0.599905252</v>
      </c>
      <c r="G60">
        <v>-0.54481951900000003</v>
      </c>
      <c r="H60">
        <v>-0.202190013</v>
      </c>
      <c r="I60">
        <v>-0.313997572</v>
      </c>
      <c r="J60">
        <v>0.209524657</v>
      </c>
      <c r="K60">
        <v>1.18084531</v>
      </c>
    </row>
    <row r="61" spans="1:11" x14ac:dyDescent="0.25">
      <c r="A61" t="s">
        <v>58</v>
      </c>
      <c r="B61">
        <v>7</v>
      </c>
      <c r="C61">
        <v>0.88344285300000003</v>
      </c>
      <c r="D61">
        <v>0.90943511700000002</v>
      </c>
      <c r="E61">
        <v>-1.4135637700000001</v>
      </c>
      <c r="F61">
        <v>-1.4538520100000001E-2</v>
      </c>
      <c r="G61">
        <v>0.39850787999999998</v>
      </c>
      <c r="H61">
        <v>1.34630413</v>
      </c>
      <c r="I61">
        <v>3.03072907</v>
      </c>
      <c r="J61">
        <v>-0.95400201100000004</v>
      </c>
      <c r="K61">
        <v>-0.51736766499999998</v>
      </c>
    </row>
    <row r="62" spans="1:11" x14ac:dyDescent="0.25">
      <c r="A62" t="s">
        <v>59</v>
      </c>
      <c r="B62">
        <v>7</v>
      </c>
      <c r="C62">
        <v>-0.20094010500000001</v>
      </c>
      <c r="D62">
        <v>0.26093905699999997</v>
      </c>
      <c r="E62">
        <v>-0.70652796900000003</v>
      </c>
      <c r="F62">
        <v>-0.404783008</v>
      </c>
      <c r="G62">
        <v>-0.15948179700000001</v>
      </c>
      <c r="H62">
        <v>-0.39311099399999999</v>
      </c>
      <c r="I62">
        <v>0.98303550299999998</v>
      </c>
      <c r="J62">
        <v>-0.62280631900000005</v>
      </c>
      <c r="K62">
        <v>-0.84394708399999996</v>
      </c>
    </row>
    <row r="63" spans="1:11" x14ac:dyDescent="0.25">
      <c r="A63" t="s">
        <v>60</v>
      </c>
      <c r="B63">
        <v>7</v>
      </c>
      <c r="C63">
        <v>-1.2467204300000001</v>
      </c>
      <c r="D63">
        <v>-0.59065310800000004</v>
      </c>
      <c r="E63">
        <v>-1.00792375</v>
      </c>
      <c r="F63">
        <v>5.0502227800000001E-2</v>
      </c>
      <c r="G63">
        <v>0.35254150099999998</v>
      </c>
      <c r="H63">
        <v>-0.42732628700000003</v>
      </c>
      <c r="I63">
        <v>-1.0377178899999999</v>
      </c>
      <c r="J63">
        <v>-7.4095287900000001E-2</v>
      </c>
      <c r="K63">
        <v>0.74229580900000003</v>
      </c>
    </row>
    <row r="64" spans="1:11" x14ac:dyDescent="0.25">
      <c r="A64" t="s">
        <v>61</v>
      </c>
      <c r="B64">
        <v>7</v>
      </c>
      <c r="C64">
        <v>1.0694373399999999</v>
      </c>
      <c r="D64">
        <v>0.21467392099999999</v>
      </c>
      <c r="E64">
        <v>-0.31361227800000002</v>
      </c>
      <c r="F64">
        <v>-1.4538520100000001E-2</v>
      </c>
      <c r="G64">
        <v>4.71884843E-2</v>
      </c>
      <c r="H64">
        <v>-0.34977746999999998</v>
      </c>
      <c r="I64">
        <v>-0.69058328499999999</v>
      </c>
      <c r="J64">
        <v>-0.35208930900000002</v>
      </c>
      <c r="K64">
        <v>0.25709210100000002</v>
      </c>
    </row>
    <row r="65" spans="1:11" x14ac:dyDescent="0.25">
      <c r="A65" t="s">
        <v>62</v>
      </c>
      <c r="B65">
        <v>7</v>
      </c>
      <c r="C65">
        <v>-0.16935613499999999</v>
      </c>
      <c r="D65">
        <v>7.1173584200000001E-2</v>
      </c>
      <c r="E65">
        <v>-0.51868183899999998</v>
      </c>
      <c r="F65">
        <v>0.11554297600000001</v>
      </c>
      <c r="G65">
        <v>-0.75722034299999996</v>
      </c>
      <c r="H65">
        <v>-0.24965705599999999</v>
      </c>
      <c r="I65">
        <v>-0.68549507700000001</v>
      </c>
      <c r="J65">
        <v>-0.21951319</v>
      </c>
      <c r="K65">
        <v>0.78895001200000003</v>
      </c>
    </row>
    <row r="66" spans="1:11" x14ac:dyDescent="0.25">
      <c r="A66" t="s">
        <v>63</v>
      </c>
      <c r="B66">
        <v>6</v>
      </c>
      <c r="C66">
        <v>-0.72032093900000005</v>
      </c>
      <c r="D66">
        <v>-1.24777487</v>
      </c>
      <c r="E66">
        <v>-0.10152723600000001</v>
      </c>
      <c r="F66">
        <v>0.83099120299999996</v>
      </c>
      <c r="G66">
        <v>-1.5011937500000001</v>
      </c>
      <c r="H66">
        <v>0.131735835</v>
      </c>
      <c r="I66">
        <v>-1.4581744299999999</v>
      </c>
      <c r="J66">
        <v>1.31428488</v>
      </c>
      <c r="K66">
        <v>3.20563771</v>
      </c>
    </row>
    <row r="67" spans="1:11" x14ac:dyDescent="0.25">
      <c r="A67" t="s">
        <v>64</v>
      </c>
      <c r="B67">
        <v>7</v>
      </c>
      <c r="C67">
        <v>0.60269645599999999</v>
      </c>
      <c r="D67">
        <v>-0.132706676</v>
      </c>
      <c r="E67">
        <v>-0.99080136600000002</v>
      </c>
      <c r="F67">
        <v>0.44074671599999998</v>
      </c>
      <c r="G67">
        <v>-0.74290604299999996</v>
      </c>
      <c r="H67">
        <v>-0.49178011100000002</v>
      </c>
      <c r="I67">
        <v>-0.41582001400000002</v>
      </c>
      <c r="J67">
        <v>-0.61302210400000001</v>
      </c>
      <c r="K67">
        <v>0.49969395500000002</v>
      </c>
    </row>
    <row r="68" spans="1:11" x14ac:dyDescent="0.25">
      <c r="A68" t="s">
        <v>65</v>
      </c>
      <c r="B68">
        <v>7</v>
      </c>
      <c r="C68">
        <v>-0.12724417599999999</v>
      </c>
      <c r="D68">
        <v>0.63262845499999998</v>
      </c>
      <c r="E68">
        <v>2.2904884000000001</v>
      </c>
      <c r="F68">
        <v>1.8066024199999999</v>
      </c>
      <c r="G68">
        <v>7.5180272800000003E-2</v>
      </c>
      <c r="H68">
        <v>-0.990065046</v>
      </c>
      <c r="I68">
        <v>1.2052366999999999</v>
      </c>
      <c r="J68">
        <v>1.6878584599999999</v>
      </c>
      <c r="K68">
        <v>-1.20784987</v>
      </c>
    </row>
    <row r="69" spans="1:11" x14ac:dyDescent="0.25">
      <c r="A69" t="s">
        <v>66</v>
      </c>
      <c r="B69">
        <v>7</v>
      </c>
      <c r="C69">
        <v>-1.1484591900000001</v>
      </c>
      <c r="D69">
        <v>0.14409998500000001</v>
      </c>
      <c r="E69">
        <v>8.6549324699999999E-2</v>
      </c>
      <c r="F69">
        <v>-0.14462001599999999</v>
      </c>
      <c r="G69">
        <v>-0.20564438700000001</v>
      </c>
      <c r="H69">
        <v>-0.25596980000000003</v>
      </c>
      <c r="I69">
        <v>9.3889379399999997E-3</v>
      </c>
      <c r="J69">
        <v>0.24597085899999999</v>
      </c>
      <c r="K69">
        <v>0.45303975200000002</v>
      </c>
    </row>
    <row r="70" spans="1:11" x14ac:dyDescent="0.25">
      <c r="A70" t="s">
        <v>67</v>
      </c>
      <c r="B70">
        <v>7</v>
      </c>
      <c r="C70">
        <v>0.23421681</v>
      </c>
      <c r="D70">
        <v>-1.18033755</v>
      </c>
      <c r="E70">
        <v>-6.6319327400000003E-2</v>
      </c>
      <c r="F70">
        <v>-0.92510899099999999</v>
      </c>
      <c r="G70">
        <v>-2.0560790099999999</v>
      </c>
      <c r="H70">
        <v>-0.990065046</v>
      </c>
      <c r="I70">
        <v>-0.73475502500000001</v>
      </c>
      <c r="J70">
        <v>-0.198110218</v>
      </c>
      <c r="K70">
        <v>0.18244537599999999</v>
      </c>
    </row>
    <row r="71" spans="1:11" x14ac:dyDescent="0.25">
      <c r="A71" t="s">
        <v>68</v>
      </c>
      <c r="B71">
        <v>7</v>
      </c>
      <c r="C71">
        <v>-1.4945617E-2</v>
      </c>
      <c r="D71">
        <v>0.93452807199999999</v>
      </c>
      <c r="E71">
        <v>0.45770386600000001</v>
      </c>
      <c r="F71">
        <v>0.11554297600000001</v>
      </c>
      <c r="G71">
        <v>1.48050069</v>
      </c>
      <c r="H71">
        <v>-0.35600399300000002</v>
      </c>
      <c r="I71">
        <v>-0.121853329</v>
      </c>
      <c r="J71">
        <v>-0.33765759099999998</v>
      </c>
      <c r="K71">
        <v>0.21043789800000001</v>
      </c>
    </row>
    <row r="72" spans="1:11" x14ac:dyDescent="0.25">
      <c r="A72" t="s">
        <v>69</v>
      </c>
      <c r="B72">
        <v>7</v>
      </c>
      <c r="C72">
        <v>-0.43606521199999998</v>
      </c>
      <c r="D72">
        <v>-1.3520674699999999</v>
      </c>
      <c r="E72">
        <v>-1.1846826399999999</v>
      </c>
      <c r="F72">
        <v>-1.90072021</v>
      </c>
      <c r="G72">
        <v>-0.57906373899999997</v>
      </c>
      <c r="H72">
        <v>-0.50981305200000004</v>
      </c>
      <c r="I72">
        <v>-1.2265558400000001</v>
      </c>
      <c r="J72">
        <v>-0.61534585500000005</v>
      </c>
      <c r="K72">
        <v>-8.8148999500000005E-2</v>
      </c>
    </row>
    <row r="73" spans="1:11" x14ac:dyDescent="0.25">
      <c r="A73" t="s">
        <v>70</v>
      </c>
      <c r="B73">
        <v>7</v>
      </c>
      <c r="C73">
        <v>0.20263284100000001</v>
      </c>
      <c r="D73">
        <v>-0.22445279400000001</v>
      </c>
      <c r="E73">
        <v>-0.74765173600000001</v>
      </c>
      <c r="F73">
        <v>0.70090970699999999</v>
      </c>
      <c r="G73">
        <v>3.3153350700000002</v>
      </c>
      <c r="H73">
        <v>-0.30518079799999998</v>
      </c>
      <c r="I73">
        <v>3.1845535299999998E-2</v>
      </c>
      <c r="J73">
        <v>-0.367621751</v>
      </c>
      <c r="K73">
        <v>0.630325723</v>
      </c>
    </row>
    <row r="74" spans="1:11" x14ac:dyDescent="0.25">
      <c r="A74" t="s">
        <v>71</v>
      </c>
      <c r="B74">
        <v>7</v>
      </c>
      <c r="C74">
        <v>0.56058449700000001</v>
      </c>
      <c r="D74">
        <v>0.93060729799999997</v>
      </c>
      <c r="E74">
        <v>0.77085671</v>
      </c>
      <c r="F74">
        <v>5.0502227800000001E-2</v>
      </c>
      <c r="G74">
        <v>1.9255001899999999</v>
      </c>
      <c r="H74">
        <v>-0.27596528599999998</v>
      </c>
      <c r="I74">
        <v>-0.26775315399999999</v>
      </c>
      <c r="J74">
        <v>-0.35007131400000002</v>
      </c>
      <c r="K74">
        <v>-0.47071346200000003</v>
      </c>
    </row>
    <row r="75" spans="1:11" x14ac:dyDescent="0.25">
      <c r="A75" t="s">
        <v>72</v>
      </c>
      <c r="B75">
        <v>7</v>
      </c>
      <c r="C75">
        <v>-1.78013859</v>
      </c>
      <c r="D75">
        <v>-0.33501862700000001</v>
      </c>
      <c r="E75">
        <v>-0.33766019000000003</v>
      </c>
      <c r="F75">
        <v>-0.404783008</v>
      </c>
      <c r="G75">
        <v>-0.658933883</v>
      </c>
      <c r="H75">
        <v>0.87357587000000003</v>
      </c>
      <c r="I75">
        <v>0.174667302</v>
      </c>
      <c r="J75">
        <v>-0.32267551100000003</v>
      </c>
      <c r="K75">
        <v>3.2989461200000001</v>
      </c>
    </row>
    <row r="76" spans="1:11" x14ac:dyDescent="0.25">
      <c r="A76" t="s">
        <v>73</v>
      </c>
      <c r="B76">
        <v>7</v>
      </c>
      <c r="C76">
        <v>0.48337923700000002</v>
      </c>
      <c r="D76">
        <v>0.70084992700000004</v>
      </c>
      <c r="E76">
        <v>-0.29369400200000001</v>
      </c>
      <c r="F76">
        <v>-1.18527198</v>
      </c>
      <c r="G76">
        <v>-0.770441716</v>
      </c>
      <c r="H76">
        <v>-0.34561821300000001</v>
      </c>
      <c r="I76">
        <v>-0.92851965299999994</v>
      </c>
      <c r="J76">
        <v>-0.25204570599999998</v>
      </c>
      <c r="K76">
        <v>-9.7479840100000006E-2</v>
      </c>
    </row>
    <row r="77" spans="1:11" x14ac:dyDescent="0.25">
      <c r="A77" t="s">
        <v>74</v>
      </c>
      <c r="B77">
        <v>7</v>
      </c>
      <c r="C77">
        <v>2.0064284400000001</v>
      </c>
      <c r="D77">
        <v>-0.55615029400000005</v>
      </c>
      <c r="E77">
        <v>-0.28176821099999999</v>
      </c>
      <c r="F77">
        <v>-1.4454349799999999</v>
      </c>
      <c r="G77">
        <v>2.2060992499999998</v>
      </c>
      <c r="H77">
        <v>0.211570693</v>
      </c>
      <c r="I77">
        <v>0.11162880999999999</v>
      </c>
      <c r="J77">
        <v>-0.138793412</v>
      </c>
      <c r="K77">
        <v>0.54634815800000003</v>
      </c>
    </row>
    <row r="78" spans="1:11" x14ac:dyDescent="0.25">
      <c r="A78" t="s">
        <v>75</v>
      </c>
      <c r="B78">
        <v>7</v>
      </c>
      <c r="C78">
        <v>-0.214977425</v>
      </c>
      <c r="D78">
        <v>-0.11859188900000001</v>
      </c>
      <c r="E78">
        <v>0.89236232199999999</v>
      </c>
      <c r="F78">
        <v>0.50578746299999999</v>
      </c>
      <c r="G78">
        <v>-0.182449785</v>
      </c>
      <c r="H78">
        <v>-0.35170767400000003</v>
      </c>
      <c r="I78">
        <v>0.87633297099999996</v>
      </c>
      <c r="J78">
        <v>-0.52606488900000004</v>
      </c>
      <c r="K78">
        <v>0.462370593</v>
      </c>
    </row>
    <row r="79" spans="1:11" x14ac:dyDescent="0.25">
      <c r="A79" t="s">
        <v>76</v>
      </c>
      <c r="B79">
        <v>7</v>
      </c>
      <c r="C79">
        <v>-0.40448124299999999</v>
      </c>
      <c r="D79">
        <v>0.22016300499999999</v>
      </c>
      <c r="E79">
        <v>-0.53144245700000003</v>
      </c>
      <c r="F79">
        <v>-1.4538520100000001E-2</v>
      </c>
      <c r="G79">
        <v>-0.57220871699999998</v>
      </c>
      <c r="H79">
        <v>-0.46073117499999999</v>
      </c>
      <c r="I79">
        <v>-0.22803193999999999</v>
      </c>
      <c r="J79">
        <v>-0.57504711799999997</v>
      </c>
      <c r="K79">
        <v>0.57434067899999997</v>
      </c>
    </row>
    <row r="80" spans="1:11" x14ac:dyDescent="0.25">
      <c r="A80" t="s">
        <v>77</v>
      </c>
      <c r="B80">
        <v>7</v>
      </c>
      <c r="C80">
        <v>0.44126727799999999</v>
      </c>
      <c r="D80">
        <v>0.53147248000000002</v>
      </c>
      <c r="E80">
        <v>1.13379998</v>
      </c>
      <c r="F80">
        <v>-0.72998674799999996</v>
      </c>
      <c r="G80">
        <v>-0.119915781</v>
      </c>
      <c r="H80">
        <v>0.263057386</v>
      </c>
      <c r="I80">
        <v>-0.112164004</v>
      </c>
      <c r="J80">
        <v>0.48036396999999997</v>
      </c>
      <c r="K80">
        <v>0.62099488199999997</v>
      </c>
    </row>
    <row r="81" spans="1:11" x14ac:dyDescent="0.25">
      <c r="A81" t="s">
        <v>78</v>
      </c>
      <c r="B81">
        <v>3</v>
      </c>
      <c r="C81">
        <v>-0.68873696900000003</v>
      </c>
      <c r="D81">
        <v>-1.3097231</v>
      </c>
      <c r="E81">
        <v>9.2038054999999994E-2</v>
      </c>
      <c r="F81">
        <v>-2.8112906799999999</v>
      </c>
      <c r="G81">
        <v>-0.71174330699999999</v>
      </c>
      <c r="H81">
        <v>0.71316304600000002</v>
      </c>
      <c r="I81">
        <v>-0.41756864900000001</v>
      </c>
      <c r="J81">
        <v>1.2694609400000001</v>
      </c>
      <c r="K81">
        <v>-1.1145414600000001</v>
      </c>
    </row>
    <row r="82" spans="1:11" x14ac:dyDescent="0.25">
      <c r="A82" t="s">
        <v>79</v>
      </c>
      <c r="B82">
        <v>7</v>
      </c>
      <c r="C82">
        <v>0.27983809999999998</v>
      </c>
      <c r="D82">
        <v>0.152725688</v>
      </c>
      <c r="E82">
        <v>-0.30387271399999999</v>
      </c>
      <c r="F82">
        <v>-0.33974226000000002</v>
      </c>
      <c r="G82">
        <v>-0.391579232</v>
      </c>
      <c r="H82">
        <v>-0.40467678000000001</v>
      </c>
      <c r="I82">
        <v>0.46851433199999998</v>
      </c>
      <c r="J82">
        <v>-0.41305720099999998</v>
      </c>
      <c r="K82">
        <v>5.18136087E-2</v>
      </c>
    </row>
    <row r="83" spans="1:11" x14ac:dyDescent="0.25">
      <c r="A83" t="s">
        <v>80</v>
      </c>
      <c r="B83">
        <v>7</v>
      </c>
      <c r="C83">
        <v>-2.88557752</v>
      </c>
      <c r="D83">
        <v>-2.9219454699999998</v>
      </c>
      <c r="E83">
        <v>-2.23677145</v>
      </c>
      <c r="F83">
        <v>0.57082821100000003</v>
      </c>
      <c r="G83">
        <v>-1.04298354</v>
      </c>
      <c r="H83">
        <v>-0.337396802</v>
      </c>
      <c r="I83">
        <v>-1.7452983799999999</v>
      </c>
      <c r="J83">
        <v>-0.60268752599999997</v>
      </c>
      <c r="K83">
        <v>-2.28331157E-2</v>
      </c>
    </row>
    <row r="84" spans="1:11" x14ac:dyDescent="0.25">
      <c r="A84" t="s">
        <v>81</v>
      </c>
      <c r="B84">
        <v>7</v>
      </c>
      <c r="C84">
        <v>-0.39746258299999998</v>
      </c>
      <c r="D84">
        <v>0.27191722499999998</v>
      </c>
      <c r="E84">
        <v>0.49087905100000001</v>
      </c>
      <c r="F84">
        <v>0.375705968</v>
      </c>
      <c r="G84">
        <v>1.76491278</v>
      </c>
      <c r="H84">
        <v>-0.43700844</v>
      </c>
      <c r="I84">
        <v>-0.261908627</v>
      </c>
      <c r="J84">
        <v>-0.77256596700000002</v>
      </c>
      <c r="K84">
        <v>0.61166404200000002</v>
      </c>
    </row>
    <row r="85" spans="1:11" x14ac:dyDescent="0.25">
      <c r="A85" t="s">
        <v>82</v>
      </c>
      <c r="B85">
        <v>4</v>
      </c>
      <c r="C85">
        <v>-2.0924689500000002</v>
      </c>
      <c r="D85">
        <v>2.0856673899999998</v>
      </c>
      <c r="E85">
        <v>1.57059013</v>
      </c>
      <c r="F85">
        <v>0.76595045500000003</v>
      </c>
      <c r="G85">
        <v>-0.43485067500000002</v>
      </c>
      <c r="H85">
        <v>4.8022907799999999</v>
      </c>
      <c r="I85">
        <v>2.3266124499999998</v>
      </c>
      <c r="J85">
        <v>3.8924256499999998</v>
      </c>
      <c r="K85">
        <v>-1.9916404700000001</v>
      </c>
    </row>
    <row r="86" spans="1:11" x14ac:dyDescent="0.25">
      <c r="A86" t="s">
        <v>83</v>
      </c>
      <c r="B86">
        <v>5</v>
      </c>
      <c r="C86">
        <v>-1.30286971</v>
      </c>
      <c r="D86">
        <v>-0.99449285499999995</v>
      </c>
      <c r="E86">
        <v>0.87550239900000004</v>
      </c>
      <c r="F86">
        <v>-1.8356794599999999</v>
      </c>
      <c r="G86">
        <v>-0.16254381000000001</v>
      </c>
      <c r="H86">
        <v>3.1189489199999998</v>
      </c>
      <c r="I86">
        <v>0.31438674100000003</v>
      </c>
      <c r="J86">
        <v>3.70340683</v>
      </c>
      <c r="K86">
        <v>-2.1502647600000002</v>
      </c>
    </row>
    <row r="87" spans="1:11" x14ac:dyDescent="0.25">
      <c r="A87" t="s">
        <v>84</v>
      </c>
      <c r="B87">
        <v>7</v>
      </c>
      <c r="C87">
        <v>0.413192638</v>
      </c>
      <c r="D87">
        <v>0.52912001600000003</v>
      </c>
      <c r="E87">
        <v>0.82581612699999996</v>
      </c>
      <c r="F87">
        <v>-0.92510899099999999</v>
      </c>
      <c r="G87">
        <v>-0.38668317699999999</v>
      </c>
      <c r="H87">
        <v>-0.19871947100000001</v>
      </c>
      <c r="I87">
        <v>-0.57524232200000003</v>
      </c>
      <c r="J87">
        <v>-0.19132241899999999</v>
      </c>
      <c r="K87">
        <v>0.25709210100000002</v>
      </c>
    </row>
    <row r="91" spans="1:11" x14ac:dyDescent="0.25">
      <c r="A91">
        <v>1</v>
      </c>
      <c r="B91">
        <f>COUNTIF($B$3:$B$87,A91)</f>
        <v>1</v>
      </c>
    </row>
    <row r="92" spans="1:11" x14ac:dyDescent="0.25">
      <c r="A92">
        <v>2</v>
      </c>
      <c r="B92">
        <f t="shared" ref="B92:B97" si="7">COUNTIF($B$3:$B$87,A92)</f>
        <v>1</v>
      </c>
    </row>
    <row r="93" spans="1:11" x14ac:dyDescent="0.25">
      <c r="A93">
        <v>3</v>
      </c>
      <c r="B93">
        <f t="shared" si="7"/>
        <v>1</v>
      </c>
    </row>
    <row r="94" spans="1:11" x14ac:dyDescent="0.25">
      <c r="A94">
        <v>4</v>
      </c>
      <c r="B94">
        <f t="shared" si="7"/>
        <v>1</v>
      </c>
    </row>
    <row r="95" spans="1:11" x14ac:dyDescent="0.25">
      <c r="A95">
        <v>5</v>
      </c>
      <c r="B95">
        <f t="shared" si="7"/>
        <v>1</v>
      </c>
    </row>
    <row r="96" spans="1:11" x14ac:dyDescent="0.25">
      <c r="A96">
        <v>6</v>
      </c>
      <c r="B96">
        <f t="shared" si="7"/>
        <v>2</v>
      </c>
    </row>
    <row r="97" spans="1:2" x14ac:dyDescent="0.25">
      <c r="A97">
        <v>7</v>
      </c>
      <c r="B97">
        <f t="shared" si="7"/>
        <v>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87"/>
  <sheetViews>
    <sheetView topLeftCell="A46" workbookViewId="0">
      <selection activeCell="L1" activeCellId="1" sqref="A1:A1048576 L1:L1048576"/>
    </sheetView>
  </sheetViews>
  <sheetFormatPr defaultRowHeight="15" x14ac:dyDescent="0.25"/>
  <cols>
    <col min="1" max="1" width="44.42578125" bestFit="1" customWidth="1"/>
    <col min="11" max="11" width="11.85546875" customWidth="1"/>
    <col min="12" max="13" width="18.7109375" customWidth="1"/>
    <col min="14" max="14" width="11.85546875" customWidth="1"/>
  </cols>
  <sheetData>
    <row r="1" spans="1:14" x14ac:dyDescent="0.25">
      <c r="A1" t="s">
        <v>100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97</v>
      </c>
      <c r="L1" t="s">
        <v>167</v>
      </c>
      <c r="M1" t="s">
        <v>168</v>
      </c>
      <c r="N1" t="s">
        <v>98</v>
      </c>
    </row>
    <row r="2" spans="1:14" x14ac:dyDescent="0.25">
      <c r="A2" t="s">
        <v>104</v>
      </c>
      <c r="B2">
        <v>0.42372062799999999</v>
      </c>
      <c r="C2">
        <v>0.43972636300000001</v>
      </c>
      <c r="D2">
        <v>-0.64695412399999996</v>
      </c>
      <c r="E2">
        <v>1.6765209299999999</v>
      </c>
      <c r="F2">
        <v>0.92045771899999995</v>
      </c>
      <c r="G2">
        <v>-0.83225659900000004</v>
      </c>
      <c r="H2">
        <v>0.92279969699999997</v>
      </c>
      <c r="I2">
        <v>-0.62635309699999997</v>
      </c>
      <c r="J2">
        <v>8.9136970900000001E-2</v>
      </c>
      <c r="K2">
        <v>1</v>
      </c>
      <c r="L2">
        <v>3</v>
      </c>
      <c r="M2">
        <f>SUMXMY2(Таблица1[[#This Row],[X1]:[X9]],Таблица1[[#Totals],[X1]:[X9]])</f>
        <v>6.3938868536591471</v>
      </c>
      <c r="N2">
        <v>0.76</v>
      </c>
    </row>
    <row r="3" spans="1:14" x14ac:dyDescent="0.25">
      <c r="A3" t="s">
        <v>105</v>
      </c>
      <c r="B3">
        <v>1.9327325099999999</v>
      </c>
      <c r="C3">
        <v>1.68731673</v>
      </c>
      <c r="D3">
        <v>0.72251129599999997</v>
      </c>
      <c r="E3">
        <v>5.0502227800000001E-2</v>
      </c>
      <c r="F3">
        <v>1.19273137</v>
      </c>
      <c r="G3">
        <v>0.517564476</v>
      </c>
      <c r="H3">
        <v>0.96678615300000004</v>
      </c>
      <c r="I3">
        <v>0.20628363499999999</v>
      </c>
      <c r="J3">
        <v>-0.36807421600000001</v>
      </c>
      <c r="K3">
        <v>2</v>
      </c>
      <c r="L3">
        <v>5</v>
      </c>
      <c r="M3">
        <f>SUMXMY2(Таблица1[[#This Row],[X1]:[X9]],Таблица1[[#Totals],[X1]:[X9]])</f>
        <v>9.9102538892762109</v>
      </c>
      <c r="N3">
        <v>0.69</v>
      </c>
    </row>
    <row r="4" spans="1:14" x14ac:dyDescent="0.25">
      <c r="A4" t="s">
        <v>99</v>
      </c>
      <c r="B4">
        <v>-0.66768099000000003</v>
      </c>
      <c r="C4">
        <v>0.58949993899999997</v>
      </c>
      <c r="D4">
        <v>1.64087962</v>
      </c>
      <c r="E4">
        <v>-0.66494600000000004</v>
      </c>
      <c r="F4">
        <v>0.235605284</v>
      </c>
      <c r="G4">
        <v>0.15503656900000001</v>
      </c>
      <c r="H4">
        <v>0.65205465500000004</v>
      </c>
      <c r="I4">
        <v>9.5232790299999995E-2</v>
      </c>
      <c r="J4">
        <v>-0.49870598399999999</v>
      </c>
      <c r="K4">
        <v>3</v>
      </c>
      <c r="L4">
        <v>5</v>
      </c>
      <c r="M4">
        <f>SUMXMY2(Таблица1[[#This Row],[X1]:[X9]],Таблица1[[#Totals],[X1]:[X9]])</f>
        <v>4.6904455959238787</v>
      </c>
      <c r="N4">
        <v>0.61</v>
      </c>
    </row>
    <row r="5" spans="1:14" x14ac:dyDescent="0.25">
      <c r="A5" t="s">
        <v>106</v>
      </c>
      <c r="B5">
        <v>9.7352941700000001E-2</v>
      </c>
      <c r="C5">
        <v>-0.50361191999999999</v>
      </c>
      <c r="D5">
        <v>-0.66610846000000001</v>
      </c>
      <c r="E5">
        <v>-0.27470151199999998</v>
      </c>
      <c r="F5">
        <v>-0.70761186499999995</v>
      </c>
      <c r="G5">
        <v>-0.35974921399999998</v>
      </c>
      <c r="H5">
        <v>-0.37558820100000001</v>
      </c>
      <c r="I5">
        <v>-0.57602553899999998</v>
      </c>
      <c r="J5">
        <v>0.56500983900000001</v>
      </c>
      <c r="K5">
        <v>4</v>
      </c>
      <c r="L5">
        <v>1</v>
      </c>
      <c r="M5">
        <f>SUMXMY2(Таблица1[[#This Row],[X1]:[X9]],Таблица1[[#Totals],[X1]:[X9]])</f>
        <v>2.2045060475669147</v>
      </c>
      <c r="N5">
        <v>0.34</v>
      </c>
    </row>
    <row r="6" spans="1:14" x14ac:dyDescent="0.25">
      <c r="A6" t="s">
        <v>107</v>
      </c>
      <c r="B6">
        <v>-0.923862077</v>
      </c>
      <c r="C6">
        <v>-0.52321579100000004</v>
      </c>
      <c r="D6">
        <v>-0.73026632199999997</v>
      </c>
      <c r="E6">
        <v>-0.53486450399999996</v>
      </c>
      <c r="F6">
        <v>1.82597743</v>
      </c>
      <c r="G6">
        <v>-0.222913948</v>
      </c>
      <c r="H6">
        <v>-0.84268107800000003</v>
      </c>
      <c r="I6">
        <v>-3.9177869099999998E-2</v>
      </c>
      <c r="J6">
        <v>0.72363412800000004</v>
      </c>
      <c r="K6">
        <v>5</v>
      </c>
      <c r="L6">
        <v>3</v>
      </c>
      <c r="M6">
        <f>SUMXMY2(Таблица1[[#This Row],[X1]:[X9]],Таблица1[[#Totals],[X1]:[X9]])</f>
        <v>6.565821699816464</v>
      </c>
      <c r="N6">
        <v>0.78</v>
      </c>
    </row>
    <row r="7" spans="1:14" x14ac:dyDescent="0.25">
      <c r="A7" t="s">
        <v>108</v>
      </c>
      <c r="B7">
        <v>-1.5871254400000001</v>
      </c>
      <c r="C7">
        <v>0.75495661199999997</v>
      </c>
      <c r="D7">
        <v>-0.26029620599999997</v>
      </c>
      <c r="E7">
        <v>1.4813986800000001</v>
      </c>
      <c r="F7">
        <v>4.6729090700000003E-2</v>
      </c>
      <c r="G7">
        <v>-0.40347473700000003</v>
      </c>
      <c r="H7">
        <v>-0.111932843</v>
      </c>
      <c r="I7">
        <v>-0.28402786000000002</v>
      </c>
      <c r="J7">
        <v>-0.35874337499999998</v>
      </c>
      <c r="K7">
        <v>6</v>
      </c>
      <c r="L7">
        <v>1</v>
      </c>
      <c r="M7">
        <f>SUMXMY2(Таблица1[[#This Row],[X1]:[X9]],Таблица1[[#Totals],[X1]:[X9]])</f>
        <v>5.7380958792916532</v>
      </c>
      <c r="N7">
        <v>0.77</v>
      </c>
    </row>
    <row r="8" spans="1:14" x14ac:dyDescent="0.25">
      <c r="A8" t="s">
        <v>109</v>
      </c>
      <c r="B8">
        <v>1.3185997700000001</v>
      </c>
      <c r="C8">
        <v>0.88904709100000001</v>
      </c>
      <c r="D8">
        <v>0.62094965000000002</v>
      </c>
      <c r="E8">
        <v>1.15619494</v>
      </c>
      <c r="F8">
        <v>0.40229727599999998</v>
      </c>
      <c r="G8">
        <v>-0.406735079</v>
      </c>
      <c r="H8">
        <v>-0.33208586299999998</v>
      </c>
      <c r="I8">
        <v>-0.47475890999999998</v>
      </c>
      <c r="J8">
        <v>-0.48004430199999998</v>
      </c>
      <c r="K8">
        <v>7</v>
      </c>
      <c r="L8">
        <v>5</v>
      </c>
      <c r="M8">
        <f>SUMXMY2(Таблица1[[#This Row],[X1]:[X9]],Таблица1[[#Totals],[X1]:[X9]])</f>
        <v>5.1448713876240886</v>
      </c>
      <c r="N8">
        <v>0.63</v>
      </c>
    </row>
    <row r="9" spans="1:14" x14ac:dyDescent="0.25">
      <c r="A9" t="s">
        <v>7</v>
      </c>
      <c r="B9">
        <v>-0.20444943500000001</v>
      </c>
      <c r="C9">
        <v>-0.35070172399999999</v>
      </c>
      <c r="D9">
        <v>-0.881749161</v>
      </c>
      <c r="E9">
        <v>-0.14462001599999999</v>
      </c>
      <c r="F9">
        <v>-0.45437704699999998</v>
      </c>
      <c r="G9">
        <v>-0.492329036</v>
      </c>
      <c r="H9">
        <v>-0.28864213599999999</v>
      </c>
      <c r="I9">
        <v>-0.52441380299999996</v>
      </c>
      <c r="J9">
        <v>-4.1714346000000001E-3</v>
      </c>
      <c r="K9">
        <v>8</v>
      </c>
      <c r="L9">
        <v>1</v>
      </c>
      <c r="M9">
        <f>SUMXMY2(Таблица1[[#This Row],[X1]:[X9]],Таблица1[[#Totals],[X1]:[X9]])</f>
        <v>1.7703757037394579</v>
      </c>
      <c r="N9">
        <v>0.34</v>
      </c>
    </row>
    <row r="10" spans="1:14" x14ac:dyDescent="0.25">
      <c r="A10" t="s">
        <v>110</v>
      </c>
      <c r="B10">
        <v>0.73254166499999995</v>
      </c>
      <c r="C10">
        <v>0.152725688</v>
      </c>
      <c r="D10">
        <v>1.49399036</v>
      </c>
      <c r="E10">
        <v>0.50578746299999999</v>
      </c>
      <c r="F10">
        <v>-0.67548910900000003</v>
      </c>
      <c r="G10">
        <v>-0.28227851199999998</v>
      </c>
      <c r="H10">
        <v>0.28266393400000001</v>
      </c>
      <c r="I10">
        <v>-0.269168083</v>
      </c>
      <c r="J10">
        <v>-0.64799943199999999</v>
      </c>
      <c r="K10">
        <v>9</v>
      </c>
      <c r="L10">
        <v>5</v>
      </c>
      <c r="M10">
        <f>SUMXMY2(Таблица1[[#This Row],[X1]:[X9]],Таблица1[[#Totals],[X1]:[X9]])</f>
        <v>4.1559908948085278</v>
      </c>
      <c r="N10">
        <v>0.42</v>
      </c>
    </row>
    <row r="11" spans="1:14" x14ac:dyDescent="0.25">
      <c r="A11" t="s">
        <v>111</v>
      </c>
      <c r="B11">
        <v>0.50794454700000002</v>
      </c>
      <c r="C11">
        <v>-0.41108164699999999</v>
      </c>
      <c r="D11">
        <v>-0.495335782</v>
      </c>
      <c r="E11">
        <v>0.375705968</v>
      </c>
      <c r="F11">
        <v>1.1937933000000001</v>
      </c>
      <c r="G11">
        <v>-0.38655667300000002</v>
      </c>
      <c r="H11">
        <v>-0.72450197400000005</v>
      </c>
      <c r="I11">
        <v>-7.0487358400000005E-2</v>
      </c>
      <c r="J11">
        <v>1.3674621300000001</v>
      </c>
      <c r="K11">
        <v>10</v>
      </c>
      <c r="L11">
        <v>1</v>
      </c>
      <c r="M11">
        <f>SUMXMY2(Таблица1[[#This Row],[X1]:[X9]],Таблица1[[#Totals],[X1]:[X9]])</f>
        <v>4.7879010546763592</v>
      </c>
      <c r="N11">
        <v>0.68</v>
      </c>
    </row>
    <row r="12" spans="1:14" x14ac:dyDescent="0.25">
      <c r="A12" t="s">
        <v>112</v>
      </c>
      <c r="B12">
        <v>-1.26777641</v>
      </c>
      <c r="C12">
        <v>-1.9590033200000001</v>
      </c>
      <c r="D12">
        <v>-0.54443133799999999</v>
      </c>
      <c r="E12">
        <v>0.180583724</v>
      </c>
      <c r="F12">
        <v>-0.32024784099999998</v>
      </c>
      <c r="G12">
        <v>0.73188266999999996</v>
      </c>
      <c r="H12">
        <v>-1.4730913400000001</v>
      </c>
      <c r="I12">
        <v>3.21523564</v>
      </c>
      <c r="J12">
        <v>3.6255255399999999</v>
      </c>
      <c r="K12">
        <v>11</v>
      </c>
      <c r="L12">
        <v>4</v>
      </c>
      <c r="M12">
        <f>SUMXMY2(Таблица1[[#This Row],[X1]:[X9]],Таблица1[[#Totals],[X1]:[X9]])</f>
        <v>32.064351678043941</v>
      </c>
      <c r="N12">
        <v>1.59</v>
      </c>
    </row>
    <row r="13" spans="1:14" x14ac:dyDescent="0.25">
      <c r="A13" t="s">
        <v>11</v>
      </c>
      <c r="B13">
        <v>1.2449038400000001</v>
      </c>
      <c r="C13">
        <v>1.03568405</v>
      </c>
      <c r="D13">
        <v>0.95709095499999997</v>
      </c>
      <c r="E13">
        <v>2.5220506500000002</v>
      </c>
      <c r="F13">
        <v>0.90841568100000003</v>
      </c>
      <c r="G13">
        <v>0.43481244600000002</v>
      </c>
      <c r="H13">
        <v>0.81689224000000005</v>
      </c>
      <c r="I13">
        <v>-0.36419727499999999</v>
      </c>
      <c r="J13">
        <v>-0.94658633000000003</v>
      </c>
      <c r="K13">
        <v>12</v>
      </c>
      <c r="L13">
        <v>5</v>
      </c>
      <c r="M13">
        <f>SUMXMY2(Таблица1[[#This Row],[X1]:[X9]],Таблица1[[#Totals],[X1]:[X9]])</f>
        <v>12.609448778618404</v>
      </c>
      <c r="N13">
        <v>0.87</v>
      </c>
    </row>
    <row r="14" spans="1:14" x14ac:dyDescent="0.25">
      <c r="A14" t="s">
        <v>113</v>
      </c>
      <c r="B14">
        <v>-5.7057576499999998E-2</v>
      </c>
      <c r="C14">
        <v>0.69771330799999998</v>
      </c>
      <c r="D14">
        <v>-0.23193968400000001</v>
      </c>
      <c r="E14">
        <v>0.96107269900000003</v>
      </c>
      <c r="F14">
        <v>-0.55696567699999999</v>
      </c>
      <c r="G14">
        <v>1.34589173</v>
      </c>
      <c r="H14">
        <v>2.17376675</v>
      </c>
      <c r="I14">
        <v>-0.39293840800000002</v>
      </c>
      <c r="J14">
        <v>-0.386735897</v>
      </c>
      <c r="K14">
        <v>13</v>
      </c>
      <c r="L14">
        <v>5</v>
      </c>
      <c r="M14">
        <f>SUMXMY2(Таблица1[[#This Row],[X1]:[X9]],Таблица1[[#Totals],[X1]:[X9]])</f>
        <v>8.6183786206490058</v>
      </c>
      <c r="N14">
        <v>0.9</v>
      </c>
    </row>
    <row r="15" spans="1:14" x14ac:dyDescent="0.25">
      <c r="A15" t="s">
        <v>114</v>
      </c>
      <c r="B15">
        <v>0.23772614</v>
      </c>
      <c r="C15">
        <v>0.27975877399999999</v>
      </c>
      <c r="D15">
        <v>0.37694971500000002</v>
      </c>
      <c r="E15">
        <v>-0.14462001599999999</v>
      </c>
      <c r="F15">
        <v>-5.8421457400000001E-2</v>
      </c>
      <c r="G15">
        <v>-0.38851973099999998</v>
      </c>
      <c r="H15">
        <v>5.8676998899999999E-2</v>
      </c>
      <c r="I15">
        <v>-0.46307900200000002</v>
      </c>
      <c r="J15">
        <v>0.17311453600000001</v>
      </c>
      <c r="K15">
        <v>14</v>
      </c>
      <c r="L15">
        <v>1</v>
      </c>
      <c r="M15">
        <f>SUMXMY2(Таблица1[[#This Row],[X1]:[X9]],Таблица1[[#Totals],[X1]:[X9]])</f>
        <v>0.69999916866320588</v>
      </c>
      <c r="N15">
        <v>0.31</v>
      </c>
    </row>
    <row r="16" spans="1:14" x14ac:dyDescent="0.25">
      <c r="A16" t="s">
        <v>115</v>
      </c>
      <c r="B16">
        <v>0.174558201</v>
      </c>
      <c r="C16">
        <v>1.0646977799999999</v>
      </c>
      <c r="D16">
        <v>-2.8161972600000001E-2</v>
      </c>
      <c r="E16">
        <v>0.31066522000000002</v>
      </c>
      <c r="F16">
        <v>-0.65752049400000001</v>
      </c>
      <c r="G16">
        <v>-0.65325570600000005</v>
      </c>
      <c r="H16">
        <v>0.64938514599999997</v>
      </c>
      <c r="I16">
        <v>-0.36120085899999999</v>
      </c>
      <c r="J16">
        <v>0.36906218699999999</v>
      </c>
      <c r="K16">
        <v>15</v>
      </c>
      <c r="L16">
        <v>1</v>
      </c>
      <c r="M16">
        <f>SUMXMY2(Таблица1[[#This Row],[X1]:[X9]],Таблица1[[#Totals],[X1]:[X9]])</f>
        <v>2.808808146913659</v>
      </c>
      <c r="N16">
        <v>0.49</v>
      </c>
    </row>
    <row r="17" spans="1:14" x14ac:dyDescent="0.25">
      <c r="A17" t="s">
        <v>15</v>
      </c>
      <c r="B17">
        <v>-1.22917378</v>
      </c>
      <c r="C17">
        <v>-1.95743501</v>
      </c>
      <c r="D17">
        <v>-1.9536325299999999</v>
      </c>
      <c r="E17">
        <v>0.50578746299999999</v>
      </c>
      <c r="F17">
        <v>-0.20098824800000001</v>
      </c>
      <c r="G17">
        <v>-0.543854591</v>
      </c>
      <c r="H17">
        <v>-1.4024521299999999</v>
      </c>
      <c r="I17">
        <v>-0.63130635599999996</v>
      </c>
      <c r="J17">
        <v>-0.54536018600000002</v>
      </c>
      <c r="K17">
        <v>16</v>
      </c>
      <c r="L17">
        <v>4</v>
      </c>
      <c r="M17">
        <f>SUMXMY2(Таблица1[[#This Row],[X1]:[X9]],Таблица1[[#Totals],[X1]:[X9]])</f>
        <v>12.413932537795382</v>
      </c>
      <c r="N17">
        <v>0.6</v>
      </c>
    </row>
    <row r="18" spans="1:14" x14ac:dyDescent="0.25">
      <c r="A18" t="s">
        <v>16</v>
      </c>
      <c r="B18">
        <v>-0.38342526300000002</v>
      </c>
      <c r="C18">
        <v>-1.26973121</v>
      </c>
      <c r="D18">
        <v>0.121041336</v>
      </c>
      <c r="E18">
        <v>1.28627644</v>
      </c>
      <c r="F18">
        <v>-0.35677594899999998</v>
      </c>
      <c r="G18">
        <v>-0.29123664799999999</v>
      </c>
      <c r="H18">
        <v>-0.66571222399999996</v>
      </c>
      <c r="I18">
        <v>-0.259445019</v>
      </c>
      <c r="J18">
        <v>-0.25610412900000001</v>
      </c>
      <c r="K18">
        <v>17</v>
      </c>
      <c r="L18">
        <v>1</v>
      </c>
      <c r="M18">
        <f>SUMXMY2(Таблица1[[#This Row],[X1]:[X9]],Таблица1[[#Totals],[X1]:[X9]])</f>
        <v>4.2165720346286006</v>
      </c>
      <c r="N18">
        <v>0.66</v>
      </c>
    </row>
    <row r="19" spans="1:14" x14ac:dyDescent="0.25">
      <c r="A19" t="s">
        <v>116</v>
      </c>
      <c r="B19">
        <v>0.27281944000000002</v>
      </c>
      <c r="C19">
        <v>0.27505384500000002</v>
      </c>
      <c r="D19">
        <v>0.27870270800000002</v>
      </c>
      <c r="E19">
        <v>0.44074671599999998</v>
      </c>
      <c r="F19">
        <v>-2.0170887899999999</v>
      </c>
      <c r="G19">
        <v>-0.26798343699999999</v>
      </c>
      <c r="H19">
        <v>-0.59881140399999999</v>
      </c>
      <c r="I19">
        <v>-7.4890255399999994E-2</v>
      </c>
      <c r="J19">
        <v>-0.48004430199999998</v>
      </c>
      <c r="K19">
        <v>18</v>
      </c>
      <c r="L19">
        <v>1</v>
      </c>
      <c r="M19">
        <f>SUMXMY2(Таблица1[[#This Row],[X1]:[X9]],Таблица1[[#Totals],[X1]:[X9]])</f>
        <v>5.1571064200729735</v>
      </c>
      <c r="N19">
        <v>0.7</v>
      </c>
    </row>
    <row r="20" spans="1:14" x14ac:dyDescent="0.25">
      <c r="A20" t="s">
        <v>117</v>
      </c>
      <c r="B20">
        <v>1.0799653300000001</v>
      </c>
      <c r="C20">
        <v>0.52912001600000003</v>
      </c>
      <c r="D20">
        <v>1.50822214</v>
      </c>
      <c r="E20">
        <v>-1.18527198</v>
      </c>
      <c r="F20">
        <v>-0.146230006</v>
      </c>
      <c r="G20">
        <v>2.0575036</v>
      </c>
      <c r="H20">
        <v>0.68630207499999996</v>
      </c>
      <c r="I20">
        <v>1.5007353400000001</v>
      </c>
      <c r="J20">
        <v>-0.83461624300000004</v>
      </c>
      <c r="K20">
        <v>19</v>
      </c>
      <c r="L20">
        <v>5</v>
      </c>
      <c r="M20">
        <f>SUMXMY2(Таблица1[[#This Row],[X1]:[X9]],Таблица1[[#Totals],[X1]:[X9]])</f>
        <v>12.800402445326565</v>
      </c>
      <c r="N20">
        <v>0.9</v>
      </c>
    </row>
    <row r="21" spans="1:14" x14ac:dyDescent="0.25">
      <c r="A21" t="s">
        <v>19</v>
      </c>
      <c r="B21">
        <v>9.0334281799999999E-2</v>
      </c>
      <c r="C21">
        <v>-1.79119418</v>
      </c>
      <c r="D21">
        <v>-1.70438705</v>
      </c>
      <c r="E21">
        <v>-0.86006824299999995</v>
      </c>
      <c r="F21">
        <v>-0.90577272399999997</v>
      </c>
      <c r="G21">
        <v>-0.322220544</v>
      </c>
      <c r="H21">
        <v>-0.98205152699999998</v>
      </c>
      <c r="I21">
        <v>-0.96494810200000003</v>
      </c>
      <c r="J21">
        <v>-7.8818158999999999E-2</v>
      </c>
      <c r="K21">
        <v>20</v>
      </c>
      <c r="L21">
        <v>4</v>
      </c>
      <c r="M21">
        <f>SUMXMY2(Таблица1[[#This Row],[X1]:[X9]],Таблица1[[#Totals],[X1]:[X9]])</f>
        <v>9.6872021226572436</v>
      </c>
      <c r="N21">
        <v>0.62</v>
      </c>
    </row>
    <row r="22" spans="1:14" x14ac:dyDescent="0.25">
      <c r="A22" t="s">
        <v>20</v>
      </c>
      <c r="B22">
        <v>2.3657012599999999E-2</v>
      </c>
      <c r="C22">
        <v>1.2521107899999999</v>
      </c>
      <c r="D22">
        <v>-0.25534752799999999</v>
      </c>
      <c r="E22">
        <v>-0.404783008</v>
      </c>
      <c r="F22">
        <v>0.47253002599999999</v>
      </c>
      <c r="G22">
        <v>4.1703624000000002E-2</v>
      </c>
      <c r="H22">
        <v>0.68656128599999999</v>
      </c>
      <c r="I22">
        <v>-0.50172665299999997</v>
      </c>
      <c r="J22">
        <v>-0.56402186700000001</v>
      </c>
      <c r="K22">
        <v>21</v>
      </c>
      <c r="L22">
        <v>3</v>
      </c>
      <c r="M22">
        <f>SUMXMY2(Таблица1[[#This Row],[X1]:[X9]],Таблица1[[#Totals],[X1]:[X9]])</f>
        <v>3.0636332457298514</v>
      </c>
      <c r="N22">
        <v>0.44</v>
      </c>
    </row>
    <row r="23" spans="1:14" x14ac:dyDescent="0.25">
      <c r="A23" t="s">
        <v>118</v>
      </c>
      <c r="B23">
        <v>1.29052513</v>
      </c>
      <c r="C23">
        <v>-0.30914151699999998</v>
      </c>
      <c r="D23">
        <v>0.87030898199999995</v>
      </c>
      <c r="E23">
        <v>-0.209660764</v>
      </c>
      <c r="F23">
        <v>-0.35739780399999999</v>
      </c>
      <c r="G23">
        <v>-0.32162174799999999</v>
      </c>
      <c r="H23">
        <v>0.80890720400000005</v>
      </c>
      <c r="I23">
        <v>-0.58727738699999998</v>
      </c>
      <c r="J23">
        <v>-0.106810681</v>
      </c>
      <c r="K23">
        <v>22</v>
      </c>
      <c r="L23">
        <v>5</v>
      </c>
      <c r="M23">
        <f>SUMXMY2(Таблица1[[#This Row],[X1]:[X9]],Таблица1[[#Totals],[X1]:[X9]])</f>
        <v>3.8042268031625897</v>
      </c>
      <c r="N23">
        <v>0.56000000000000005</v>
      </c>
    </row>
    <row r="24" spans="1:14" x14ac:dyDescent="0.25">
      <c r="A24" t="s">
        <v>119</v>
      </c>
      <c r="B24">
        <v>0.96415744199999998</v>
      </c>
      <c r="C24">
        <v>-9.8988017900000003E-2</v>
      </c>
      <c r="D24">
        <v>0.80730002599999995</v>
      </c>
      <c r="E24">
        <v>-0.27470151199999998</v>
      </c>
      <c r="F24">
        <v>0.38348349900000001</v>
      </c>
      <c r="G24">
        <v>-0.31624287499999998</v>
      </c>
      <c r="H24">
        <v>0.174423407</v>
      </c>
      <c r="I24">
        <v>-0.470417164</v>
      </c>
      <c r="J24">
        <v>-0.58268354899999997</v>
      </c>
      <c r="K24">
        <v>23</v>
      </c>
      <c r="L24">
        <v>5</v>
      </c>
      <c r="M24">
        <f>SUMXMY2(Таблица1[[#This Row],[X1]:[X9]],Таблица1[[#Totals],[X1]:[X9]])</f>
        <v>2.5048975545449186</v>
      </c>
      <c r="N24">
        <v>0.5</v>
      </c>
    </row>
    <row r="25" spans="1:14" x14ac:dyDescent="0.25">
      <c r="A25" t="s">
        <v>120</v>
      </c>
      <c r="B25">
        <v>0.160520881</v>
      </c>
      <c r="C25">
        <v>-0.47459818999999998</v>
      </c>
      <c r="D25">
        <v>-0.650874646</v>
      </c>
      <c r="E25">
        <v>5.0502227800000001E-2</v>
      </c>
      <c r="F25">
        <v>-0.62516647199999997</v>
      </c>
      <c r="G25">
        <v>-0.42031631899999999</v>
      </c>
      <c r="H25">
        <v>-1.07668655</v>
      </c>
      <c r="I25">
        <v>0.42587812000000003</v>
      </c>
      <c r="J25">
        <v>-0.56402186700000001</v>
      </c>
      <c r="K25">
        <v>24</v>
      </c>
      <c r="L25">
        <v>1</v>
      </c>
      <c r="M25">
        <f>SUMXMY2(Таблица1[[#This Row],[X1]:[X9]],Таблица1[[#Totals],[X1]:[X9]])</f>
        <v>2.9034443673773906</v>
      </c>
      <c r="N25">
        <v>0.56000000000000005</v>
      </c>
    </row>
    <row r="26" spans="1:14" x14ac:dyDescent="0.25">
      <c r="A26" t="s">
        <v>121</v>
      </c>
      <c r="B26">
        <v>-4.4176271299999998E-3</v>
      </c>
      <c r="C26">
        <v>-5.2722881899999997E-2</v>
      </c>
      <c r="D26">
        <v>-0.15717499800000001</v>
      </c>
      <c r="E26">
        <v>0.57082821100000003</v>
      </c>
      <c r="F26">
        <v>-0.30171967</v>
      </c>
      <c r="G26">
        <v>-0.525390417</v>
      </c>
      <c r="H26">
        <v>0.25748962199999997</v>
      </c>
      <c r="I26">
        <v>-9.9475254899999994E-3</v>
      </c>
      <c r="J26">
        <v>-3.2163956200000003E-2</v>
      </c>
      <c r="K26">
        <v>25</v>
      </c>
      <c r="L26">
        <v>1</v>
      </c>
      <c r="M26">
        <f>SUMXMY2(Таблица1[[#This Row],[X1]:[X9]],Таблица1[[#Totals],[X1]:[X9]])</f>
        <v>0.78785227245207967</v>
      </c>
      <c r="N26">
        <v>0.28999999999999998</v>
      </c>
    </row>
    <row r="27" spans="1:14" x14ac:dyDescent="0.25">
      <c r="A27" t="s">
        <v>122</v>
      </c>
      <c r="B27">
        <v>0.39213665800000003</v>
      </c>
      <c r="C27">
        <v>0.52206262199999998</v>
      </c>
      <c r="D27">
        <v>-0.60058858100000001</v>
      </c>
      <c r="E27">
        <v>-1.3803942300000001</v>
      </c>
      <c r="F27">
        <v>1.7100498</v>
      </c>
      <c r="G27">
        <v>-0.326985368</v>
      </c>
      <c r="H27">
        <v>1.3188816800000001</v>
      </c>
      <c r="I27">
        <v>-0.76473859399999999</v>
      </c>
      <c r="J27">
        <v>-0.45205178099999999</v>
      </c>
      <c r="K27">
        <v>26</v>
      </c>
      <c r="L27">
        <v>3</v>
      </c>
      <c r="M27">
        <f>SUMXMY2(Таблица1[[#This Row],[X1]:[X9]],Таблица1[[#Totals],[X1]:[X9]])</f>
        <v>8.2523299787466176</v>
      </c>
      <c r="N27">
        <v>0.53</v>
      </c>
    </row>
    <row r="28" spans="1:14" x14ac:dyDescent="0.25">
      <c r="A28" t="s">
        <v>123</v>
      </c>
      <c r="B28">
        <v>0.455304598</v>
      </c>
      <c r="C28">
        <v>0.33935454199999998</v>
      </c>
      <c r="D28">
        <v>-0.55951492700000005</v>
      </c>
      <c r="E28">
        <v>-1.18527198</v>
      </c>
      <c r="F28">
        <v>-0.17942408600000001</v>
      </c>
      <c r="G28">
        <v>-0.32449966099999999</v>
      </c>
      <c r="H28">
        <v>-0.28037389099999999</v>
      </c>
      <c r="I28">
        <v>-0.21633332</v>
      </c>
      <c r="J28">
        <v>1.0502135500000001</v>
      </c>
      <c r="K28">
        <v>27</v>
      </c>
      <c r="L28">
        <v>1</v>
      </c>
      <c r="M28">
        <f>SUMXMY2(Таблица1[[#This Row],[X1]:[X9]],Таблица1[[#Totals],[X1]:[X9]])</f>
        <v>3.4062415593766389</v>
      </c>
      <c r="N28">
        <v>0.55000000000000004</v>
      </c>
    </row>
    <row r="29" spans="1:14" x14ac:dyDescent="0.25">
      <c r="A29" t="s">
        <v>27</v>
      </c>
      <c r="B29">
        <v>0.14648356100000001</v>
      </c>
      <c r="C29">
        <v>-5.1154572199999998E-2</v>
      </c>
      <c r="D29">
        <v>1.01140991</v>
      </c>
      <c r="E29">
        <v>-1.05519049</v>
      </c>
      <c r="F29">
        <v>-0.62848776699999997</v>
      </c>
      <c r="G29">
        <v>-0.27753935699999999</v>
      </c>
      <c r="H29">
        <v>-0.75517925900000005</v>
      </c>
      <c r="I29">
        <v>3.6344043700000002E-2</v>
      </c>
      <c r="J29">
        <v>-1.8796703800000001</v>
      </c>
      <c r="K29">
        <v>28</v>
      </c>
      <c r="L29">
        <v>5</v>
      </c>
      <c r="M29">
        <f>SUMXMY2(Таблица1[[#This Row],[X1]:[X9]],Таблица1[[#Totals],[X1]:[X9]])</f>
        <v>6.7372535080252494</v>
      </c>
      <c r="N29">
        <v>0.89</v>
      </c>
    </row>
    <row r="30" spans="1:14" x14ac:dyDescent="0.25">
      <c r="A30" t="s">
        <v>124</v>
      </c>
      <c r="B30">
        <v>-7.9269570900000006E-3</v>
      </c>
      <c r="C30">
        <v>0.378562285</v>
      </c>
      <c r="D30">
        <v>-0.47726721999999999</v>
      </c>
      <c r="E30">
        <v>0.11554297600000001</v>
      </c>
      <c r="F30">
        <v>1.3303280099999999</v>
      </c>
      <c r="G30">
        <v>-0.373201267</v>
      </c>
      <c r="H30">
        <v>-0.60198396499999995</v>
      </c>
      <c r="I30">
        <v>-6.9019726099999998E-2</v>
      </c>
      <c r="J30">
        <v>-0.66666111299999997</v>
      </c>
      <c r="K30">
        <v>29</v>
      </c>
      <c r="L30">
        <v>3</v>
      </c>
      <c r="M30">
        <f>SUMXMY2(Таблица1[[#This Row],[X1]:[X9]],Таблица1[[#Totals],[X1]:[X9]])</f>
        <v>3.1051436751714085</v>
      </c>
      <c r="N30">
        <v>0.48</v>
      </c>
    </row>
    <row r="31" spans="1:14" x14ac:dyDescent="0.25">
      <c r="A31" t="s">
        <v>125</v>
      </c>
      <c r="B31">
        <v>1.25894116</v>
      </c>
      <c r="C31">
        <v>1.01451187</v>
      </c>
      <c r="D31">
        <v>1.9871433300000001</v>
      </c>
      <c r="E31">
        <v>-0.46982375599999998</v>
      </c>
      <c r="F31">
        <v>0.66392929599999995</v>
      </c>
      <c r="G31">
        <v>2.0997129000000001</v>
      </c>
      <c r="H31">
        <v>0.57653094699999996</v>
      </c>
      <c r="I31">
        <v>2.7350752599999999</v>
      </c>
      <c r="J31">
        <v>-0.44272094000000001</v>
      </c>
      <c r="K31">
        <v>30</v>
      </c>
      <c r="L31">
        <v>5</v>
      </c>
      <c r="M31">
        <f>SUMXMY2(Таблица1[[#This Row],[X1]:[X9]],Таблица1[[#Totals],[X1]:[X9]])</f>
        <v>19.642262967293025</v>
      </c>
      <c r="N31">
        <v>1.1499999999999999</v>
      </c>
    </row>
    <row r="32" spans="1:14" x14ac:dyDescent="0.25">
      <c r="A32" t="s">
        <v>126</v>
      </c>
      <c r="B32">
        <v>-1.70644266</v>
      </c>
      <c r="C32">
        <v>-0.61417775299999999</v>
      </c>
      <c r="D32">
        <v>0.83591338999999998</v>
      </c>
      <c r="E32">
        <v>0.44074671599999998</v>
      </c>
      <c r="F32">
        <v>-1.9607228800000001</v>
      </c>
      <c r="G32">
        <v>-0.18824064600000001</v>
      </c>
      <c r="H32">
        <v>-1.1508786200000001</v>
      </c>
      <c r="I32">
        <v>1.07261476</v>
      </c>
      <c r="J32">
        <v>-1.3758049999999999</v>
      </c>
      <c r="K32">
        <v>31</v>
      </c>
      <c r="L32">
        <v>4</v>
      </c>
      <c r="M32">
        <f>SUMXMY2(Таблица1[[#This Row],[X1]:[X9]],Таблица1[[#Totals],[X1]:[X9]])</f>
        <v>12.429901899851824</v>
      </c>
      <c r="N32">
        <v>1.08</v>
      </c>
    </row>
    <row r="33" spans="1:14" x14ac:dyDescent="0.25">
      <c r="A33" t="s">
        <v>127</v>
      </c>
      <c r="B33">
        <v>0.21316083</v>
      </c>
      <c r="C33">
        <v>0.52912001600000003</v>
      </c>
      <c r="D33">
        <v>1.4267795999999999</v>
      </c>
      <c r="E33">
        <v>0.96107269900000003</v>
      </c>
      <c r="F33">
        <v>-0.92703060800000003</v>
      </c>
      <c r="G33">
        <v>0.29396743400000003</v>
      </c>
      <c r="H33">
        <v>-0.25468531300000002</v>
      </c>
      <c r="I33">
        <v>0.91300974599999996</v>
      </c>
      <c r="J33">
        <v>-1.20784987</v>
      </c>
      <c r="K33">
        <v>32</v>
      </c>
      <c r="L33">
        <v>5</v>
      </c>
      <c r="M33">
        <f>SUMXMY2(Таблица1[[#This Row],[X1]:[X9]],Таблица1[[#Totals],[X1]:[X9]])</f>
        <v>6.5879216036588755</v>
      </c>
      <c r="N33">
        <v>0.63</v>
      </c>
    </row>
    <row r="34" spans="1:14" x14ac:dyDescent="0.25">
      <c r="A34" t="s">
        <v>32</v>
      </c>
      <c r="B34">
        <v>-1.64327472</v>
      </c>
      <c r="C34">
        <v>0.30642003899999998</v>
      </c>
      <c r="D34">
        <v>1.61457827</v>
      </c>
      <c r="E34">
        <v>-0.404783008</v>
      </c>
      <c r="F34">
        <v>2.6320942500000002</v>
      </c>
      <c r="G34">
        <v>4.9577248899999997</v>
      </c>
      <c r="H34">
        <v>1.7300756799999999</v>
      </c>
      <c r="I34">
        <v>3.0684724000000001</v>
      </c>
      <c r="J34">
        <v>-2.17825728</v>
      </c>
      <c r="K34">
        <v>33</v>
      </c>
      <c r="L34">
        <v>2</v>
      </c>
      <c r="M34">
        <f>SUMXMY2(Таблица1[[#This Row],[X1]:[X9]],Таблица1[[#Totals],[X1]:[X9]])</f>
        <v>54.22540305123362</v>
      </c>
      <c r="N34">
        <v>0.72</v>
      </c>
    </row>
    <row r="35" spans="1:14" x14ac:dyDescent="0.25">
      <c r="A35" t="s">
        <v>33</v>
      </c>
      <c r="B35">
        <v>1.61338348</v>
      </c>
      <c r="C35">
        <v>0.26093905699999997</v>
      </c>
      <c r="D35">
        <v>0.10949519200000001</v>
      </c>
      <c r="E35">
        <v>0.50578746299999999</v>
      </c>
      <c r="F35">
        <v>-0.33835942800000002</v>
      </c>
      <c r="G35">
        <v>-0.30907134600000002</v>
      </c>
      <c r="H35">
        <v>-0.39686442500000002</v>
      </c>
      <c r="I35">
        <v>7.7743505300000001E-2</v>
      </c>
      <c r="J35">
        <v>0.42504723100000003</v>
      </c>
      <c r="K35">
        <v>34</v>
      </c>
      <c r="L35">
        <v>1</v>
      </c>
      <c r="M35">
        <f>SUMXMY2(Таблица1[[#This Row],[X1]:[X9]],Таблица1[[#Totals],[X1]:[X9]])</f>
        <v>3.4931283717649846</v>
      </c>
      <c r="N35">
        <v>0.61</v>
      </c>
    </row>
    <row r="36" spans="1:14" x14ac:dyDescent="0.25">
      <c r="A36" t="s">
        <v>128</v>
      </c>
      <c r="B36">
        <v>0.98521342199999995</v>
      </c>
      <c r="C36">
        <v>1.1917308600000001</v>
      </c>
      <c r="D36">
        <v>0.57496309300000004</v>
      </c>
      <c r="E36">
        <v>-1.18527198</v>
      </c>
      <c r="F36">
        <v>0.71891049900000004</v>
      </c>
      <c r="G36">
        <v>-0.260027907</v>
      </c>
      <c r="H36">
        <v>0.28291155400000001</v>
      </c>
      <c r="I36">
        <v>-0.42950691299999999</v>
      </c>
      <c r="J36">
        <v>-0.741307838</v>
      </c>
      <c r="K36">
        <v>35</v>
      </c>
      <c r="L36">
        <v>3</v>
      </c>
      <c r="M36">
        <f>SUMXMY2(Таблица1[[#This Row],[X1]:[X9]],Таблица1[[#Totals],[X1]:[X9]])</f>
        <v>5.5248194181120622</v>
      </c>
      <c r="N36">
        <v>0.59</v>
      </c>
    </row>
    <row r="37" spans="1:14" x14ac:dyDescent="0.25">
      <c r="A37" t="s">
        <v>35</v>
      </c>
      <c r="B37">
        <v>-0.59749439000000004</v>
      </c>
      <c r="C37">
        <v>5.70587969E-2</v>
      </c>
      <c r="D37">
        <v>-0.60732069399999999</v>
      </c>
      <c r="E37">
        <v>0.44074671599999998</v>
      </c>
      <c r="F37">
        <v>-0.85303934999999997</v>
      </c>
      <c r="G37">
        <v>-0.33901589599999998</v>
      </c>
      <c r="H37">
        <v>-0.62705027800000002</v>
      </c>
      <c r="I37">
        <v>-6.0641991700000002E-2</v>
      </c>
      <c r="J37">
        <v>1.10619859</v>
      </c>
      <c r="K37">
        <v>36</v>
      </c>
      <c r="L37">
        <v>1</v>
      </c>
      <c r="M37">
        <f>SUMXMY2(Таблица1[[#This Row],[X1]:[X9]],Таблица1[[#Totals],[X1]:[X9]])</f>
        <v>3.3865040786689367</v>
      </c>
      <c r="N37">
        <v>0.4</v>
      </c>
    </row>
    <row r="38" spans="1:14" x14ac:dyDescent="0.25">
      <c r="A38" t="s">
        <v>129</v>
      </c>
      <c r="B38">
        <v>0.62024310599999999</v>
      </c>
      <c r="C38">
        <v>-0.16720948999999999</v>
      </c>
      <c r="D38">
        <v>-0.82160135599999995</v>
      </c>
      <c r="E38">
        <v>-0.795027496</v>
      </c>
      <c r="F38">
        <v>0.57503744499999998</v>
      </c>
      <c r="G38">
        <v>-5.5856836200000003E-2</v>
      </c>
      <c r="H38">
        <v>-0.38976285700000002</v>
      </c>
      <c r="I38">
        <v>-0.384071463</v>
      </c>
      <c r="J38">
        <v>1.5167555699999999</v>
      </c>
      <c r="K38">
        <v>37</v>
      </c>
      <c r="L38">
        <v>1</v>
      </c>
      <c r="M38">
        <f>SUMXMY2(Таблица1[[#This Row],[X1]:[X9]],Таблица1[[#Totals],[X1]:[X9]])</f>
        <v>4.6535195137126308</v>
      </c>
      <c r="N38">
        <v>0.66</v>
      </c>
    </row>
    <row r="39" spans="1:14" x14ac:dyDescent="0.25">
      <c r="A39" t="s">
        <v>130</v>
      </c>
      <c r="B39">
        <v>-0.81507284800000002</v>
      </c>
      <c r="C39">
        <v>0.27662215400000001</v>
      </c>
      <c r="D39">
        <v>-0.52759642200000001</v>
      </c>
      <c r="E39">
        <v>0.70090970699999999</v>
      </c>
      <c r="F39">
        <v>0.54407815199999998</v>
      </c>
      <c r="G39">
        <v>-0.34632204999999999</v>
      </c>
      <c r="H39">
        <v>0.193112544</v>
      </c>
      <c r="I39">
        <v>-0.59528821300000001</v>
      </c>
      <c r="J39">
        <v>-9.7479840100000006E-2</v>
      </c>
      <c r="K39">
        <v>38</v>
      </c>
      <c r="L39">
        <v>1</v>
      </c>
      <c r="M39">
        <f>SUMXMY2(Таблица1[[#This Row],[X1]:[X9]],Таблица1[[#Totals],[X1]:[X9]])</f>
        <v>2.3276187939336057</v>
      </c>
      <c r="N39">
        <v>0.51</v>
      </c>
    </row>
    <row r="40" spans="1:14" x14ac:dyDescent="0.25">
      <c r="A40" t="s">
        <v>131</v>
      </c>
      <c r="B40">
        <v>-0.22901474499999999</v>
      </c>
      <c r="C40">
        <v>0.30249926399999999</v>
      </c>
      <c r="D40">
        <v>-0.458051979</v>
      </c>
      <c r="E40">
        <v>5.0502227800000001E-2</v>
      </c>
      <c r="F40">
        <v>-0.15703235800000001</v>
      </c>
      <c r="G40">
        <v>-0.32635331299999998</v>
      </c>
      <c r="H40">
        <v>-0.59723932300000004</v>
      </c>
      <c r="I40">
        <v>-0.39177653299999998</v>
      </c>
      <c r="J40">
        <v>1.2461612</v>
      </c>
      <c r="K40">
        <v>39</v>
      </c>
      <c r="L40">
        <v>1</v>
      </c>
      <c r="M40">
        <f>SUMXMY2(Таблица1[[#This Row],[X1]:[X9]],Таблица1[[#Totals],[X1]:[X9]])</f>
        <v>2.5505826921321963</v>
      </c>
      <c r="N40">
        <v>0.33</v>
      </c>
    </row>
    <row r="41" spans="1:14" x14ac:dyDescent="0.25">
      <c r="A41" t="s">
        <v>132</v>
      </c>
      <c r="B41">
        <v>0.85887754299999997</v>
      </c>
      <c r="C41">
        <v>1.5869449099999999</v>
      </c>
      <c r="D41">
        <v>-0.37651934999999997</v>
      </c>
      <c r="E41">
        <v>-0.795027496</v>
      </c>
      <c r="F41">
        <v>1.50784078</v>
      </c>
      <c r="G41">
        <v>-0.39492728100000002</v>
      </c>
      <c r="H41">
        <v>-0.104655083</v>
      </c>
      <c r="I41">
        <v>-0.60158680200000003</v>
      </c>
      <c r="J41">
        <v>9.8467811399999994E-2</v>
      </c>
      <c r="K41">
        <v>40</v>
      </c>
      <c r="L41">
        <v>3</v>
      </c>
      <c r="M41">
        <f>SUMXMY2(Таблица1[[#This Row],[X1]:[X9]],Таблица1[[#Totals],[X1]:[X9]])</f>
        <v>6.8420069727185533</v>
      </c>
      <c r="N41">
        <v>0.49</v>
      </c>
    </row>
    <row r="42" spans="1:14" x14ac:dyDescent="0.25">
      <c r="A42" t="s">
        <v>133</v>
      </c>
      <c r="B42">
        <v>-0.744886249</v>
      </c>
      <c r="C42">
        <v>0.90943511700000002</v>
      </c>
      <c r="D42">
        <v>0.16155773400000001</v>
      </c>
      <c r="E42">
        <v>0.83099120299999996</v>
      </c>
      <c r="F42">
        <v>-0.395577972</v>
      </c>
      <c r="G42">
        <v>-0.27002622399999998</v>
      </c>
      <c r="H42">
        <v>0.184528268</v>
      </c>
      <c r="I42">
        <v>-0.21437647700000001</v>
      </c>
      <c r="J42">
        <v>-0.18145740499999999</v>
      </c>
      <c r="K42">
        <v>41</v>
      </c>
      <c r="L42">
        <v>1</v>
      </c>
      <c r="M42">
        <f>SUMXMY2(Таблица1[[#This Row],[X1]:[X9]],Таблица1[[#Totals],[X1]:[X9]])</f>
        <v>2.4409058754714188</v>
      </c>
      <c r="N42">
        <v>0.51</v>
      </c>
    </row>
    <row r="43" spans="1:14" x14ac:dyDescent="0.25">
      <c r="A43" t="s">
        <v>134</v>
      </c>
      <c r="B43">
        <v>1.2133198700000001</v>
      </c>
      <c r="C43">
        <v>0.43188481400000001</v>
      </c>
      <c r="D43">
        <v>0.65788487500000004</v>
      </c>
      <c r="E43">
        <v>-7.9579268100000003E-2</v>
      </c>
      <c r="F43">
        <v>-0.39404331100000001</v>
      </c>
      <c r="G43">
        <v>-0.19134995099999999</v>
      </c>
      <c r="H43">
        <v>-7.2765406199999993E-2</v>
      </c>
      <c r="I43">
        <v>0.28070482400000002</v>
      </c>
      <c r="J43">
        <v>1.44902465E-2</v>
      </c>
      <c r="K43">
        <v>42</v>
      </c>
      <c r="L43">
        <v>5</v>
      </c>
      <c r="M43">
        <f>SUMXMY2(Таблица1[[#This Row],[X1]:[X9]],Таблица1[[#Totals],[X1]:[X9]])</f>
        <v>2.3739998720413951</v>
      </c>
      <c r="N43">
        <v>0.46</v>
      </c>
    </row>
    <row r="44" spans="1:14" x14ac:dyDescent="0.25">
      <c r="A44" t="s">
        <v>135</v>
      </c>
      <c r="B44">
        <v>0.472851248</v>
      </c>
      <c r="C44">
        <v>1.4685375199999999</v>
      </c>
      <c r="D44">
        <v>0.34679126300000002</v>
      </c>
      <c r="E44">
        <v>0.24562447200000001</v>
      </c>
      <c r="F44">
        <v>-0.208946407</v>
      </c>
      <c r="G44">
        <v>-0.28089202899999999</v>
      </c>
      <c r="H44">
        <v>-3.5065306599999999E-2</v>
      </c>
      <c r="I44">
        <v>-0.423208325</v>
      </c>
      <c r="J44">
        <v>-0.4333901</v>
      </c>
      <c r="K44">
        <v>43</v>
      </c>
      <c r="L44">
        <v>5</v>
      </c>
      <c r="M44">
        <f>SUMXMY2(Таблица1[[#This Row],[X1]:[X9]],Таблица1[[#Totals],[X1]:[X9]])</f>
        <v>3.0515070846700625</v>
      </c>
      <c r="N44">
        <v>0.55000000000000004</v>
      </c>
    </row>
    <row r="45" spans="1:14" x14ac:dyDescent="0.25">
      <c r="A45" t="s">
        <v>43</v>
      </c>
      <c r="B45">
        <v>-0.351841293</v>
      </c>
      <c r="C45">
        <v>-0.88079040200000003</v>
      </c>
      <c r="D45">
        <v>-1.0232714599999999</v>
      </c>
      <c r="E45">
        <v>-1.05519049</v>
      </c>
      <c r="F45">
        <v>4.4369005599999997E-2</v>
      </c>
      <c r="G45">
        <v>-0.490077504</v>
      </c>
      <c r="H45">
        <v>-1.0056886</v>
      </c>
      <c r="I45">
        <v>-8.2656476399999998E-2</v>
      </c>
      <c r="J45">
        <v>0.48103227399999998</v>
      </c>
      <c r="K45">
        <v>44</v>
      </c>
      <c r="L45">
        <v>4</v>
      </c>
      <c r="M45">
        <f>SUMXMY2(Таблица1[[#This Row],[X1]:[X9]],Таблица1[[#Totals],[X1]:[X9]])</f>
        <v>4.5518737498873687</v>
      </c>
      <c r="N45">
        <v>0.56000000000000005</v>
      </c>
    </row>
    <row r="46" spans="1:14" x14ac:dyDescent="0.25">
      <c r="A46" t="s">
        <v>136</v>
      </c>
      <c r="B46">
        <v>2.7890090199999999</v>
      </c>
      <c r="C46">
        <v>0.36366334299999997</v>
      </c>
      <c r="D46">
        <v>-0.117942434</v>
      </c>
      <c r="E46">
        <v>0.89603195099999999</v>
      </c>
      <c r="F46">
        <v>-0.369970676</v>
      </c>
      <c r="G46">
        <v>0.140997861</v>
      </c>
      <c r="H46">
        <v>3.0686559400000002</v>
      </c>
      <c r="I46">
        <v>-0.76161987600000003</v>
      </c>
      <c r="J46">
        <v>-1.02123305</v>
      </c>
      <c r="K46">
        <v>45</v>
      </c>
      <c r="L46">
        <v>5</v>
      </c>
      <c r="M46">
        <f>SUMXMY2(Таблица1[[#This Row],[X1]:[X9]],Таблица1[[#Totals],[X1]:[X9]])</f>
        <v>19.923995768626028</v>
      </c>
      <c r="N46">
        <v>1.2</v>
      </c>
    </row>
    <row r="47" spans="1:14" x14ac:dyDescent="0.25">
      <c r="A47" t="s">
        <v>45</v>
      </c>
      <c r="B47">
        <v>-0.35885995300000001</v>
      </c>
      <c r="C47">
        <v>1.04666222</v>
      </c>
      <c r="D47">
        <v>-2.41346401E-2</v>
      </c>
      <c r="E47">
        <v>-0.92510899099999999</v>
      </c>
      <c r="F47">
        <v>1.1089211999999999</v>
      </c>
      <c r="G47">
        <v>-0.41951327500000002</v>
      </c>
      <c r="H47">
        <v>4.3383616299999997E-2</v>
      </c>
      <c r="I47">
        <v>-0.22208154599999999</v>
      </c>
      <c r="J47">
        <v>8.9136970900000001E-2</v>
      </c>
      <c r="K47">
        <v>46</v>
      </c>
      <c r="L47">
        <v>3</v>
      </c>
      <c r="M47">
        <f>SUMXMY2(Таблица1[[#This Row],[X1]:[X9]],Таблица1[[#Totals],[X1]:[X9]])</f>
        <v>3.5455367610323241</v>
      </c>
      <c r="N47">
        <v>0.41</v>
      </c>
    </row>
    <row r="48" spans="1:14" x14ac:dyDescent="0.25">
      <c r="A48" t="s">
        <v>137</v>
      </c>
      <c r="B48">
        <v>5.1731652199999999E-2</v>
      </c>
      <c r="C48">
        <v>7.7446822900000004E-2</v>
      </c>
      <c r="D48">
        <v>-9.0668155900000005E-2</v>
      </c>
      <c r="E48">
        <v>-0.46982375599999998</v>
      </c>
      <c r="F48">
        <v>-8.9536416399999999E-2</v>
      </c>
      <c r="G48">
        <v>0.232711785</v>
      </c>
      <c r="H48">
        <v>1.40954267</v>
      </c>
      <c r="I48">
        <v>-0.48546039499999999</v>
      </c>
      <c r="J48">
        <v>-0.28409665099999998</v>
      </c>
      <c r="K48">
        <v>47</v>
      </c>
      <c r="L48">
        <v>3</v>
      </c>
      <c r="M48">
        <f>SUMXMY2(Таблица1[[#This Row],[X1]:[X9]],Таблица1[[#Totals],[X1]:[X9]])</f>
        <v>2.6029940358170953</v>
      </c>
      <c r="N48">
        <v>0.6</v>
      </c>
    </row>
    <row r="49" spans="1:14" x14ac:dyDescent="0.25">
      <c r="A49" t="s">
        <v>138</v>
      </c>
      <c r="B49">
        <v>-1.7520639499999999</v>
      </c>
      <c r="C49">
        <v>-2.7862866799999999</v>
      </c>
      <c r="D49">
        <v>-1.8365032800000001</v>
      </c>
      <c r="E49">
        <v>-0.46982375599999998</v>
      </c>
      <c r="F49">
        <v>-1.3764473699999999</v>
      </c>
      <c r="G49">
        <v>-0.58339315599999997</v>
      </c>
      <c r="H49">
        <v>-1.6563222</v>
      </c>
      <c r="I49">
        <v>-0.36645987499999999</v>
      </c>
      <c r="J49">
        <v>-0.629337751</v>
      </c>
      <c r="K49">
        <v>48</v>
      </c>
      <c r="L49">
        <v>4</v>
      </c>
      <c r="M49">
        <f>SUMXMY2(Таблица1[[#This Row],[X1]:[X9]],Таблица1[[#Totals],[X1]:[X9]])</f>
        <v>19.935317220770141</v>
      </c>
      <c r="N49">
        <v>0.69</v>
      </c>
    </row>
    <row r="50" spans="1:14" x14ac:dyDescent="0.25">
      <c r="A50" t="s">
        <v>139</v>
      </c>
      <c r="B50">
        <v>-1.84681586</v>
      </c>
      <c r="C50">
        <v>-3.1438612899999998</v>
      </c>
      <c r="D50">
        <v>-2.1075927800000001</v>
      </c>
      <c r="E50">
        <v>4.0830285999999996</v>
      </c>
      <c r="F50">
        <v>-1.873875</v>
      </c>
      <c r="G50">
        <v>-0.392435482</v>
      </c>
      <c r="H50">
        <v>-1.6018640900000001</v>
      </c>
      <c r="I50">
        <v>-1.1076753399999999</v>
      </c>
      <c r="J50">
        <v>-0.79729288099999995</v>
      </c>
      <c r="K50">
        <v>49</v>
      </c>
      <c r="L50">
        <v>4</v>
      </c>
      <c r="M50">
        <f>SUMXMY2(Таблица1[[#This Row],[X1]:[X9]],Таблица1[[#Totals],[X1]:[X9]])</f>
        <v>42.50166479108838</v>
      </c>
      <c r="N50">
        <v>1.69</v>
      </c>
    </row>
    <row r="51" spans="1:14" x14ac:dyDescent="0.25">
      <c r="A51" t="s">
        <v>140</v>
      </c>
      <c r="B51">
        <v>1.85552725</v>
      </c>
      <c r="C51">
        <v>-0.91999814400000002</v>
      </c>
      <c r="D51">
        <v>-0.76006442100000005</v>
      </c>
      <c r="E51">
        <v>-1.8356794599999999</v>
      </c>
      <c r="F51">
        <v>9.6495823999999994E-2</v>
      </c>
      <c r="G51">
        <v>-0.40819464599999999</v>
      </c>
      <c r="H51">
        <v>0.13549243699999999</v>
      </c>
      <c r="I51">
        <v>-0.91321406299999996</v>
      </c>
      <c r="J51">
        <v>0.92891261999999997</v>
      </c>
      <c r="K51">
        <v>50</v>
      </c>
      <c r="L51">
        <v>3</v>
      </c>
      <c r="M51">
        <f>SUMXMY2(Таблица1[[#This Row],[X1]:[X9]],Таблица1[[#Totals],[X1]:[X9]])</f>
        <v>10.127926058631383</v>
      </c>
      <c r="N51">
        <v>0.99</v>
      </c>
    </row>
    <row r="52" spans="1:14" x14ac:dyDescent="0.25">
      <c r="A52" t="s">
        <v>141</v>
      </c>
      <c r="B52">
        <v>0.27632877</v>
      </c>
      <c r="C52">
        <v>1.5649885699999999</v>
      </c>
      <c r="D52">
        <v>2.4729602900000001</v>
      </c>
      <c r="E52">
        <v>0.24562447200000001</v>
      </c>
      <c r="F52">
        <v>0.41351389300000002</v>
      </c>
      <c r="G52">
        <v>-0.117387142</v>
      </c>
      <c r="H52">
        <v>1.41557826</v>
      </c>
      <c r="I52">
        <v>-6.6023310200000004E-2</v>
      </c>
      <c r="J52">
        <v>-0.27476581</v>
      </c>
      <c r="K52">
        <v>51</v>
      </c>
      <c r="L52">
        <v>5</v>
      </c>
      <c r="M52">
        <f>SUMXMY2(Таблица1[[#This Row],[X1]:[X9]],Таблица1[[#Totals],[X1]:[X9]])</f>
        <v>10.969901408299849</v>
      </c>
      <c r="N52">
        <v>0.65</v>
      </c>
    </row>
    <row r="53" spans="1:14" x14ac:dyDescent="0.25">
      <c r="A53" t="s">
        <v>142</v>
      </c>
      <c r="B53">
        <v>0.567603156</v>
      </c>
      <c r="C53">
        <v>0.68516683</v>
      </c>
      <c r="D53">
        <v>2.2105134400000002</v>
      </c>
      <c r="E53">
        <v>0.375705968</v>
      </c>
      <c r="F53">
        <v>7.4149650199999996E-4</v>
      </c>
      <c r="G53">
        <v>0.29822621100000002</v>
      </c>
      <c r="H53">
        <v>2.1108886400000002</v>
      </c>
      <c r="I53">
        <v>0.16066473100000001</v>
      </c>
      <c r="J53">
        <v>-0.50803682400000005</v>
      </c>
      <c r="K53">
        <v>52</v>
      </c>
      <c r="L53">
        <v>5</v>
      </c>
      <c r="M53">
        <f>SUMXMY2(Таблица1[[#This Row],[X1]:[X9]],Таблица1[[#Totals],[X1]:[X9]])</f>
        <v>10.64785641320098</v>
      </c>
      <c r="N53">
        <v>0.6</v>
      </c>
    </row>
    <row r="54" spans="1:14" x14ac:dyDescent="0.25">
      <c r="A54" t="s">
        <v>143</v>
      </c>
      <c r="B54">
        <v>-0.56240109100000002</v>
      </c>
      <c r="C54">
        <v>0.228004554</v>
      </c>
      <c r="D54">
        <v>-0.29137967300000001</v>
      </c>
      <c r="E54">
        <v>1.4813986800000001</v>
      </c>
      <c r="F54">
        <v>-1.0361509600000001</v>
      </c>
      <c r="G54">
        <v>-0.990065046</v>
      </c>
      <c r="H54">
        <v>-0.82696875700000005</v>
      </c>
      <c r="I54">
        <v>-0.60513357999999995</v>
      </c>
      <c r="J54">
        <v>-0.55469102699999995</v>
      </c>
      <c r="K54">
        <v>53</v>
      </c>
      <c r="L54">
        <v>1</v>
      </c>
      <c r="M54">
        <f>SUMXMY2(Таблица1[[#This Row],[X1]:[X9]],Таблица1[[#Totals],[X1]:[X9]])</f>
        <v>6.0593089440009553</v>
      </c>
      <c r="N54">
        <v>0.7</v>
      </c>
    </row>
    <row r="55" spans="1:14" x14ac:dyDescent="0.25">
      <c r="A55" t="s">
        <v>144</v>
      </c>
      <c r="B55">
        <v>0.111390262</v>
      </c>
      <c r="C55">
        <v>6.8728866100000001E-3</v>
      </c>
      <c r="D55">
        <v>0.36429585399999997</v>
      </c>
      <c r="E55">
        <v>0.11554297600000001</v>
      </c>
      <c r="F55">
        <v>0.56647536300000001</v>
      </c>
      <c r="G55">
        <v>-0.430188766</v>
      </c>
      <c r="H55">
        <v>-0.290844084</v>
      </c>
      <c r="I55">
        <v>-0.79910565099999997</v>
      </c>
      <c r="J55">
        <v>0.20110705700000001</v>
      </c>
      <c r="K55">
        <v>54</v>
      </c>
      <c r="L55">
        <v>1</v>
      </c>
      <c r="M55">
        <f>SUMXMY2(Таблица1[[#This Row],[X1]:[X9]],Таблица1[[#Totals],[X1]:[X9]])</f>
        <v>1.4280775580256098</v>
      </c>
      <c r="N55">
        <v>0.41</v>
      </c>
    </row>
    <row r="56" spans="1:14" x14ac:dyDescent="0.25">
      <c r="A56" t="s">
        <v>145</v>
      </c>
      <c r="B56">
        <v>-0.24656139399999999</v>
      </c>
      <c r="C56">
        <v>-0.238567581</v>
      </c>
      <c r="D56">
        <v>-0.251460921</v>
      </c>
      <c r="E56">
        <v>0.180583724</v>
      </c>
      <c r="F56">
        <v>0.63684323099999995</v>
      </c>
      <c r="G56">
        <v>-0.27650775999999999</v>
      </c>
      <c r="H56">
        <v>-0.28955729499999999</v>
      </c>
      <c r="I56">
        <v>-0.81616687700000001</v>
      </c>
      <c r="J56">
        <v>0.826273374</v>
      </c>
      <c r="K56">
        <v>55</v>
      </c>
      <c r="L56">
        <v>1</v>
      </c>
      <c r="M56">
        <f>SUMXMY2(Таблица1[[#This Row],[X1]:[X9]],Таблица1[[#Totals],[X1]:[X9]])</f>
        <v>2.1282754172869436</v>
      </c>
      <c r="N56">
        <v>0.41</v>
      </c>
    </row>
    <row r="57" spans="1:14" x14ac:dyDescent="0.25">
      <c r="A57" t="s">
        <v>55</v>
      </c>
      <c r="B57">
        <v>-0.75190490899999995</v>
      </c>
      <c r="C57">
        <v>-0.34991756899999998</v>
      </c>
      <c r="D57">
        <v>9.1210065199999996E-2</v>
      </c>
      <c r="E57">
        <v>0.76595045500000003</v>
      </c>
      <c r="F57">
        <v>-0.51961828899999996</v>
      </c>
      <c r="G57">
        <v>-0.17593093000000001</v>
      </c>
      <c r="H57">
        <v>1.0766340400000001</v>
      </c>
      <c r="I57">
        <v>0.86323254999999999</v>
      </c>
      <c r="J57">
        <v>-6.9487318399999998E-2</v>
      </c>
      <c r="K57">
        <v>56</v>
      </c>
      <c r="L57">
        <v>1</v>
      </c>
      <c r="M57">
        <f>SUMXMY2(Таблица1[[#This Row],[X1]:[X9]],Таблица1[[#Totals],[X1]:[X9]])</f>
        <v>3.492897310133225</v>
      </c>
      <c r="N57">
        <v>0.7</v>
      </c>
    </row>
    <row r="58" spans="1:14" x14ac:dyDescent="0.25">
      <c r="A58" t="s">
        <v>56</v>
      </c>
      <c r="B58">
        <v>0.55707516700000004</v>
      </c>
      <c r="C58">
        <v>-1.1858266399999999</v>
      </c>
      <c r="D58">
        <v>-1.94006302</v>
      </c>
      <c r="E58">
        <v>-0.33974226000000002</v>
      </c>
      <c r="F58">
        <v>-6.6636804300000005E-2</v>
      </c>
      <c r="G58">
        <v>-0.45068069700000002</v>
      </c>
      <c r="H58">
        <v>-1.18187858</v>
      </c>
      <c r="I58">
        <v>-0.63399701600000002</v>
      </c>
      <c r="J58">
        <v>0.56500983900000001</v>
      </c>
      <c r="K58">
        <v>57</v>
      </c>
      <c r="L58">
        <v>4</v>
      </c>
      <c r="M58">
        <f>SUMXMY2(Таблица1[[#This Row],[X1]:[X9]],Таблица1[[#Totals],[X1]:[X9]])</f>
        <v>7.9213657540405107</v>
      </c>
      <c r="N58">
        <v>0.72</v>
      </c>
    </row>
    <row r="59" spans="1:14" x14ac:dyDescent="0.25">
      <c r="A59" t="s">
        <v>57</v>
      </c>
      <c r="B59">
        <v>-0.39746258299999998</v>
      </c>
      <c r="C59">
        <v>-0.78277104600000003</v>
      </c>
      <c r="D59">
        <v>0.36467259600000002</v>
      </c>
      <c r="E59">
        <v>-0.599905252</v>
      </c>
      <c r="F59">
        <v>-0.54481951900000003</v>
      </c>
      <c r="G59">
        <v>-0.202190013</v>
      </c>
      <c r="H59">
        <v>-0.313997572</v>
      </c>
      <c r="I59">
        <v>0.209524657</v>
      </c>
      <c r="J59">
        <v>1.18084531</v>
      </c>
      <c r="K59">
        <v>58</v>
      </c>
      <c r="L59">
        <v>1</v>
      </c>
      <c r="M59">
        <f>SUMXMY2(Таблица1[[#This Row],[X1]:[X9]],Таблица1[[#Totals],[X1]:[X9]])</f>
        <v>3.1381792422386954</v>
      </c>
      <c r="N59">
        <v>0.53</v>
      </c>
    </row>
    <row r="60" spans="1:14" x14ac:dyDescent="0.25">
      <c r="A60" t="s">
        <v>146</v>
      </c>
      <c r="B60">
        <v>0.88344285300000003</v>
      </c>
      <c r="C60">
        <v>0.90943511700000002</v>
      </c>
      <c r="D60">
        <v>-1.4135637700000001</v>
      </c>
      <c r="E60">
        <v>-1.4538520100000001E-2</v>
      </c>
      <c r="F60">
        <v>0.39850787999999998</v>
      </c>
      <c r="G60">
        <v>1.34630413</v>
      </c>
      <c r="H60">
        <v>3.03072907</v>
      </c>
      <c r="I60">
        <v>-0.95400201100000004</v>
      </c>
      <c r="J60">
        <v>-0.51736766499999998</v>
      </c>
      <c r="K60">
        <v>59</v>
      </c>
      <c r="L60">
        <v>3</v>
      </c>
      <c r="M60">
        <f>SUMXMY2(Таблица1[[#This Row],[X1]:[X9]],Таблица1[[#Totals],[X1]:[X9]])</f>
        <v>15.940368580875958</v>
      </c>
      <c r="N60">
        <v>1.17</v>
      </c>
    </row>
    <row r="61" spans="1:14" x14ac:dyDescent="0.25">
      <c r="A61" t="s">
        <v>147</v>
      </c>
      <c r="B61">
        <v>-0.20094010500000001</v>
      </c>
      <c r="C61">
        <v>0.26093905699999997</v>
      </c>
      <c r="D61">
        <v>-0.70652796900000003</v>
      </c>
      <c r="E61">
        <v>-0.404783008</v>
      </c>
      <c r="F61">
        <v>-0.15948179700000001</v>
      </c>
      <c r="G61">
        <v>-0.39311099399999999</v>
      </c>
      <c r="H61">
        <v>0.98303550299999998</v>
      </c>
      <c r="I61">
        <v>-0.62280631900000005</v>
      </c>
      <c r="J61">
        <v>-0.84394708399999996</v>
      </c>
      <c r="K61">
        <v>60</v>
      </c>
      <c r="L61">
        <v>3</v>
      </c>
      <c r="M61">
        <f>SUMXMY2(Таблица1[[#This Row],[X1]:[X9]],Таблица1[[#Totals],[X1]:[X9]])</f>
        <v>3.0179610606263636</v>
      </c>
      <c r="N61">
        <v>0.62</v>
      </c>
    </row>
    <row r="62" spans="1:14" x14ac:dyDescent="0.25">
      <c r="A62" t="s">
        <v>148</v>
      </c>
      <c r="B62">
        <v>-1.2467204300000001</v>
      </c>
      <c r="C62">
        <v>-0.59065310800000004</v>
      </c>
      <c r="D62">
        <v>-1.00792375</v>
      </c>
      <c r="E62">
        <v>5.0502227800000001E-2</v>
      </c>
      <c r="F62">
        <v>0.35254150099999998</v>
      </c>
      <c r="G62">
        <v>-0.42732628700000003</v>
      </c>
      <c r="H62">
        <v>-1.0377178899999999</v>
      </c>
      <c r="I62">
        <v>-7.4095287900000001E-2</v>
      </c>
      <c r="J62">
        <v>0.74229580900000003</v>
      </c>
      <c r="K62">
        <v>61</v>
      </c>
      <c r="L62">
        <v>4</v>
      </c>
      <c r="M62">
        <f>SUMXMY2(Таблица1[[#This Row],[X1]:[X9]],Таблица1[[#Totals],[X1]:[X9]])</f>
        <v>4.8618885506375511</v>
      </c>
      <c r="N62">
        <v>0.57999999999999996</v>
      </c>
    </row>
    <row r="63" spans="1:14" x14ac:dyDescent="0.25">
      <c r="A63" t="s">
        <v>149</v>
      </c>
      <c r="B63">
        <v>1.0694373399999999</v>
      </c>
      <c r="C63">
        <v>0.21467392099999999</v>
      </c>
      <c r="D63">
        <v>-0.31361227800000002</v>
      </c>
      <c r="E63">
        <v>-1.4538520100000001E-2</v>
      </c>
      <c r="F63">
        <v>4.71884843E-2</v>
      </c>
      <c r="G63">
        <v>-0.34977746999999998</v>
      </c>
      <c r="H63">
        <v>-0.69058328499999999</v>
      </c>
      <c r="I63">
        <v>-0.35208930900000002</v>
      </c>
      <c r="J63">
        <v>0.25709210100000002</v>
      </c>
      <c r="K63">
        <v>62</v>
      </c>
      <c r="L63">
        <v>1</v>
      </c>
      <c r="M63">
        <f>SUMXMY2(Таблица1[[#This Row],[X1]:[X9]],Таблица1[[#Totals],[X1]:[X9]])</f>
        <v>2.079884680810979</v>
      </c>
      <c r="N63">
        <v>0.45</v>
      </c>
    </row>
    <row r="64" spans="1:14" x14ac:dyDescent="0.25">
      <c r="A64" t="s">
        <v>150</v>
      </c>
      <c r="B64">
        <v>-0.16935613499999999</v>
      </c>
      <c r="C64">
        <v>7.1173584200000001E-2</v>
      </c>
      <c r="D64">
        <v>-0.51868183899999998</v>
      </c>
      <c r="E64">
        <v>0.11554297600000001</v>
      </c>
      <c r="F64">
        <v>-0.75722034299999996</v>
      </c>
      <c r="G64">
        <v>-0.24965705599999999</v>
      </c>
      <c r="H64">
        <v>-0.68549507700000001</v>
      </c>
      <c r="I64">
        <v>-0.21951319</v>
      </c>
      <c r="J64">
        <v>0.78895001200000003</v>
      </c>
      <c r="K64">
        <v>63</v>
      </c>
      <c r="L64">
        <v>1</v>
      </c>
      <c r="M64">
        <f>SUMXMY2(Таблица1[[#This Row],[X1]:[X9]],Таблица1[[#Totals],[X1]:[X9]])</f>
        <v>2.0923711650137582</v>
      </c>
      <c r="N64">
        <v>0.27</v>
      </c>
    </row>
    <row r="65" spans="1:14" x14ac:dyDescent="0.25">
      <c r="A65" t="s">
        <v>151</v>
      </c>
      <c r="B65">
        <v>-0.72032093900000005</v>
      </c>
      <c r="C65">
        <v>-1.24777487</v>
      </c>
      <c r="D65">
        <v>-0.10152723600000001</v>
      </c>
      <c r="E65">
        <v>0.83099120299999996</v>
      </c>
      <c r="F65">
        <v>-1.5011937500000001</v>
      </c>
      <c r="G65">
        <v>0.131735835</v>
      </c>
      <c r="H65">
        <v>-1.4581744299999999</v>
      </c>
      <c r="I65">
        <v>1.31428488</v>
      </c>
      <c r="J65">
        <v>3.20563771</v>
      </c>
      <c r="K65">
        <v>64</v>
      </c>
      <c r="L65">
        <v>4</v>
      </c>
      <c r="M65">
        <f>SUMXMY2(Таблица1[[#This Row],[X1]:[X9]],Таблица1[[#Totals],[X1]:[X9]])</f>
        <v>19.177326088168492</v>
      </c>
      <c r="N65">
        <v>1.18</v>
      </c>
    </row>
    <row r="66" spans="1:14" x14ac:dyDescent="0.25">
      <c r="A66" t="s">
        <v>152</v>
      </c>
      <c r="B66">
        <v>0.60269645599999999</v>
      </c>
      <c r="C66">
        <v>-0.132706676</v>
      </c>
      <c r="D66">
        <v>-0.99080136600000002</v>
      </c>
      <c r="E66">
        <v>0.44074671599999998</v>
      </c>
      <c r="F66">
        <v>-0.74290604299999996</v>
      </c>
      <c r="G66">
        <v>-0.49178011100000002</v>
      </c>
      <c r="H66">
        <v>-0.41582001400000002</v>
      </c>
      <c r="I66">
        <v>-0.61302210400000001</v>
      </c>
      <c r="J66">
        <v>0.49969395500000002</v>
      </c>
      <c r="K66">
        <v>65</v>
      </c>
      <c r="L66">
        <v>1</v>
      </c>
      <c r="M66">
        <f>SUMXMY2(Таблица1[[#This Row],[X1]:[X9]],Таблица1[[#Totals],[X1]:[X9]])</f>
        <v>3.1489525934349305</v>
      </c>
      <c r="N66">
        <v>0.42</v>
      </c>
    </row>
    <row r="67" spans="1:14" x14ac:dyDescent="0.25">
      <c r="A67" t="s">
        <v>153</v>
      </c>
      <c r="B67">
        <v>-0.12724417599999999</v>
      </c>
      <c r="C67">
        <v>0.63262845499999998</v>
      </c>
      <c r="D67">
        <v>2.2904884000000001</v>
      </c>
      <c r="E67">
        <v>1.8066024199999999</v>
      </c>
      <c r="F67">
        <v>7.5180272800000003E-2</v>
      </c>
      <c r="G67">
        <v>-0.990065046</v>
      </c>
      <c r="H67">
        <v>1.2052366999999999</v>
      </c>
      <c r="I67">
        <v>1.6878584599999999</v>
      </c>
      <c r="J67">
        <v>-1.20784987</v>
      </c>
      <c r="K67">
        <v>66</v>
      </c>
      <c r="L67">
        <v>5</v>
      </c>
      <c r="M67">
        <f>SUMXMY2(Таблица1[[#This Row],[X1]:[X9]],Таблица1[[#Totals],[X1]:[X9]])</f>
        <v>15.67280311735469</v>
      </c>
      <c r="N67">
        <v>0.99</v>
      </c>
    </row>
    <row r="68" spans="1:14" x14ac:dyDescent="0.25">
      <c r="A68" t="s">
        <v>154</v>
      </c>
      <c r="B68">
        <v>-1.1484591900000001</v>
      </c>
      <c r="C68">
        <v>0.14409998500000001</v>
      </c>
      <c r="D68">
        <v>8.6549324699999999E-2</v>
      </c>
      <c r="E68">
        <v>-0.14462001599999999</v>
      </c>
      <c r="F68">
        <v>-0.20564438700000001</v>
      </c>
      <c r="G68">
        <v>-0.25596980000000003</v>
      </c>
      <c r="H68">
        <v>9.3889379399999997E-3</v>
      </c>
      <c r="I68">
        <v>0.24597085899999999</v>
      </c>
      <c r="J68">
        <v>0.45303975200000002</v>
      </c>
      <c r="K68">
        <v>67</v>
      </c>
      <c r="L68">
        <v>1</v>
      </c>
      <c r="M68">
        <f>SUMXMY2(Таблица1[[#This Row],[X1]:[X9]],Таблица1[[#Totals],[X1]:[X9]])</f>
        <v>1.74177403644512</v>
      </c>
      <c r="N68">
        <v>0.42</v>
      </c>
    </row>
    <row r="69" spans="1:14" x14ac:dyDescent="0.25">
      <c r="A69" t="s">
        <v>155</v>
      </c>
      <c r="B69">
        <v>0.23421681</v>
      </c>
      <c r="C69">
        <v>-1.18033755</v>
      </c>
      <c r="D69">
        <v>-6.6319327400000003E-2</v>
      </c>
      <c r="E69">
        <v>-0.92510899099999999</v>
      </c>
      <c r="F69">
        <v>-2.0560790099999999</v>
      </c>
      <c r="G69">
        <v>-0.990065046</v>
      </c>
      <c r="H69">
        <v>-0.73475502500000001</v>
      </c>
      <c r="I69">
        <v>-0.198110218</v>
      </c>
      <c r="J69">
        <v>0.18244537599999999</v>
      </c>
      <c r="K69">
        <v>68</v>
      </c>
      <c r="L69">
        <v>4</v>
      </c>
      <c r="M69">
        <f>SUMXMY2(Таблица1[[#This Row],[X1]:[X9]],Таблица1[[#Totals],[X1]:[X9]])</f>
        <v>8.1283677557440566</v>
      </c>
      <c r="N69">
        <v>0.78</v>
      </c>
    </row>
    <row r="70" spans="1:14" x14ac:dyDescent="0.25">
      <c r="A70" t="s">
        <v>156</v>
      </c>
      <c r="B70">
        <v>-1.4945617E-2</v>
      </c>
      <c r="C70">
        <v>0.93452807199999999</v>
      </c>
      <c r="D70">
        <v>0.45770386600000001</v>
      </c>
      <c r="E70">
        <v>0.11554297600000001</v>
      </c>
      <c r="F70">
        <v>1.48050069</v>
      </c>
      <c r="G70">
        <v>-0.35600399300000002</v>
      </c>
      <c r="H70">
        <v>-0.121853329</v>
      </c>
      <c r="I70">
        <v>-0.33765759099999998</v>
      </c>
      <c r="J70">
        <v>0.21043789800000001</v>
      </c>
      <c r="K70">
        <v>69</v>
      </c>
      <c r="L70">
        <v>3</v>
      </c>
      <c r="M70">
        <f>SUMXMY2(Таблица1[[#This Row],[X1]:[X9]],Таблица1[[#Totals],[X1]:[X9]])</f>
        <v>3.5881752244898477</v>
      </c>
      <c r="N70">
        <v>0.43</v>
      </c>
    </row>
    <row r="71" spans="1:14" x14ac:dyDescent="0.25">
      <c r="A71" t="s">
        <v>157</v>
      </c>
      <c r="B71">
        <v>-0.43606521199999998</v>
      </c>
      <c r="C71">
        <v>-1.3520674699999999</v>
      </c>
      <c r="D71">
        <v>-1.1846826399999999</v>
      </c>
      <c r="E71">
        <v>-1.90072021</v>
      </c>
      <c r="F71">
        <v>-0.57906373899999997</v>
      </c>
      <c r="G71">
        <v>-0.50981305200000004</v>
      </c>
      <c r="H71">
        <v>-1.2265558400000001</v>
      </c>
      <c r="I71">
        <v>-0.61534585500000005</v>
      </c>
      <c r="J71">
        <v>-8.8148999500000005E-2</v>
      </c>
      <c r="K71">
        <v>70</v>
      </c>
      <c r="L71">
        <v>4</v>
      </c>
      <c r="M71">
        <f>SUMXMY2(Таблица1[[#This Row],[X1]:[X9]],Таблица1[[#Totals],[X1]:[X9]])</f>
        <v>9.5205337454338803</v>
      </c>
      <c r="N71">
        <v>0.7</v>
      </c>
    </row>
    <row r="72" spans="1:14" x14ac:dyDescent="0.25">
      <c r="A72" t="s">
        <v>158</v>
      </c>
      <c r="B72">
        <v>0.20263284100000001</v>
      </c>
      <c r="C72">
        <v>-0.22445279400000001</v>
      </c>
      <c r="D72">
        <v>-0.74765173600000001</v>
      </c>
      <c r="E72">
        <v>0.70090970699999999</v>
      </c>
      <c r="F72">
        <v>3.3153350700000002</v>
      </c>
      <c r="G72">
        <v>-0.30518079799999998</v>
      </c>
      <c r="H72">
        <v>3.1845535299999998E-2</v>
      </c>
      <c r="I72">
        <v>-0.367621751</v>
      </c>
      <c r="J72">
        <v>0.630325723</v>
      </c>
      <c r="K72">
        <v>71</v>
      </c>
      <c r="L72">
        <v>3</v>
      </c>
      <c r="M72">
        <f>SUMXMY2(Таблица1[[#This Row],[X1]:[X9]],Таблица1[[#Totals],[X1]:[X9]])</f>
        <v>12.759749014360002</v>
      </c>
      <c r="N72">
        <v>0.88</v>
      </c>
    </row>
    <row r="73" spans="1:14" x14ac:dyDescent="0.25">
      <c r="A73" t="s">
        <v>159</v>
      </c>
      <c r="B73">
        <v>0.56058449700000001</v>
      </c>
      <c r="C73">
        <v>0.93060729799999997</v>
      </c>
      <c r="D73">
        <v>0.77085671</v>
      </c>
      <c r="E73">
        <v>5.0502227800000001E-2</v>
      </c>
      <c r="F73">
        <v>1.9255001899999999</v>
      </c>
      <c r="G73">
        <v>-0.27596528599999998</v>
      </c>
      <c r="H73">
        <v>-0.26775315399999999</v>
      </c>
      <c r="I73">
        <v>-0.35007131400000002</v>
      </c>
      <c r="J73">
        <v>-0.47071346200000003</v>
      </c>
      <c r="K73">
        <v>72</v>
      </c>
      <c r="L73">
        <v>3</v>
      </c>
      <c r="M73">
        <f>SUMXMY2(Таблица1[[#This Row],[X1]:[X9]],Таблица1[[#Totals],[X1]:[X9]])</f>
        <v>5.9765761239321264</v>
      </c>
      <c r="N73">
        <v>0.55000000000000004</v>
      </c>
    </row>
    <row r="74" spans="1:14" x14ac:dyDescent="0.25">
      <c r="A74" t="s">
        <v>160</v>
      </c>
      <c r="B74">
        <v>-1.78013859</v>
      </c>
      <c r="C74">
        <v>-0.33501862700000001</v>
      </c>
      <c r="D74">
        <v>-0.33766019000000003</v>
      </c>
      <c r="E74">
        <v>-0.404783008</v>
      </c>
      <c r="F74">
        <v>-0.658933883</v>
      </c>
      <c r="G74">
        <v>0.87357587000000003</v>
      </c>
      <c r="H74">
        <v>0.174667302</v>
      </c>
      <c r="I74">
        <v>-0.32267551100000003</v>
      </c>
      <c r="J74">
        <v>3.2989461200000001</v>
      </c>
      <c r="K74">
        <v>73</v>
      </c>
      <c r="L74">
        <v>1</v>
      </c>
      <c r="M74">
        <f>SUMXMY2(Таблица1[[#This Row],[X1]:[X9]],Таблица1[[#Totals],[X1]:[X9]])</f>
        <v>15.773996885338644</v>
      </c>
      <c r="N74">
        <v>1.21</v>
      </c>
    </row>
    <row r="75" spans="1:14" x14ac:dyDescent="0.25">
      <c r="A75" t="s">
        <v>161</v>
      </c>
      <c r="B75">
        <v>0.48337923700000002</v>
      </c>
      <c r="C75">
        <v>0.70084992700000004</v>
      </c>
      <c r="D75">
        <v>-0.29369400200000001</v>
      </c>
      <c r="E75">
        <v>-1.18527198</v>
      </c>
      <c r="F75">
        <v>-0.770441716</v>
      </c>
      <c r="G75">
        <v>-0.34561821300000001</v>
      </c>
      <c r="H75">
        <v>-0.92851965299999994</v>
      </c>
      <c r="I75">
        <v>-0.25204570599999998</v>
      </c>
      <c r="J75">
        <v>-9.7479840100000006E-2</v>
      </c>
      <c r="K75">
        <v>74</v>
      </c>
      <c r="L75">
        <v>1</v>
      </c>
      <c r="M75">
        <f>SUMXMY2(Таблица1[[#This Row],[X1]:[X9]],Таблица1[[#Totals],[X1]:[X9]])</f>
        <v>3.8641824298753429</v>
      </c>
      <c r="N75">
        <v>0.62</v>
      </c>
    </row>
    <row r="76" spans="1:14" x14ac:dyDescent="0.25">
      <c r="A76" t="s">
        <v>74</v>
      </c>
      <c r="B76">
        <v>2.0064284400000001</v>
      </c>
      <c r="C76">
        <v>-0.55615029400000005</v>
      </c>
      <c r="D76">
        <v>-0.28176821099999999</v>
      </c>
      <c r="E76">
        <v>-1.4454349799999999</v>
      </c>
      <c r="F76">
        <v>2.2060992499999998</v>
      </c>
      <c r="G76">
        <v>0.211570693</v>
      </c>
      <c r="H76">
        <v>0.11162880999999999</v>
      </c>
      <c r="I76">
        <v>-0.138793412</v>
      </c>
      <c r="J76">
        <v>0.54634815800000003</v>
      </c>
      <c r="K76">
        <v>75</v>
      </c>
      <c r="L76">
        <v>3</v>
      </c>
      <c r="M76">
        <f>SUMXMY2(Таблица1[[#This Row],[X1]:[X9]],Таблица1[[#Totals],[X1]:[X9]])</f>
        <v>11.745590811997223</v>
      </c>
      <c r="N76">
        <v>0.85</v>
      </c>
    </row>
    <row r="77" spans="1:14" x14ac:dyDescent="0.25">
      <c r="A77" t="s">
        <v>75</v>
      </c>
      <c r="B77">
        <v>-0.214977425</v>
      </c>
      <c r="C77">
        <v>-0.11859188900000001</v>
      </c>
      <c r="D77">
        <v>0.89236232199999999</v>
      </c>
      <c r="E77">
        <v>0.50578746299999999</v>
      </c>
      <c r="F77">
        <v>-0.182449785</v>
      </c>
      <c r="G77">
        <v>-0.35170767400000003</v>
      </c>
      <c r="H77">
        <v>0.87633297099999996</v>
      </c>
      <c r="I77">
        <v>-0.52606488900000004</v>
      </c>
      <c r="J77">
        <v>0.462370593</v>
      </c>
      <c r="K77">
        <v>76</v>
      </c>
      <c r="L77">
        <v>1</v>
      </c>
      <c r="M77">
        <f>SUMXMY2(Таблица1[[#This Row],[X1]:[X9]],Таблица1[[#Totals],[X1]:[X9]])</f>
        <v>2.5278873215998674</v>
      </c>
      <c r="N77">
        <v>0.55000000000000004</v>
      </c>
    </row>
    <row r="78" spans="1:14" x14ac:dyDescent="0.25">
      <c r="A78" t="s">
        <v>162</v>
      </c>
      <c r="B78">
        <v>-0.40448124299999999</v>
      </c>
      <c r="C78">
        <v>0.22016300499999999</v>
      </c>
      <c r="D78">
        <v>-0.53144245700000003</v>
      </c>
      <c r="E78">
        <v>-1.4538520100000001E-2</v>
      </c>
      <c r="F78">
        <v>-0.57220871699999998</v>
      </c>
      <c r="G78">
        <v>-0.46073117499999999</v>
      </c>
      <c r="H78">
        <v>-0.22803193999999999</v>
      </c>
      <c r="I78">
        <v>-0.57504711799999997</v>
      </c>
      <c r="J78">
        <v>0.57434067899999997</v>
      </c>
      <c r="K78">
        <v>77</v>
      </c>
      <c r="L78">
        <v>1</v>
      </c>
      <c r="M78">
        <f>SUMXMY2(Таблица1[[#This Row],[X1]:[X9]],Таблица1[[#Totals],[X1]:[X9]])</f>
        <v>1.7469602789198317</v>
      </c>
      <c r="N78">
        <v>0.23</v>
      </c>
    </row>
    <row r="79" spans="1:14" x14ac:dyDescent="0.25">
      <c r="A79" t="s">
        <v>163</v>
      </c>
      <c r="B79">
        <v>0.44126727799999999</v>
      </c>
      <c r="C79">
        <v>0.53147248000000002</v>
      </c>
      <c r="D79">
        <v>1.13379998</v>
      </c>
      <c r="E79">
        <v>-0.72998674799999996</v>
      </c>
      <c r="F79">
        <v>-0.119915781</v>
      </c>
      <c r="G79">
        <v>0.263057386</v>
      </c>
      <c r="H79">
        <v>-0.112164004</v>
      </c>
      <c r="I79">
        <v>0.48036396999999997</v>
      </c>
      <c r="J79">
        <v>0.62099488199999997</v>
      </c>
      <c r="K79">
        <v>78</v>
      </c>
      <c r="L79">
        <v>5</v>
      </c>
      <c r="M79">
        <f>SUMXMY2(Таблица1[[#This Row],[X1]:[X9]],Таблица1[[#Totals],[X1]:[X9]])</f>
        <v>3.0081067878444196</v>
      </c>
      <c r="N79">
        <v>0.61</v>
      </c>
    </row>
    <row r="80" spans="1:14" x14ac:dyDescent="0.25">
      <c r="A80" t="s">
        <v>78</v>
      </c>
      <c r="B80">
        <v>-0.68873696900000003</v>
      </c>
      <c r="C80">
        <v>-1.3097231</v>
      </c>
      <c r="D80">
        <v>9.2038054999999994E-2</v>
      </c>
      <c r="E80">
        <v>-2.8112906799999999</v>
      </c>
      <c r="F80">
        <v>-0.71174330699999999</v>
      </c>
      <c r="G80">
        <v>0.71316304600000002</v>
      </c>
      <c r="H80">
        <v>-0.41756864900000001</v>
      </c>
      <c r="I80">
        <v>1.2694609400000001</v>
      </c>
      <c r="J80">
        <v>-1.1145414600000001</v>
      </c>
      <c r="K80">
        <v>79</v>
      </c>
      <c r="L80">
        <v>4</v>
      </c>
      <c r="M80">
        <f>SUMXMY2(Таблица1[[#This Row],[X1]:[X9]],Таблица1[[#Totals],[X1]:[X9]])</f>
        <v>14.144836888784321</v>
      </c>
      <c r="N80">
        <v>1.23</v>
      </c>
    </row>
    <row r="81" spans="1:14" x14ac:dyDescent="0.25">
      <c r="A81" t="s">
        <v>164</v>
      </c>
      <c r="B81">
        <v>0.27983809999999998</v>
      </c>
      <c r="C81">
        <v>0.152725688</v>
      </c>
      <c r="D81">
        <v>-0.30387271399999999</v>
      </c>
      <c r="E81">
        <v>-0.33974226000000002</v>
      </c>
      <c r="F81">
        <v>-0.391579232</v>
      </c>
      <c r="G81">
        <v>-0.40467678000000001</v>
      </c>
      <c r="H81">
        <v>0.46851433199999998</v>
      </c>
      <c r="I81">
        <v>-0.41305720099999998</v>
      </c>
      <c r="J81">
        <v>5.18136087E-2</v>
      </c>
      <c r="K81">
        <v>80</v>
      </c>
      <c r="L81">
        <v>1</v>
      </c>
      <c r="M81">
        <f>SUMXMY2(Таблица1[[#This Row],[X1]:[X9]],Таблица1[[#Totals],[X1]:[X9]])</f>
        <v>1.0193020991836881</v>
      </c>
      <c r="N81">
        <v>0.34</v>
      </c>
    </row>
    <row r="82" spans="1:14" x14ac:dyDescent="0.25">
      <c r="A82" t="s">
        <v>165</v>
      </c>
      <c r="B82">
        <v>-2.88557752</v>
      </c>
      <c r="C82">
        <v>-2.9219454699999998</v>
      </c>
      <c r="D82">
        <v>-2.23677145</v>
      </c>
      <c r="E82">
        <v>0.57082821100000003</v>
      </c>
      <c r="F82">
        <v>-1.04298354</v>
      </c>
      <c r="G82">
        <v>-0.337396802</v>
      </c>
      <c r="H82">
        <v>-1.7452983799999999</v>
      </c>
      <c r="I82">
        <v>-0.60268752599999997</v>
      </c>
      <c r="J82">
        <v>-2.28331157E-2</v>
      </c>
      <c r="K82">
        <v>81</v>
      </c>
      <c r="L82">
        <v>4</v>
      </c>
      <c r="M82">
        <f>SUMXMY2(Таблица1[[#This Row],[X1]:[X9]],Таблица1[[#Totals],[X1]:[X9]])</f>
        <v>26.804785628859786</v>
      </c>
      <c r="N82">
        <v>0.96</v>
      </c>
    </row>
    <row r="83" spans="1:14" x14ac:dyDescent="0.25">
      <c r="A83" t="s">
        <v>81</v>
      </c>
      <c r="B83">
        <v>-0.39746258299999998</v>
      </c>
      <c r="C83">
        <v>0.27191722499999998</v>
      </c>
      <c r="D83">
        <v>0.49087905100000001</v>
      </c>
      <c r="E83">
        <v>0.375705968</v>
      </c>
      <c r="F83">
        <v>1.76491278</v>
      </c>
      <c r="G83">
        <v>-0.43700844</v>
      </c>
      <c r="H83">
        <v>-0.261908627</v>
      </c>
      <c r="I83">
        <v>-0.77256596700000002</v>
      </c>
      <c r="J83">
        <v>0.61166404200000002</v>
      </c>
      <c r="K83">
        <v>82</v>
      </c>
      <c r="L83">
        <v>3</v>
      </c>
      <c r="M83">
        <f>SUMXMY2(Таблица1[[#This Row],[X1]:[X9]],Таблица1[[#Totals],[X1]:[X9]])</f>
        <v>4.9595133997503522</v>
      </c>
      <c r="N83">
        <v>0.59</v>
      </c>
    </row>
    <row r="84" spans="1:14" x14ac:dyDescent="0.25">
      <c r="A84" t="s">
        <v>82</v>
      </c>
      <c r="B84">
        <v>-2.0924689500000002</v>
      </c>
      <c r="C84">
        <v>2.0856673899999998</v>
      </c>
      <c r="D84">
        <v>1.57059013</v>
      </c>
      <c r="E84">
        <v>0.76595045500000003</v>
      </c>
      <c r="F84">
        <v>-0.43485067500000002</v>
      </c>
      <c r="G84">
        <v>4.8022907799999999</v>
      </c>
      <c r="H84">
        <v>2.3266124499999998</v>
      </c>
      <c r="I84">
        <v>3.8924256499999998</v>
      </c>
      <c r="J84">
        <v>-1.9916404700000001</v>
      </c>
      <c r="K84">
        <v>83</v>
      </c>
      <c r="L84">
        <v>2</v>
      </c>
      <c r="M84">
        <f>SUMXMY2(Таблица1[[#This Row],[X1]:[X9]],Таблица1[[#Totals],[X1]:[X9]])</f>
        <v>59.563694763421779</v>
      </c>
      <c r="N84">
        <v>0.87</v>
      </c>
    </row>
    <row r="85" spans="1:14" x14ac:dyDescent="0.25">
      <c r="A85" t="s">
        <v>83</v>
      </c>
      <c r="B85">
        <v>-1.30286971</v>
      </c>
      <c r="C85">
        <v>-0.99449285499999995</v>
      </c>
      <c r="D85">
        <v>0.87550239900000004</v>
      </c>
      <c r="E85">
        <v>-1.8356794599999999</v>
      </c>
      <c r="F85">
        <v>-0.16254381000000001</v>
      </c>
      <c r="G85">
        <v>3.1189489199999998</v>
      </c>
      <c r="H85">
        <v>0.31438674100000003</v>
      </c>
      <c r="I85">
        <v>3.70340683</v>
      </c>
      <c r="J85">
        <v>-2.1502647600000002</v>
      </c>
      <c r="K85">
        <v>84</v>
      </c>
      <c r="L85">
        <v>2</v>
      </c>
      <c r="M85">
        <f>SUMXMY2(Таблица1[[#This Row],[X1]:[X9]],Таблица1[[#Totals],[X1]:[X9]])</f>
        <v>35.014671615955351</v>
      </c>
      <c r="N85">
        <v>0.93</v>
      </c>
    </row>
    <row r="86" spans="1:14" x14ac:dyDescent="0.25">
      <c r="A86" t="s">
        <v>166</v>
      </c>
      <c r="B86">
        <v>0.413192638</v>
      </c>
      <c r="C86">
        <v>0.52912001600000003</v>
      </c>
      <c r="D86">
        <v>0.82581612699999996</v>
      </c>
      <c r="E86">
        <v>-0.92510899099999999</v>
      </c>
      <c r="F86">
        <v>-0.38668317699999999</v>
      </c>
      <c r="G86">
        <v>-0.19871947100000001</v>
      </c>
      <c r="H86">
        <v>-0.57524232200000003</v>
      </c>
      <c r="I86">
        <v>-0.19132241899999999</v>
      </c>
      <c r="J86">
        <v>0.25709210100000002</v>
      </c>
      <c r="K86">
        <v>85</v>
      </c>
      <c r="L86">
        <v>1</v>
      </c>
      <c r="M86">
        <f>SUMXMY2(Таблица1[[#This Row],[X1]:[X9]],Таблица1[[#Totals],[X1]:[X9]])</f>
        <v>2.611112720783995</v>
      </c>
      <c r="N86">
        <v>0.56000000000000005</v>
      </c>
    </row>
    <row r="87" spans="1:14" x14ac:dyDescent="0.25">
      <c r="B87">
        <f>SUBTOTAL(101,Таблица1[X1])</f>
        <v>1.0094120114930781E-10</v>
      </c>
      <c r="C87">
        <f>SUBTOTAL(101,Таблица1[X2])</f>
        <v>2.4247060176667687E-10</v>
      </c>
      <c r="D87">
        <f>SUBTOTAL(101,Таблица1[X3])</f>
        <v>4.5882331920749412E-11</v>
      </c>
      <c r="E87">
        <f>SUBTOTAL(101,Таблица1[X4])</f>
        <v>-4.7058579255576659E-12</v>
      </c>
      <c r="F87">
        <f>SUBTOTAL(101,Таблица1[X5])</f>
        <v>-9.644704708080935E-11</v>
      </c>
      <c r="G87">
        <f>SUBTOTAL(101,Таблица1[X6])</f>
        <v>-1.4117627655143311E-11</v>
      </c>
      <c r="H87">
        <f>SUBTOTAL(101,Таблица1[X7])</f>
        <v>3.1058820874651407E-11</v>
      </c>
      <c r="I87">
        <f>SUBTOTAL(101,Таблица1[X8])</f>
        <v>4.2470623423336162E-11</v>
      </c>
      <c r="J87">
        <f>SUBTOTAL(101,Таблица1[X9])</f>
        <v>-1.4117627328607128E-11</v>
      </c>
      <c r="K87">
        <f>SUBTOTAL(103,Таблица1[CASE_NO ])</f>
        <v>85</v>
      </c>
      <c r="M87">
        <f>SUBTOTAL(109,Таблица1[Расст^2])</f>
        <v>755.99999992232347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9" sqref="D9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</cols>
  <sheetData>
    <row r="1" spans="1:5" x14ac:dyDescent="0.25">
      <c r="A1" s="16" t="s">
        <v>96</v>
      </c>
      <c r="B1" s="16" t="s">
        <v>169</v>
      </c>
      <c r="C1" s="16" t="s">
        <v>183</v>
      </c>
      <c r="D1" s="16" t="s">
        <v>185</v>
      </c>
      <c r="E1" s="16" t="s">
        <v>186</v>
      </c>
    </row>
    <row r="2" spans="1:5" x14ac:dyDescent="0.25">
      <c r="A2" s="16">
        <v>1</v>
      </c>
      <c r="B2">
        <v>87.219474730957216</v>
      </c>
      <c r="C2">
        <v>0</v>
      </c>
      <c r="D2">
        <v>7.6199701178056802</v>
      </c>
      <c r="E2">
        <v>16.528886210626716</v>
      </c>
    </row>
    <row r="3" spans="1:5" x14ac:dyDescent="0.25">
      <c r="A3" s="16">
        <v>2</v>
      </c>
      <c r="B3">
        <v>19.207099864865548</v>
      </c>
      <c r="C3">
        <v>0</v>
      </c>
      <c r="D3">
        <v>11.960597392312454</v>
      </c>
      <c r="E3">
        <v>129.83856714846348</v>
      </c>
    </row>
    <row r="4" spans="1:5" x14ac:dyDescent="0.25">
      <c r="A4" s="16">
        <v>3</v>
      </c>
      <c r="B4">
        <v>72.471803898091949</v>
      </c>
      <c r="C4">
        <v>0</v>
      </c>
      <c r="D4">
        <v>16.528886210626716</v>
      </c>
      <c r="E4">
        <v>63.57077863205145</v>
      </c>
    </row>
    <row r="5" spans="1:5" x14ac:dyDescent="0.25">
      <c r="A5" s="16">
        <v>4</v>
      </c>
      <c r="B5">
        <v>124.44764207613143</v>
      </c>
      <c r="C5">
        <v>0</v>
      </c>
      <c r="D5">
        <v>103.83240256891554</v>
      </c>
      <c r="E5">
        <v>89.365790129400736</v>
      </c>
    </row>
    <row r="6" spans="1:5" x14ac:dyDescent="0.25">
      <c r="A6" s="16">
        <v>5</v>
      </c>
      <c r="B6">
        <v>98.462183338521157</v>
      </c>
      <c r="C6">
        <v>0</v>
      </c>
      <c r="D6">
        <v>23.835971964759722</v>
      </c>
      <c r="E6">
        <v>110.01182909698962</v>
      </c>
    </row>
    <row r="7" spans="1:5" x14ac:dyDescent="0.25">
      <c r="A7" s="16">
        <v>6</v>
      </c>
      <c r="C7">
        <v>3.4848494462998918</v>
      </c>
      <c r="D7">
        <v>96.163392548052414</v>
      </c>
    </row>
    <row r="8" spans="1:5" x14ac:dyDescent="0.25">
      <c r="A8" s="16">
        <v>7</v>
      </c>
      <c r="C8">
        <v>491.9392198303994</v>
      </c>
      <c r="D8">
        <v>90.405260257787234</v>
      </c>
    </row>
    <row r="9" spans="1:5" x14ac:dyDescent="0.25">
      <c r="A9" s="17" t="s">
        <v>184</v>
      </c>
      <c r="B9" s="17">
        <f>SUM(B2:B8)</f>
        <v>401.80820390856729</v>
      </c>
      <c r="C9" s="17">
        <f>SUM(C2:C8)</f>
        <v>495.4240692766993</v>
      </c>
      <c r="D9" s="17">
        <f>SUM(D2:D8)</f>
        <v>350.34648106025975</v>
      </c>
      <c r="E9" s="17">
        <f>SUM(E2:E8)</f>
        <v>409.31585121753204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8" t="s">
        <v>179</v>
      </c>
    </row>
    <row r="4" spans="1:6" x14ac:dyDescent="0.25">
      <c r="A4" s="8" t="s">
        <v>180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9" t="s">
        <v>178</v>
      </c>
      <c r="B5" s="10">
        <v>-9.81825371696875E-2</v>
      </c>
      <c r="C5" s="10">
        <v>-1.6795377933333331</v>
      </c>
      <c r="D5" s="10">
        <v>0.37293855910058826</v>
      </c>
      <c r="E5" s="10">
        <v>-0.94642205458571449</v>
      </c>
      <c r="F5" s="10">
        <v>0.79423199144736834</v>
      </c>
    </row>
    <row r="6" spans="1:6" x14ac:dyDescent="0.25">
      <c r="A6" s="9" t="s">
        <v>177</v>
      </c>
      <c r="B6" s="10">
        <v>5.0025908056562512E-2</v>
      </c>
      <c r="C6" s="10">
        <v>0.46586485800000005</v>
      </c>
      <c r="D6" s="10">
        <v>0.44581509522941176</v>
      </c>
      <c r="E6" s="10">
        <v>-1.6372197745000001</v>
      </c>
      <c r="F6" s="10">
        <v>0.64967350594210538</v>
      </c>
    </row>
    <row r="7" spans="1:6" x14ac:dyDescent="0.25">
      <c r="A7" s="9" t="s">
        <v>176</v>
      </c>
      <c r="B7" s="10">
        <v>-0.19605434592812504</v>
      </c>
      <c r="C7" s="10">
        <v>1.3535569330000001</v>
      </c>
      <c r="D7" s="10">
        <v>-0.28334819458823524</v>
      </c>
      <c r="E7" s="10">
        <v>-1.0556538868857146</v>
      </c>
      <c r="F7" s="10">
        <v>1.1478495788947369</v>
      </c>
    </row>
    <row r="8" spans="1:6" x14ac:dyDescent="0.25">
      <c r="A8" s="9" t="s">
        <v>175</v>
      </c>
      <c r="B8" s="10">
        <v>0.13993325632499998</v>
      </c>
      <c r="C8" s="10">
        <v>-0.49150400433333336</v>
      </c>
      <c r="D8" s="10">
        <v>-0.37417559695882352</v>
      </c>
      <c r="E8" s="10">
        <v>-0.12139117751428564</v>
      </c>
      <c r="F8" s="10">
        <v>0.2661636549315789</v>
      </c>
    </row>
    <row r="9" spans="1:6" x14ac:dyDescent="0.25">
      <c r="A9" s="9" t="s">
        <v>174</v>
      </c>
      <c r="B9" s="10">
        <v>-0.32064456010625003</v>
      </c>
      <c r="C9" s="10">
        <v>0.67823325499999998</v>
      </c>
      <c r="D9" s="10">
        <v>1.2078440549764706</v>
      </c>
      <c r="E9" s="10">
        <v>-0.87134597905</v>
      </c>
      <c r="F9" s="10">
        <v>-5.7146882998947574E-3</v>
      </c>
    </row>
    <row r="10" spans="1:6" x14ac:dyDescent="0.25">
      <c r="A10" s="9" t="s">
        <v>173</v>
      </c>
      <c r="B10" s="10">
        <v>-0.3271844262250001</v>
      </c>
      <c r="C10" s="10">
        <v>4.2929881966666663</v>
      </c>
      <c r="D10" s="10">
        <v>-0.18664703352941175</v>
      </c>
      <c r="E10" s="10">
        <v>-0.26133730400000005</v>
      </c>
      <c r="F10" s="10">
        <v>0.2327715196842105</v>
      </c>
    </row>
    <row r="11" spans="1:6" x14ac:dyDescent="0.25">
      <c r="A11" s="9" t="s">
        <v>172</v>
      </c>
      <c r="B11" s="10">
        <v>-0.23217174822375009</v>
      </c>
      <c r="C11" s="10">
        <v>1.4570249569999998</v>
      </c>
      <c r="D11" s="10">
        <v>0.39741038956470587</v>
      </c>
      <c r="E11" s="10">
        <v>-1.2195926643571426</v>
      </c>
      <c r="F11" s="10">
        <v>0.70403903964210546</v>
      </c>
    </row>
    <row r="12" spans="1:6" x14ac:dyDescent="0.25">
      <c r="A12" s="9" t="s">
        <v>171</v>
      </c>
      <c r="B12" s="10">
        <v>-0.2609030963340625</v>
      </c>
      <c r="C12" s="10">
        <v>3.5547682933333333</v>
      </c>
      <c r="D12" s="10">
        <v>-0.48214023665882355</v>
      </c>
      <c r="E12" s="10">
        <v>0.11387958340714278</v>
      </c>
      <c r="F12" s="10">
        <v>0.22561389798947373</v>
      </c>
    </row>
    <row r="13" spans="1:6" x14ac:dyDescent="0.25">
      <c r="A13" s="9" t="s">
        <v>170</v>
      </c>
      <c r="B13" s="10">
        <v>0.43671078129062496</v>
      </c>
      <c r="C13" s="10">
        <v>-2.1067208366666672</v>
      </c>
      <c r="D13" s="10">
        <v>-3.6006066988235295E-2</v>
      </c>
      <c r="E13" s="10">
        <v>0.29641492827142868</v>
      </c>
      <c r="F13" s="10">
        <v>-0.58906780786842106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topLeftCell="A61" workbookViewId="0">
      <selection activeCell="N93" sqref="N93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</cols>
  <sheetData>
    <row r="1" spans="1:17" ht="51" x14ac:dyDescent="0.25">
      <c r="A1" s="18" t="s">
        <v>181</v>
      </c>
      <c r="B1" s="19" t="s">
        <v>187</v>
      </c>
      <c r="C1" s="19" t="s">
        <v>188</v>
      </c>
      <c r="D1" s="19" t="s">
        <v>189</v>
      </c>
      <c r="E1" s="19" t="s">
        <v>167</v>
      </c>
      <c r="F1" s="19" t="s">
        <v>85</v>
      </c>
      <c r="G1" s="19" t="s">
        <v>86</v>
      </c>
      <c r="H1" s="19" t="s">
        <v>87</v>
      </c>
      <c r="I1" s="19" t="s">
        <v>88</v>
      </c>
      <c r="J1" s="19" t="s">
        <v>89</v>
      </c>
      <c r="K1" s="19" t="s">
        <v>90</v>
      </c>
      <c r="L1" s="19" t="s">
        <v>91</v>
      </c>
      <c r="M1" s="19" t="s">
        <v>92</v>
      </c>
      <c r="N1" s="19" t="s">
        <v>93</v>
      </c>
      <c r="O1" s="19" t="s">
        <v>182</v>
      </c>
      <c r="P1" s="22" t="s">
        <v>190</v>
      </c>
      <c r="Q1" s="22" t="s">
        <v>191</v>
      </c>
    </row>
    <row r="2" spans="1:17" x14ac:dyDescent="0.25">
      <c r="A2" s="11" t="s">
        <v>0</v>
      </c>
      <c r="B2" s="12">
        <v>5</v>
      </c>
      <c r="C2" s="12">
        <v>4</v>
      </c>
      <c r="D2" s="12">
        <v>7</v>
      </c>
      <c r="E2" s="12">
        <v>3</v>
      </c>
      <c r="F2" s="12">
        <v>0.42372062800000004</v>
      </c>
      <c r="G2" s="12">
        <v>0.43972636300000012</v>
      </c>
      <c r="H2" s="12">
        <v>-0.64695412400000007</v>
      </c>
      <c r="I2" s="12">
        <v>1.6765209300000001</v>
      </c>
      <c r="J2" s="12">
        <v>0.92045771899999995</v>
      </c>
      <c r="K2" s="12">
        <v>-0.83225659899999993</v>
      </c>
      <c r="L2" s="12">
        <v>0.9227996970000002</v>
      </c>
      <c r="M2" s="12">
        <v>-0.62635309700000008</v>
      </c>
      <c r="N2" s="12">
        <v>8.9136970900000015E-2</v>
      </c>
      <c r="O2" s="13">
        <f>SUMXMY2(Таблица2[[#This Row],[X1]:[X9]],Таблица2[[#Totals],[X1]:[X9]])</f>
        <v>6.393886853659148</v>
      </c>
      <c r="P2" s="21"/>
      <c r="Q2" s="21">
        <v>6</v>
      </c>
    </row>
    <row r="3" spans="1:17" x14ac:dyDescent="0.25">
      <c r="A3" s="11" t="s">
        <v>1</v>
      </c>
      <c r="B3" s="12">
        <v>5</v>
      </c>
      <c r="C3" s="12">
        <v>4</v>
      </c>
      <c r="D3" s="12">
        <v>7</v>
      </c>
      <c r="E3" s="12">
        <v>5</v>
      </c>
      <c r="F3" s="12">
        <v>1.9327325100000001</v>
      </c>
      <c r="G3" s="12">
        <v>1.68731673</v>
      </c>
      <c r="H3" s="12">
        <v>0.72251129600000008</v>
      </c>
      <c r="I3" s="12">
        <v>5.0502227800000007E-2</v>
      </c>
      <c r="J3" s="12">
        <v>1.19273137</v>
      </c>
      <c r="K3" s="12">
        <v>0.517564476</v>
      </c>
      <c r="L3" s="12">
        <v>0.96678615299999993</v>
      </c>
      <c r="M3" s="12">
        <v>0.20628363500000002</v>
      </c>
      <c r="N3" s="12">
        <v>-0.36807421600000007</v>
      </c>
      <c r="O3" s="13">
        <f>SUMXMY2(Таблица2[[#This Row],[X1]:[X9]],Таблица2[[#Totals],[X1]:[X9]])</f>
        <v>9.9102538892762109</v>
      </c>
      <c r="P3" s="21"/>
      <c r="Q3" s="21">
        <v>7</v>
      </c>
    </row>
    <row r="4" spans="1:17" x14ac:dyDescent="0.25">
      <c r="A4" s="11" t="s">
        <v>99</v>
      </c>
      <c r="B4" s="12">
        <v>2</v>
      </c>
      <c r="C4" s="12">
        <v>4</v>
      </c>
      <c r="D4" s="12">
        <v>7</v>
      </c>
      <c r="E4" s="12">
        <v>5</v>
      </c>
      <c r="F4" s="12">
        <v>-0.66768099000000014</v>
      </c>
      <c r="G4" s="12">
        <v>0.58949993899999997</v>
      </c>
      <c r="H4" s="12">
        <v>1.6408796200000002</v>
      </c>
      <c r="I4" s="12">
        <v>-0.66494600000000015</v>
      </c>
      <c r="J4" s="12">
        <v>0.23560528400000003</v>
      </c>
      <c r="K4" s="12">
        <v>0.15503656900000001</v>
      </c>
      <c r="L4" s="12">
        <v>0.65205465500000015</v>
      </c>
      <c r="M4" s="12">
        <v>9.5232790300000009E-2</v>
      </c>
      <c r="N4" s="12">
        <v>-0.49870598399999999</v>
      </c>
      <c r="O4" s="13">
        <f>SUMXMY2(Таблица2[[#This Row],[X1]:[X9]],Таблица2[[#Totals],[X1]:[X9]])</f>
        <v>4.6904455959238796</v>
      </c>
      <c r="P4" s="21"/>
      <c r="Q4" s="21">
        <v>7</v>
      </c>
    </row>
    <row r="5" spans="1:17" x14ac:dyDescent="0.25">
      <c r="A5" s="11" t="s">
        <v>3</v>
      </c>
      <c r="B5" s="12">
        <v>2</v>
      </c>
      <c r="C5" s="12">
        <v>6</v>
      </c>
      <c r="D5" s="12">
        <v>7</v>
      </c>
      <c r="E5" s="12">
        <v>1</v>
      </c>
      <c r="F5" s="12">
        <v>9.7352941700000001E-2</v>
      </c>
      <c r="G5" s="12">
        <v>-0.50361191999999999</v>
      </c>
      <c r="H5" s="12">
        <v>-0.66610846000000012</v>
      </c>
      <c r="I5" s="12">
        <v>-0.27470151199999998</v>
      </c>
      <c r="J5" s="12">
        <v>-0.70761186500000006</v>
      </c>
      <c r="K5" s="12">
        <v>-0.35974921399999998</v>
      </c>
      <c r="L5" s="12">
        <v>-0.37558820100000012</v>
      </c>
      <c r="M5" s="12">
        <v>-0.57602553900000009</v>
      </c>
      <c r="N5" s="12">
        <v>0.56500983900000012</v>
      </c>
      <c r="O5" s="13">
        <f>SUMXMY2(Таблица2[[#This Row],[X1]:[X9]],Таблица2[[#Totals],[X1]:[X9]])</f>
        <v>2.2045060475669156</v>
      </c>
      <c r="P5" s="21">
        <v>6</v>
      </c>
      <c r="Q5" s="21">
        <v>6</v>
      </c>
    </row>
    <row r="6" spans="1:17" x14ac:dyDescent="0.25">
      <c r="A6" s="11" t="s">
        <v>4</v>
      </c>
      <c r="B6" s="12">
        <v>4</v>
      </c>
      <c r="C6" s="12">
        <v>6</v>
      </c>
      <c r="D6" s="12">
        <v>7</v>
      </c>
      <c r="E6" s="12">
        <v>3</v>
      </c>
      <c r="F6" s="12">
        <v>-0.923862077</v>
      </c>
      <c r="G6" s="12">
        <v>-0.52321579099999993</v>
      </c>
      <c r="H6" s="12">
        <v>-0.73026632199999997</v>
      </c>
      <c r="I6" s="12">
        <v>-0.53486450399999996</v>
      </c>
      <c r="J6" s="12">
        <v>1.82597743</v>
      </c>
      <c r="K6" s="12">
        <v>-0.22291394800000003</v>
      </c>
      <c r="L6" s="12">
        <v>-0.84268107800000014</v>
      </c>
      <c r="M6" s="12">
        <v>-3.9177869100000012E-2</v>
      </c>
      <c r="N6" s="12">
        <v>0.72363412800000004</v>
      </c>
      <c r="O6" s="13">
        <f>SUMXMY2(Таблица2[[#This Row],[X1]:[X9]],Таблица2[[#Totals],[X1]:[X9]])</f>
        <v>6.5658216998164649</v>
      </c>
      <c r="P6" s="21"/>
      <c r="Q6" s="21">
        <v>6</v>
      </c>
    </row>
    <row r="7" spans="1:17" x14ac:dyDescent="0.25">
      <c r="A7" s="11" t="s">
        <v>5</v>
      </c>
      <c r="B7" s="12">
        <v>2</v>
      </c>
      <c r="C7" s="12">
        <v>4</v>
      </c>
      <c r="D7" s="12">
        <v>7</v>
      </c>
      <c r="E7" s="12">
        <v>1</v>
      </c>
      <c r="F7" s="12">
        <v>-1.5871254399999999</v>
      </c>
      <c r="G7" s="12">
        <v>0.75495661200000019</v>
      </c>
      <c r="H7" s="12">
        <v>-0.26029620599999997</v>
      </c>
      <c r="I7" s="12">
        <v>1.4813986800000001</v>
      </c>
      <c r="J7" s="12">
        <v>4.6729090700000003E-2</v>
      </c>
      <c r="K7" s="12">
        <v>-0.40347473700000008</v>
      </c>
      <c r="L7" s="12">
        <v>-0.111932843</v>
      </c>
      <c r="M7" s="12">
        <v>-0.28402786000000008</v>
      </c>
      <c r="N7" s="12">
        <v>-0.35874337500000003</v>
      </c>
      <c r="O7" s="13">
        <f>SUMXMY2(Таблица2[[#This Row],[X1]:[X9]],Таблица2[[#Totals],[X1]:[X9]])</f>
        <v>5.7380958792916532</v>
      </c>
      <c r="P7" s="21"/>
      <c r="Q7" s="21">
        <v>6</v>
      </c>
    </row>
    <row r="8" spans="1:17" x14ac:dyDescent="0.25">
      <c r="A8" s="11" t="s">
        <v>6</v>
      </c>
      <c r="B8" s="12">
        <v>2</v>
      </c>
      <c r="C8" s="12">
        <v>4</v>
      </c>
      <c r="D8" s="12">
        <v>7</v>
      </c>
      <c r="E8" s="12">
        <v>5</v>
      </c>
      <c r="F8" s="12">
        <v>1.3185997700000001</v>
      </c>
      <c r="G8" s="12">
        <v>0.88904709100000001</v>
      </c>
      <c r="H8" s="12">
        <v>0.62094965000000024</v>
      </c>
      <c r="I8" s="12">
        <v>1.15619494</v>
      </c>
      <c r="J8" s="12">
        <v>0.40229727599999998</v>
      </c>
      <c r="K8" s="12">
        <v>-0.406735079</v>
      </c>
      <c r="L8" s="12">
        <v>-0.33208586300000015</v>
      </c>
      <c r="M8" s="12">
        <v>-0.47475891000000003</v>
      </c>
      <c r="N8" s="12">
        <v>-0.48004430200000003</v>
      </c>
      <c r="O8" s="13">
        <f>SUMXMY2(Таблица2[[#This Row],[X1]:[X9]],Таблица2[[#Totals],[X1]:[X9]])</f>
        <v>5.1448713876240886</v>
      </c>
      <c r="P8" s="21"/>
      <c r="Q8" s="21">
        <v>4</v>
      </c>
    </row>
    <row r="9" spans="1:17" x14ac:dyDescent="0.25">
      <c r="A9" s="11" t="s">
        <v>7</v>
      </c>
      <c r="B9" s="12">
        <v>2</v>
      </c>
      <c r="C9" s="12">
        <v>6</v>
      </c>
      <c r="D9" s="12">
        <v>7</v>
      </c>
      <c r="E9" s="12">
        <v>1</v>
      </c>
      <c r="F9" s="12">
        <v>-0.20444943500000007</v>
      </c>
      <c r="G9" s="12">
        <v>-0.35070172399999999</v>
      </c>
      <c r="H9" s="12">
        <v>-0.881749161</v>
      </c>
      <c r="I9" s="12">
        <v>-0.14462001599999999</v>
      </c>
      <c r="J9" s="12">
        <v>-0.45437704700000003</v>
      </c>
      <c r="K9" s="12">
        <v>-0.492329036</v>
      </c>
      <c r="L9" s="12">
        <v>-0.28864213599999999</v>
      </c>
      <c r="M9" s="12">
        <v>-0.52441380299999996</v>
      </c>
      <c r="N9" s="12">
        <v>-4.1714346000000001E-3</v>
      </c>
      <c r="O9" s="13">
        <f>SUMXMY2(Таблица2[[#This Row],[X1]:[X9]],Таблица2[[#Totals],[X1]:[X9]])</f>
        <v>1.7703757037394579</v>
      </c>
      <c r="P9" s="21">
        <v>6</v>
      </c>
      <c r="Q9" s="21">
        <v>6</v>
      </c>
    </row>
    <row r="10" spans="1:17" x14ac:dyDescent="0.25">
      <c r="A10" s="11" t="s">
        <v>8</v>
      </c>
      <c r="B10" s="12">
        <v>2</v>
      </c>
      <c r="C10" s="12">
        <v>4</v>
      </c>
      <c r="D10" s="12">
        <v>7</v>
      </c>
      <c r="E10" s="12">
        <v>5</v>
      </c>
      <c r="F10" s="12">
        <v>0.73254166500000006</v>
      </c>
      <c r="G10" s="12">
        <v>0.15272568800000003</v>
      </c>
      <c r="H10" s="12">
        <v>1.49399036</v>
      </c>
      <c r="I10" s="12">
        <v>0.50578746299999999</v>
      </c>
      <c r="J10" s="12">
        <v>-0.67548910900000003</v>
      </c>
      <c r="K10" s="12">
        <v>-0.28227851200000004</v>
      </c>
      <c r="L10" s="12">
        <v>0.28266393400000001</v>
      </c>
      <c r="M10" s="12">
        <v>-0.26916808300000006</v>
      </c>
      <c r="N10" s="12">
        <v>-0.64799943200000032</v>
      </c>
      <c r="O10" s="13">
        <f>SUMXMY2(Таблица2[[#This Row],[X1]:[X9]],Таблица2[[#Totals],[X1]:[X9]])</f>
        <v>4.1559908948085287</v>
      </c>
      <c r="P10" s="21">
        <v>4</v>
      </c>
      <c r="Q10" s="21">
        <v>4</v>
      </c>
    </row>
    <row r="11" spans="1:17" x14ac:dyDescent="0.25">
      <c r="A11" s="11" t="s">
        <v>9</v>
      </c>
      <c r="B11" s="12">
        <v>4</v>
      </c>
      <c r="C11" s="12">
        <v>6</v>
      </c>
      <c r="D11" s="12">
        <v>7</v>
      </c>
      <c r="E11" s="12">
        <v>1</v>
      </c>
      <c r="F11" s="12">
        <v>0.50794454700000002</v>
      </c>
      <c r="G11" s="12">
        <v>-0.41108164700000005</v>
      </c>
      <c r="H11" s="12">
        <v>-0.495335782</v>
      </c>
      <c r="I11" s="12">
        <v>0.37570596800000006</v>
      </c>
      <c r="J11" s="12">
        <v>1.1937933000000001</v>
      </c>
      <c r="K11" s="12">
        <v>-0.38655667300000013</v>
      </c>
      <c r="L11" s="12">
        <v>-0.72450197400000005</v>
      </c>
      <c r="M11" s="12">
        <v>-7.0487358399999991E-2</v>
      </c>
      <c r="N11" s="12">
        <v>1.3674621300000001</v>
      </c>
      <c r="O11" s="13">
        <f>SUMXMY2(Таблица2[[#This Row],[X1]:[X9]],Таблица2[[#Totals],[X1]:[X9]])</f>
        <v>4.7879010546763592</v>
      </c>
      <c r="P11" s="21"/>
      <c r="Q11" s="21">
        <v>6</v>
      </c>
    </row>
    <row r="12" spans="1:17" x14ac:dyDescent="0.25">
      <c r="A12" s="11" t="s">
        <v>63</v>
      </c>
      <c r="B12" s="12">
        <v>4</v>
      </c>
      <c r="C12" s="12">
        <v>2</v>
      </c>
      <c r="D12" s="12">
        <v>6</v>
      </c>
      <c r="E12" s="12">
        <v>4</v>
      </c>
      <c r="F12" s="12">
        <v>-0.72032093900000005</v>
      </c>
      <c r="G12" s="12">
        <v>-1.24777487</v>
      </c>
      <c r="H12" s="12">
        <v>-0.10152723600000001</v>
      </c>
      <c r="I12" s="12">
        <v>0.83099120300000018</v>
      </c>
      <c r="J12" s="12">
        <v>-1.5011937500000001</v>
      </c>
      <c r="K12" s="12">
        <v>0.13173583500000002</v>
      </c>
      <c r="L12" s="12">
        <v>-1.4581744300000001</v>
      </c>
      <c r="M12" s="12">
        <v>1.3142848800000002</v>
      </c>
      <c r="N12" s="12">
        <v>3.20563771</v>
      </c>
      <c r="O12" s="13">
        <f>SUMXMY2(Таблица2[[#This Row],[X1]:[X9]],Таблица2[[#Totals],[X1]:[X9]])</f>
        <v>19.177326088168495</v>
      </c>
      <c r="P12" s="21">
        <v>2</v>
      </c>
      <c r="Q12" s="21">
        <v>2</v>
      </c>
    </row>
    <row r="13" spans="1:17" x14ac:dyDescent="0.25">
      <c r="A13" s="11" t="s">
        <v>11</v>
      </c>
      <c r="B13" s="12">
        <v>5</v>
      </c>
      <c r="C13" s="12">
        <v>4</v>
      </c>
      <c r="D13" s="12">
        <v>7</v>
      </c>
      <c r="E13" s="12">
        <v>5</v>
      </c>
      <c r="F13" s="12">
        <v>1.2449038400000001</v>
      </c>
      <c r="G13" s="12">
        <v>1.03568405</v>
      </c>
      <c r="H13" s="12">
        <v>0.95709095500000008</v>
      </c>
      <c r="I13" s="12">
        <v>2.5220506500000002</v>
      </c>
      <c r="J13" s="12">
        <v>0.90841568099999992</v>
      </c>
      <c r="K13" s="12">
        <v>0.43481244600000007</v>
      </c>
      <c r="L13" s="12">
        <v>0.81689224000000005</v>
      </c>
      <c r="M13" s="12">
        <v>-0.36419727500000004</v>
      </c>
      <c r="N13" s="12">
        <v>-0.94658632999999992</v>
      </c>
      <c r="O13" s="13">
        <f>SUMXMY2(Таблица2[[#This Row],[X1]:[X9]],Таблица2[[#Totals],[X1]:[X9]])</f>
        <v>12.609448778618402</v>
      </c>
      <c r="P13" s="21"/>
      <c r="Q13" s="21">
        <v>4</v>
      </c>
    </row>
    <row r="14" spans="1:17" x14ac:dyDescent="0.25">
      <c r="A14" s="11" t="s">
        <v>12</v>
      </c>
      <c r="B14" s="12">
        <v>5</v>
      </c>
      <c r="C14" s="12">
        <v>7</v>
      </c>
      <c r="D14" s="12">
        <v>7</v>
      </c>
      <c r="E14" s="12">
        <v>5</v>
      </c>
      <c r="F14" s="12">
        <v>-5.7057576499999998E-2</v>
      </c>
      <c r="G14" s="12">
        <v>0.69771330799999998</v>
      </c>
      <c r="H14" s="12">
        <v>-0.23193968400000003</v>
      </c>
      <c r="I14" s="12">
        <v>0.96107269899999992</v>
      </c>
      <c r="J14" s="12">
        <v>-0.5569656770000001</v>
      </c>
      <c r="K14" s="12">
        <v>1.34589173</v>
      </c>
      <c r="L14" s="12">
        <v>2.17376675</v>
      </c>
      <c r="M14" s="12">
        <v>-0.39293840800000002</v>
      </c>
      <c r="N14" s="12">
        <v>-0.38673589700000005</v>
      </c>
      <c r="O14" s="13">
        <f>SUMXMY2(Таблица2[[#This Row],[X1]:[X9]],Таблица2[[#Totals],[X1]:[X9]])</f>
        <v>8.6183786206490058</v>
      </c>
      <c r="P14" s="21"/>
      <c r="Q14" s="21">
        <v>5</v>
      </c>
    </row>
    <row r="15" spans="1:17" x14ac:dyDescent="0.25">
      <c r="A15" s="11" t="s">
        <v>13</v>
      </c>
      <c r="B15" s="12">
        <v>2</v>
      </c>
      <c r="C15" s="12">
        <v>6</v>
      </c>
      <c r="D15" s="12">
        <v>7</v>
      </c>
      <c r="E15" s="12">
        <v>1</v>
      </c>
      <c r="F15" s="12">
        <v>0.23772614000000003</v>
      </c>
      <c r="G15" s="12">
        <v>0.27975877400000004</v>
      </c>
      <c r="H15" s="12">
        <v>0.37694971500000007</v>
      </c>
      <c r="I15" s="12">
        <v>-0.14462001599999999</v>
      </c>
      <c r="J15" s="12">
        <v>-5.8421457400000001E-2</v>
      </c>
      <c r="K15" s="12">
        <v>-0.38851973100000009</v>
      </c>
      <c r="L15" s="12">
        <v>5.8676998900000006E-2</v>
      </c>
      <c r="M15" s="12">
        <v>-0.46307900200000002</v>
      </c>
      <c r="N15" s="12">
        <v>0.17311453600000001</v>
      </c>
      <c r="O15" s="13">
        <f>SUMXMY2(Таблица2[[#This Row],[X1]:[X9]],Таблица2[[#Totals],[X1]:[X9]])</f>
        <v>0.69999916866320588</v>
      </c>
      <c r="P15" s="29">
        <v>6</v>
      </c>
      <c r="Q15" s="29">
        <v>4</v>
      </c>
    </row>
    <row r="16" spans="1:17" x14ac:dyDescent="0.25">
      <c r="A16" s="11" t="s">
        <v>14</v>
      </c>
      <c r="B16" s="12">
        <v>2</v>
      </c>
      <c r="C16" s="12">
        <v>4</v>
      </c>
      <c r="D16" s="12">
        <v>7</v>
      </c>
      <c r="E16" s="12">
        <v>1</v>
      </c>
      <c r="F16" s="12">
        <v>0.17455820100000002</v>
      </c>
      <c r="G16" s="12">
        <v>1.0646977799999999</v>
      </c>
      <c r="H16" s="12">
        <v>-2.8161972600000005E-2</v>
      </c>
      <c r="I16" s="12">
        <v>0.31066522000000002</v>
      </c>
      <c r="J16" s="12">
        <v>-0.65752049400000012</v>
      </c>
      <c r="K16" s="12">
        <v>-0.65325570600000016</v>
      </c>
      <c r="L16" s="12">
        <v>0.64938514600000008</v>
      </c>
      <c r="M16" s="12">
        <v>-0.36120085900000004</v>
      </c>
      <c r="N16" s="12">
        <v>0.3690621870000001</v>
      </c>
      <c r="O16" s="13">
        <f>SUMXMY2(Таблица2[[#This Row],[X1]:[X9]],Таблица2[[#Totals],[X1]:[X9]])</f>
        <v>2.8088081469136594</v>
      </c>
      <c r="P16" s="21">
        <v>4</v>
      </c>
      <c r="Q16" s="21">
        <v>4</v>
      </c>
    </row>
    <row r="17" spans="1:17" x14ac:dyDescent="0.25">
      <c r="A17" s="11" t="s">
        <v>15</v>
      </c>
      <c r="B17" s="12">
        <v>1</v>
      </c>
      <c r="C17" s="12">
        <v>3</v>
      </c>
      <c r="D17" s="12">
        <v>7</v>
      </c>
      <c r="E17" s="12">
        <v>4</v>
      </c>
      <c r="F17" s="12">
        <v>-1.22917378</v>
      </c>
      <c r="G17" s="12">
        <v>-1.9574350100000002</v>
      </c>
      <c r="H17" s="12">
        <v>-1.9536325300000001</v>
      </c>
      <c r="I17" s="12">
        <v>0.50578746299999999</v>
      </c>
      <c r="J17" s="12">
        <v>-0.20098824800000004</v>
      </c>
      <c r="K17" s="12">
        <v>-0.543854591</v>
      </c>
      <c r="L17" s="12">
        <v>-1.4024521299999999</v>
      </c>
      <c r="M17" s="12">
        <v>-0.63130635600000007</v>
      </c>
      <c r="N17" s="12">
        <v>-0.54536018599999991</v>
      </c>
      <c r="O17" s="13">
        <f>SUMXMY2(Таблица2[[#This Row],[X1]:[X9]],Таблица2[[#Totals],[X1]:[X9]])</f>
        <v>12.413932537795384</v>
      </c>
      <c r="P17" s="21">
        <v>3</v>
      </c>
      <c r="Q17" s="21">
        <v>3</v>
      </c>
    </row>
    <row r="18" spans="1:17" x14ac:dyDescent="0.25">
      <c r="A18" s="11" t="s">
        <v>16</v>
      </c>
      <c r="B18" s="12">
        <v>2</v>
      </c>
      <c r="C18" s="12">
        <v>4</v>
      </c>
      <c r="D18" s="12">
        <v>7</v>
      </c>
      <c r="E18" s="12">
        <v>1</v>
      </c>
      <c r="F18" s="12">
        <v>-0.38342526300000013</v>
      </c>
      <c r="G18" s="12">
        <v>-1.26973121</v>
      </c>
      <c r="H18" s="12">
        <v>0.121041336</v>
      </c>
      <c r="I18" s="12">
        <v>1.28627644</v>
      </c>
      <c r="J18" s="12">
        <v>-0.35677594900000004</v>
      </c>
      <c r="K18" s="12">
        <v>-0.29123664799999999</v>
      </c>
      <c r="L18" s="12">
        <v>-0.66571222400000007</v>
      </c>
      <c r="M18" s="12">
        <v>-0.259445019</v>
      </c>
      <c r="N18" s="12">
        <v>-0.25610412900000001</v>
      </c>
      <c r="O18" s="13">
        <f>SUMXMY2(Таблица2[[#This Row],[X1]:[X9]],Таблица2[[#Totals],[X1]:[X9]])</f>
        <v>4.2165720346286006</v>
      </c>
      <c r="P18" s="21"/>
      <c r="Q18" s="21">
        <v>6</v>
      </c>
    </row>
    <row r="19" spans="1:17" x14ac:dyDescent="0.25">
      <c r="A19" s="11" t="s">
        <v>17</v>
      </c>
      <c r="B19" s="12">
        <v>2</v>
      </c>
      <c r="C19" s="12">
        <v>6</v>
      </c>
      <c r="D19" s="12">
        <v>7</v>
      </c>
      <c r="E19" s="12">
        <v>1</v>
      </c>
      <c r="F19" s="12">
        <v>0.27281944000000002</v>
      </c>
      <c r="G19" s="12">
        <v>0.27505384500000002</v>
      </c>
      <c r="H19" s="12">
        <v>0.27870270800000002</v>
      </c>
      <c r="I19" s="12">
        <v>0.44074671599999998</v>
      </c>
      <c r="J19" s="12">
        <v>-2.0170887899999999</v>
      </c>
      <c r="K19" s="12">
        <v>-0.26798343700000005</v>
      </c>
      <c r="L19" s="12">
        <v>-0.59881140399999999</v>
      </c>
      <c r="M19" s="12">
        <v>-7.4890255400000022E-2</v>
      </c>
      <c r="N19" s="12">
        <v>-0.48004430200000003</v>
      </c>
      <c r="O19" s="13">
        <f>SUMXMY2(Таблица2[[#This Row],[X1]:[X9]],Таблица2[[#Totals],[X1]:[X9]])</f>
        <v>5.1571064200729717</v>
      </c>
      <c r="P19" s="21"/>
      <c r="Q19" s="21">
        <v>6</v>
      </c>
    </row>
    <row r="20" spans="1:17" x14ac:dyDescent="0.25">
      <c r="A20" s="11" t="s">
        <v>18</v>
      </c>
      <c r="B20" s="12">
        <v>3</v>
      </c>
      <c r="C20" s="12">
        <v>5</v>
      </c>
      <c r="D20" s="12">
        <v>7</v>
      </c>
      <c r="E20" s="12">
        <v>5</v>
      </c>
      <c r="F20" s="12">
        <v>1.0799653300000001</v>
      </c>
      <c r="G20" s="12">
        <v>0.52912001600000014</v>
      </c>
      <c r="H20" s="12">
        <v>1.50822214</v>
      </c>
      <c r="I20" s="12">
        <v>-1.18527198</v>
      </c>
      <c r="J20" s="12">
        <v>-0.14623000600000002</v>
      </c>
      <c r="K20" s="12">
        <v>2.0575036</v>
      </c>
      <c r="L20" s="12">
        <v>0.68630207499999996</v>
      </c>
      <c r="M20" s="12">
        <v>1.5007353399999999</v>
      </c>
      <c r="N20" s="12">
        <v>-0.83461624300000004</v>
      </c>
      <c r="O20" s="13">
        <f>SUMXMY2(Таблица2[[#This Row],[X1]:[X9]],Таблица2[[#Totals],[X1]:[X9]])</f>
        <v>12.800402445326565</v>
      </c>
      <c r="P20" s="21">
        <v>5</v>
      </c>
      <c r="Q20" s="21">
        <v>5</v>
      </c>
    </row>
    <row r="21" spans="1:17" x14ac:dyDescent="0.25">
      <c r="A21" s="11" t="s">
        <v>19</v>
      </c>
      <c r="B21" s="12">
        <v>4</v>
      </c>
      <c r="C21" s="12">
        <v>6</v>
      </c>
      <c r="D21" s="12">
        <v>7</v>
      </c>
      <c r="E21" s="12">
        <v>4</v>
      </c>
      <c r="F21" s="12">
        <v>9.0334281799999999E-2</v>
      </c>
      <c r="G21" s="12">
        <v>-1.79119418</v>
      </c>
      <c r="H21" s="12">
        <v>-1.70438705</v>
      </c>
      <c r="I21" s="12">
        <v>-0.86006824300000007</v>
      </c>
      <c r="J21" s="12">
        <v>-0.90577272399999997</v>
      </c>
      <c r="K21" s="12">
        <v>-0.32222054400000005</v>
      </c>
      <c r="L21" s="12">
        <v>-0.98205152699999998</v>
      </c>
      <c r="M21" s="12">
        <v>-0.96494810200000003</v>
      </c>
      <c r="N21" s="12">
        <v>-7.8818158999999999E-2</v>
      </c>
      <c r="O21" s="13">
        <f>SUMXMY2(Таблица2[[#This Row],[X1]:[X9]],Таблица2[[#Totals],[X1]:[X9]])</f>
        <v>9.6872021226572436</v>
      </c>
      <c r="P21" s="21"/>
      <c r="Q21" s="21">
        <v>6</v>
      </c>
    </row>
    <row r="22" spans="1:17" x14ac:dyDescent="0.25">
      <c r="A22" s="11" t="s">
        <v>20</v>
      </c>
      <c r="B22" s="12">
        <v>5</v>
      </c>
      <c r="C22" s="12">
        <v>7</v>
      </c>
      <c r="D22" s="12">
        <v>7</v>
      </c>
      <c r="E22" s="12">
        <v>3</v>
      </c>
      <c r="F22" s="12">
        <v>2.3657012600000003E-2</v>
      </c>
      <c r="G22" s="12">
        <v>1.2521107900000001</v>
      </c>
      <c r="H22" s="12">
        <v>-0.25534752799999999</v>
      </c>
      <c r="I22" s="12">
        <v>-0.404783008</v>
      </c>
      <c r="J22" s="12">
        <v>0.47253002599999999</v>
      </c>
      <c r="K22" s="12">
        <v>4.1703624000000009E-2</v>
      </c>
      <c r="L22" s="12">
        <v>0.68656128599999999</v>
      </c>
      <c r="M22" s="12">
        <v>-0.50172665300000008</v>
      </c>
      <c r="N22" s="12">
        <v>-0.56402186700000012</v>
      </c>
      <c r="O22" s="13">
        <f>SUMXMY2(Таблица2[[#This Row],[X1]:[X9]],Таблица2[[#Totals],[X1]:[X9]])</f>
        <v>3.0636332457298527</v>
      </c>
      <c r="P22" s="21">
        <v>7</v>
      </c>
      <c r="Q22" s="21">
        <v>7</v>
      </c>
    </row>
    <row r="23" spans="1:17" x14ac:dyDescent="0.25">
      <c r="A23" s="11" t="s">
        <v>21</v>
      </c>
      <c r="B23" s="12">
        <v>2</v>
      </c>
      <c r="C23" s="12">
        <v>4</v>
      </c>
      <c r="D23" s="12">
        <v>7</v>
      </c>
      <c r="E23" s="12">
        <v>5</v>
      </c>
      <c r="F23" s="12">
        <v>1.29052513</v>
      </c>
      <c r="G23" s="12">
        <v>-0.30914151700000003</v>
      </c>
      <c r="H23" s="12">
        <v>0.87030898200000006</v>
      </c>
      <c r="I23" s="12">
        <v>-0.209660764</v>
      </c>
      <c r="J23" s="12">
        <v>-0.35739780400000004</v>
      </c>
      <c r="K23" s="12">
        <v>-0.32162174800000004</v>
      </c>
      <c r="L23" s="12">
        <v>0.80890720400000005</v>
      </c>
      <c r="M23" s="12">
        <v>-0.58727738699999987</v>
      </c>
      <c r="N23" s="12">
        <v>-0.106810681</v>
      </c>
      <c r="O23" s="13">
        <f>SUMXMY2(Таблица2[[#This Row],[X1]:[X9]],Таблица2[[#Totals],[X1]:[X9]])</f>
        <v>3.8042268031625897</v>
      </c>
      <c r="P23" s="21">
        <v>4</v>
      </c>
      <c r="Q23" s="21">
        <v>4</v>
      </c>
    </row>
    <row r="24" spans="1:17" x14ac:dyDescent="0.25">
      <c r="A24" s="11" t="s">
        <v>22</v>
      </c>
      <c r="B24" s="12">
        <v>2</v>
      </c>
      <c r="C24" s="12">
        <v>4</v>
      </c>
      <c r="D24" s="12">
        <v>7</v>
      </c>
      <c r="E24" s="12">
        <v>5</v>
      </c>
      <c r="F24" s="12">
        <v>0.96415744199999998</v>
      </c>
      <c r="G24" s="12">
        <v>-9.8988017899999989E-2</v>
      </c>
      <c r="H24" s="12">
        <v>0.80730002600000006</v>
      </c>
      <c r="I24" s="12">
        <v>-0.27470151199999998</v>
      </c>
      <c r="J24" s="12">
        <v>0.38348349900000012</v>
      </c>
      <c r="K24" s="12">
        <v>-0.31624287500000009</v>
      </c>
      <c r="L24" s="12">
        <v>0.17442340700000003</v>
      </c>
      <c r="M24" s="12">
        <v>-0.47041716400000005</v>
      </c>
      <c r="N24" s="12">
        <v>-0.58268354899999986</v>
      </c>
      <c r="O24" s="13">
        <f>SUMXMY2(Таблица2[[#This Row],[X1]:[X9]],Таблица2[[#Totals],[X1]:[X9]])</f>
        <v>2.5048975545449186</v>
      </c>
      <c r="P24" s="21">
        <v>4</v>
      </c>
      <c r="Q24" s="21">
        <v>4</v>
      </c>
    </row>
    <row r="25" spans="1:17" x14ac:dyDescent="0.25">
      <c r="A25" s="11" t="s">
        <v>23</v>
      </c>
      <c r="B25" s="12">
        <v>2</v>
      </c>
      <c r="C25" s="12">
        <v>6</v>
      </c>
      <c r="D25" s="12">
        <v>7</v>
      </c>
      <c r="E25" s="12">
        <v>1</v>
      </c>
      <c r="F25" s="12">
        <v>0.160520881</v>
      </c>
      <c r="G25" s="12">
        <v>-0.47459819000000003</v>
      </c>
      <c r="H25" s="12">
        <v>-0.65087464600000022</v>
      </c>
      <c r="I25" s="12">
        <v>5.0502227800000007E-2</v>
      </c>
      <c r="J25" s="12">
        <v>-0.62516647200000008</v>
      </c>
      <c r="K25" s="12">
        <v>-0.4203163190000001</v>
      </c>
      <c r="L25" s="12">
        <v>-1.07668655</v>
      </c>
      <c r="M25" s="12">
        <v>0.42587812000000008</v>
      </c>
      <c r="N25" s="12">
        <v>-0.56402186700000012</v>
      </c>
      <c r="O25" s="13">
        <f>SUMXMY2(Таблица2[[#This Row],[X1]:[X9]],Таблица2[[#Totals],[X1]:[X9]])</f>
        <v>2.9034443673773915</v>
      </c>
      <c r="P25" s="21">
        <v>6</v>
      </c>
      <c r="Q25" s="21">
        <v>6</v>
      </c>
    </row>
    <row r="26" spans="1:17" x14ac:dyDescent="0.25">
      <c r="A26" s="11" t="s">
        <v>24</v>
      </c>
      <c r="B26" s="12">
        <v>2</v>
      </c>
      <c r="C26" s="12">
        <v>6</v>
      </c>
      <c r="D26" s="12">
        <v>7</v>
      </c>
      <c r="E26" s="12">
        <v>1</v>
      </c>
      <c r="F26" s="12">
        <v>-4.417627129999999E-3</v>
      </c>
      <c r="G26" s="12">
        <v>-5.2722881900000004E-2</v>
      </c>
      <c r="H26" s="12">
        <v>-0.15717499800000001</v>
      </c>
      <c r="I26" s="12">
        <v>0.57082821100000014</v>
      </c>
      <c r="J26" s="12">
        <v>-0.30171967000000005</v>
      </c>
      <c r="K26" s="12">
        <v>-0.52539041700000011</v>
      </c>
      <c r="L26" s="12">
        <v>0.25748962200000003</v>
      </c>
      <c r="M26" s="12">
        <v>-9.9475254900000028E-3</v>
      </c>
      <c r="N26" s="12">
        <v>-3.2163956200000003E-2</v>
      </c>
      <c r="O26" s="13">
        <f>SUMXMY2(Таблица2[[#This Row],[X1]:[X9]],Таблица2[[#Totals],[X1]:[X9]])</f>
        <v>0.78785227245208</v>
      </c>
      <c r="P26" s="21">
        <v>6</v>
      </c>
      <c r="Q26" s="21">
        <v>6</v>
      </c>
    </row>
    <row r="27" spans="1:17" x14ac:dyDescent="0.25">
      <c r="A27" s="11" t="s">
        <v>25</v>
      </c>
      <c r="B27" s="12">
        <v>5</v>
      </c>
      <c r="C27" s="12">
        <v>7</v>
      </c>
      <c r="D27" s="12">
        <v>7</v>
      </c>
      <c r="E27" s="12">
        <v>3</v>
      </c>
      <c r="F27" s="12">
        <v>0.39213665799999997</v>
      </c>
      <c r="G27" s="12">
        <v>0.52206262199999998</v>
      </c>
      <c r="H27" s="12">
        <v>-0.6005885809999999</v>
      </c>
      <c r="I27" s="12">
        <v>-1.3803942300000001</v>
      </c>
      <c r="J27" s="12">
        <v>1.7100498000000002</v>
      </c>
      <c r="K27" s="12">
        <v>-0.32698536800000011</v>
      </c>
      <c r="L27" s="12">
        <v>1.3188816800000001</v>
      </c>
      <c r="M27" s="12">
        <v>-0.76473859399999999</v>
      </c>
      <c r="N27" s="12">
        <v>-0.45205178100000004</v>
      </c>
      <c r="O27" s="13">
        <f>SUMXMY2(Таблица2[[#This Row],[X1]:[X9]],Таблица2[[#Totals],[X1]:[X9]])</f>
        <v>8.2523299787466176</v>
      </c>
      <c r="P27" s="21">
        <v>7</v>
      </c>
      <c r="Q27" s="21">
        <v>7</v>
      </c>
    </row>
    <row r="28" spans="1:17" x14ac:dyDescent="0.25">
      <c r="A28" s="11" t="s">
        <v>26</v>
      </c>
      <c r="B28" s="12">
        <v>4</v>
      </c>
      <c r="C28" s="12">
        <v>7</v>
      </c>
      <c r="D28" s="12">
        <v>7</v>
      </c>
      <c r="E28" s="12">
        <v>1</v>
      </c>
      <c r="F28" s="12">
        <v>0.45530459800000006</v>
      </c>
      <c r="G28" s="12">
        <v>0.33935454200000009</v>
      </c>
      <c r="H28" s="12">
        <v>-0.55951492699999994</v>
      </c>
      <c r="I28" s="12">
        <v>-1.18527198</v>
      </c>
      <c r="J28" s="12">
        <v>-0.17942408600000004</v>
      </c>
      <c r="K28" s="12">
        <v>-0.32449966100000011</v>
      </c>
      <c r="L28" s="12">
        <v>-0.2803738910000001</v>
      </c>
      <c r="M28" s="12">
        <v>-0.21633332000000002</v>
      </c>
      <c r="N28" s="12">
        <v>1.0502135500000001</v>
      </c>
      <c r="O28" s="13">
        <f>SUMXMY2(Таблица2[[#This Row],[X1]:[X9]],Таблица2[[#Totals],[X1]:[X9]])</f>
        <v>3.406241559376638</v>
      </c>
      <c r="P28" s="21"/>
      <c r="Q28" s="21">
        <v>6</v>
      </c>
    </row>
    <row r="29" spans="1:17" x14ac:dyDescent="0.25">
      <c r="A29" s="11" t="s">
        <v>27</v>
      </c>
      <c r="B29" s="12">
        <v>2</v>
      </c>
      <c r="C29" s="12">
        <v>6</v>
      </c>
      <c r="D29" s="12">
        <v>7</v>
      </c>
      <c r="E29" s="12">
        <v>5</v>
      </c>
      <c r="F29" s="12">
        <v>0.14648356100000001</v>
      </c>
      <c r="G29" s="12">
        <v>-5.1154572200000005E-2</v>
      </c>
      <c r="H29" s="12">
        <v>1.01140991</v>
      </c>
      <c r="I29" s="12">
        <v>-1.05519049</v>
      </c>
      <c r="J29" s="12">
        <v>-0.62848776699999997</v>
      </c>
      <c r="K29" s="12">
        <v>-0.27753935699999999</v>
      </c>
      <c r="L29" s="12">
        <v>-0.75517925900000016</v>
      </c>
      <c r="M29" s="12">
        <v>3.6344043699999995E-2</v>
      </c>
      <c r="N29" s="12">
        <v>-1.8796703800000001</v>
      </c>
      <c r="O29" s="13">
        <f>SUMXMY2(Таблица2[[#This Row],[X1]:[X9]],Таблица2[[#Totals],[X1]:[X9]])</f>
        <v>6.7372535080252494</v>
      </c>
      <c r="P29" s="21"/>
      <c r="Q29" s="21">
        <v>4</v>
      </c>
    </row>
    <row r="30" spans="1:17" x14ac:dyDescent="0.25">
      <c r="A30" s="11" t="s">
        <v>28</v>
      </c>
      <c r="B30" s="12">
        <v>5</v>
      </c>
      <c r="C30" s="12">
        <v>7</v>
      </c>
      <c r="D30" s="12">
        <v>7</v>
      </c>
      <c r="E30" s="12">
        <v>3</v>
      </c>
      <c r="F30" s="12">
        <v>-7.9269570900000006E-3</v>
      </c>
      <c r="G30" s="12">
        <v>0.37856228500000011</v>
      </c>
      <c r="H30" s="12">
        <v>-0.47726721999999999</v>
      </c>
      <c r="I30" s="12">
        <v>0.11554297600000001</v>
      </c>
      <c r="J30" s="12">
        <v>1.3303280100000001</v>
      </c>
      <c r="K30" s="12">
        <v>-0.37320126700000006</v>
      </c>
      <c r="L30" s="12">
        <v>-0.60198396499999995</v>
      </c>
      <c r="M30" s="12">
        <v>-6.9019726099999998E-2</v>
      </c>
      <c r="N30" s="12">
        <v>-0.66666111300000019</v>
      </c>
      <c r="O30" s="13">
        <f>SUMXMY2(Таблица2[[#This Row],[X1]:[X9]],Таблица2[[#Totals],[X1]:[X9]])</f>
        <v>3.105143675171409</v>
      </c>
      <c r="P30" s="21"/>
      <c r="Q30" s="21">
        <v>6</v>
      </c>
    </row>
    <row r="31" spans="1:17" x14ac:dyDescent="0.25">
      <c r="A31" s="11" t="s">
        <v>29</v>
      </c>
      <c r="B31" s="12">
        <v>3</v>
      </c>
      <c r="C31" s="12">
        <v>5</v>
      </c>
      <c r="D31" s="12">
        <v>7</v>
      </c>
      <c r="E31" s="12">
        <v>5</v>
      </c>
      <c r="F31" s="12">
        <v>1.25894116</v>
      </c>
      <c r="G31" s="12">
        <v>1.01451187</v>
      </c>
      <c r="H31" s="12">
        <v>1.9871433299999999</v>
      </c>
      <c r="I31" s="12">
        <v>-0.46982375600000004</v>
      </c>
      <c r="J31" s="12">
        <v>0.66392929600000028</v>
      </c>
      <c r="K31" s="12">
        <v>2.0997129000000001</v>
      </c>
      <c r="L31" s="12">
        <v>0.57653094699999996</v>
      </c>
      <c r="M31" s="12">
        <v>2.7350752600000003</v>
      </c>
      <c r="N31" s="12">
        <v>-0.44272094000000001</v>
      </c>
      <c r="O31" s="13">
        <f>SUMXMY2(Таблица2[[#This Row],[X1]:[X9]],Таблица2[[#Totals],[X1]:[X9]])</f>
        <v>19.642262967293028</v>
      </c>
      <c r="P31" s="21">
        <v>5</v>
      </c>
      <c r="Q31" s="21">
        <v>5</v>
      </c>
    </row>
    <row r="32" spans="1:17" x14ac:dyDescent="0.25">
      <c r="A32" s="11" t="s">
        <v>30</v>
      </c>
      <c r="B32" s="12">
        <v>2</v>
      </c>
      <c r="C32" s="12">
        <v>6</v>
      </c>
      <c r="D32" s="12">
        <v>7</v>
      </c>
      <c r="E32" s="12">
        <v>4</v>
      </c>
      <c r="F32" s="12">
        <v>-1.70644266</v>
      </c>
      <c r="G32" s="12">
        <v>-0.6141777530000001</v>
      </c>
      <c r="H32" s="12">
        <v>0.83591338999999998</v>
      </c>
      <c r="I32" s="12">
        <v>0.44074671599999998</v>
      </c>
      <c r="J32" s="12">
        <v>-1.9607228800000001</v>
      </c>
      <c r="K32" s="12">
        <v>-0.18824064600000001</v>
      </c>
      <c r="L32" s="12">
        <v>-1.1508786200000001</v>
      </c>
      <c r="M32" s="12">
        <v>1.07261476</v>
      </c>
      <c r="N32" s="12">
        <v>-1.3758050000000002</v>
      </c>
      <c r="O32" s="13">
        <f>SUMXMY2(Таблица2[[#This Row],[X1]:[X9]],Таблица2[[#Totals],[X1]:[X9]])</f>
        <v>12.429901899851826</v>
      </c>
      <c r="P32" s="21"/>
      <c r="Q32" s="21">
        <v>4</v>
      </c>
    </row>
    <row r="33" spans="1:17" x14ac:dyDescent="0.25">
      <c r="A33" s="11" t="s">
        <v>31</v>
      </c>
      <c r="B33" s="12">
        <v>2</v>
      </c>
      <c r="C33" s="12">
        <v>6</v>
      </c>
      <c r="D33" s="12">
        <v>7</v>
      </c>
      <c r="E33" s="12">
        <v>5</v>
      </c>
      <c r="F33" s="12">
        <v>0.21316083000000002</v>
      </c>
      <c r="G33" s="12">
        <v>0.52912001600000014</v>
      </c>
      <c r="H33" s="12">
        <v>1.4267796000000001</v>
      </c>
      <c r="I33" s="12">
        <v>0.96107269899999992</v>
      </c>
      <c r="J33" s="12">
        <v>-0.92703060800000003</v>
      </c>
      <c r="K33" s="12">
        <v>0.29396743400000003</v>
      </c>
      <c r="L33" s="12">
        <v>-0.25468531300000002</v>
      </c>
      <c r="M33" s="12">
        <v>0.91300974600000007</v>
      </c>
      <c r="N33" s="12">
        <v>-1.20784987</v>
      </c>
      <c r="O33" s="13">
        <f>SUMXMY2(Таблица2[[#This Row],[X1]:[X9]],Таблица2[[#Totals],[X1]:[X9]])</f>
        <v>6.5879216036588755</v>
      </c>
      <c r="P33" s="21"/>
      <c r="Q33" s="21">
        <v>4</v>
      </c>
    </row>
    <row r="34" spans="1:17" x14ac:dyDescent="0.25">
      <c r="A34" s="11" t="s">
        <v>32</v>
      </c>
      <c r="B34" s="12">
        <v>3</v>
      </c>
      <c r="C34" s="12">
        <v>1</v>
      </c>
      <c r="D34" s="12">
        <v>1</v>
      </c>
      <c r="E34" s="12">
        <v>2</v>
      </c>
      <c r="F34" s="12">
        <v>-1.64327472</v>
      </c>
      <c r="G34" s="12">
        <v>0.30642003900000009</v>
      </c>
      <c r="H34" s="12">
        <v>1.61457827</v>
      </c>
      <c r="I34" s="12">
        <v>-0.404783008</v>
      </c>
      <c r="J34" s="12">
        <v>2.6320942500000002</v>
      </c>
      <c r="K34" s="12">
        <v>4.9577248899999997</v>
      </c>
      <c r="L34" s="12">
        <v>1.7300756800000001</v>
      </c>
      <c r="M34" s="12">
        <v>3.0684724000000001</v>
      </c>
      <c r="N34" s="12">
        <v>-2.17825728</v>
      </c>
      <c r="O34" s="13">
        <f>SUMXMY2(Таблица2[[#This Row],[X1]:[X9]],Таблица2[[#Totals],[X1]:[X9]])</f>
        <v>54.225403051233627</v>
      </c>
      <c r="P34" s="21">
        <v>1</v>
      </c>
      <c r="Q34" s="21">
        <v>1</v>
      </c>
    </row>
    <row r="35" spans="1:17" x14ac:dyDescent="0.25">
      <c r="A35" s="11" t="s">
        <v>33</v>
      </c>
      <c r="B35" s="12">
        <v>2</v>
      </c>
      <c r="C35" s="12">
        <v>4</v>
      </c>
      <c r="D35" s="12">
        <v>7</v>
      </c>
      <c r="E35" s="12">
        <v>1</v>
      </c>
      <c r="F35" s="12">
        <v>1.61338348</v>
      </c>
      <c r="G35" s="12">
        <v>0.26093905699999997</v>
      </c>
      <c r="H35" s="12">
        <v>0.10949519200000002</v>
      </c>
      <c r="I35" s="12">
        <v>0.50578746299999999</v>
      </c>
      <c r="J35" s="12">
        <v>-0.33835942800000007</v>
      </c>
      <c r="K35" s="12">
        <v>-0.30907134600000002</v>
      </c>
      <c r="L35" s="12">
        <v>-0.39686442500000008</v>
      </c>
      <c r="M35" s="12">
        <v>7.7743505300000015E-2</v>
      </c>
      <c r="N35" s="12">
        <v>0.42504723100000003</v>
      </c>
      <c r="O35" s="13">
        <f>SUMXMY2(Таблица2[[#This Row],[X1]:[X9]],Таблица2[[#Totals],[X1]:[X9]])</f>
        <v>3.493128371764985</v>
      </c>
      <c r="P35" s="21"/>
      <c r="Q35" s="21">
        <v>6</v>
      </c>
    </row>
    <row r="36" spans="1:17" x14ac:dyDescent="0.25">
      <c r="A36" s="11" t="s">
        <v>34</v>
      </c>
      <c r="B36" s="12">
        <v>5</v>
      </c>
      <c r="C36" s="12">
        <v>7</v>
      </c>
      <c r="D36" s="12">
        <v>7</v>
      </c>
      <c r="E36" s="12">
        <v>3</v>
      </c>
      <c r="F36" s="12">
        <v>0.98521342199999995</v>
      </c>
      <c r="G36" s="12">
        <v>1.1917308600000001</v>
      </c>
      <c r="H36" s="12">
        <v>0.57496309300000004</v>
      </c>
      <c r="I36" s="12">
        <v>-1.18527198</v>
      </c>
      <c r="J36" s="12">
        <v>0.71891049900000004</v>
      </c>
      <c r="K36" s="12">
        <v>-0.26002790700000006</v>
      </c>
      <c r="L36" s="12">
        <v>0.28291155400000001</v>
      </c>
      <c r="M36" s="12">
        <v>-0.4295069130000001</v>
      </c>
      <c r="N36" s="12">
        <v>-0.74130783800000011</v>
      </c>
      <c r="O36" s="13">
        <f>SUMXMY2(Таблица2[[#This Row],[X1]:[X9]],Таблица2[[#Totals],[X1]:[X9]])</f>
        <v>5.5248194181120622</v>
      </c>
      <c r="P36" s="21"/>
      <c r="Q36" s="21">
        <v>7</v>
      </c>
    </row>
    <row r="37" spans="1:17" x14ac:dyDescent="0.25">
      <c r="A37" s="11" t="s">
        <v>35</v>
      </c>
      <c r="B37" s="12">
        <v>2</v>
      </c>
      <c r="C37" s="12">
        <v>6</v>
      </c>
      <c r="D37" s="12">
        <v>7</v>
      </c>
      <c r="E37" s="12">
        <v>1</v>
      </c>
      <c r="F37" s="12">
        <v>-0.59749438999999993</v>
      </c>
      <c r="G37" s="12">
        <v>5.70587969E-2</v>
      </c>
      <c r="H37" s="12">
        <v>-0.60732069400000011</v>
      </c>
      <c r="I37" s="12">
        <v>0.44074671599999998</v>
      </c>
      <c r="J37" s="12">
        <v>-0.85303935000000009</v>
      </c>
      <c r="K37" s="12">
        <v>-0.33901589600000009</v>
      </c>
      <c r="L37" s="12">
        <v>-0.62705027800000013</v>
      </c>
      <c r="M37" s="12">
        <v>-6.0641991700000002E-2</v>
      </c>
      <c r="N37" s="12">
        <v>1.10619859</v>
      </c>
      <c r="O37" s="13">
        <f>SUMXMY2(Таблица2[[#This Row],[X1]:[X9]],Таблица2[[#Totals],[X1]:[X9]])</f>
        <v>3.3865040786689367</v>
      </c>
      <c r="P37" s="21"/>
      <c r="Q37" s="21">
        <v>6</v>
      </c>
    </row>
    <row r="38" spans="1:17" x14ac:dyDescent="0.25">
      <c r="A38" s="11" t="s">
        <v>36</v>
      </c>
      <c r="B38" s="12">
        <v>4</v>
      </c>
      <c r="C38" s="12">
        <v>7</v>
      </c>
      <c r="D38" s="12">
        <v>7</v>
      </c>
      <c r="E38" s="12">
        <v>1</v>
      </c>
      <c r="F38" s="12">
        <v>0.6202431060000001</v>
      </c>
      <c r="G38" s="12">
        <v>-0.16720949000000004</v>
      </c>
      <c r="H38" s="12">
        <v>-0.82160135600000017</v>
      </c>
      <c r="I38" s="12">
        <v>-0.79502749600000011</v>
      </c>
      <c r="J38" s="12">
        <v>0.57503744499999998</v>
      </c>
      <c r="K38" s="12">
        <v>-5.5856836200000003E-2</v>
      </c>
      <c r="L38" s="12">
        <v>-0.38976285700000007</v>
      </c>
      <c r="M38" s="12">
        <v>-0.38407146300000011</v>
      </c>
      <c r="N38" s="12">
        <v>1.5167555699999999</v>
      </c>
      <c r="O38" s="13">
        <f>SUMXMY2(Таблица2[[#This Row],[X1]:[X9]],Таблица2[[#Totals],[X1]:[X9]])</f>
        <v>4.6535195137126326</v>
      </c>
      <c r="P38" s="21"/>
      <c r="Q38" s="21">
        <v>6</v>
      </c>
    </row>
    <row r="39" spans="1:17" x14ac:dyDescent="0.25">
      <c r="A39" s="11" t="s">
        <v>37</v>
      </c>
      <c r="B39" s="12">
        <v>2</v>
      </c>
      <c r="C39" s="12">
        <v>4</v>
      </c>
      <c r="D39" s="12">
        <v>7</v>
      </c>
      <c r="E39" s="12">
        <v>1</v>
      </c>
      <c r="F39" s="12">
        <v>-0.81507284800000002</v>
      </c>
      <c r="G39" s="12">
        <v>0.27662215400000001</v>
      </c>
      <c r="H39" s="12">
        <v>-0.52759642200000001</v>
      </c>
      <c r="I39" s="12">
        <v>0.7009097070000001</v>
      </c>
      <c r="J39" s="12">
        <v>0.54407815200000009</v>
      </c>
      <c r="K39" s="12">
        <v>-0.34632205000000005</v>
      </c>
      <c r="L39" s="12">
        <v>0.193112544</v>
      </c>
      <c r="M39" s="12">
        <v>-0.59528821300000001</v>
      </c>
      <c r="N39" s="12">
        <v>-9.7479840099999993E-2</v>
      </c>
      <c r="O39" s="13">
        <f>SUMXMY2(Таблица2[[#This Row],[X1]:[X9]],Таблица2[[#Totals],[X1]:[X9]])</f>
        <v>2.3276187939336062</v>
      </c>
      <c r="P39" s="21"/>
      <c r="Q39" s="21">
        <v>6</v>
      </c>
    </row>
    <row r="40" spans="1:17" x14ac:dyDescent="0.25">
      <c r="A40" s="11" t="s">
        <v>38</v>
      </c>
      <c r="B40" s="12">
        <v>2</v>
      </c>
      <c r="C40" s="12">
        <v>6</v>
      </c>
      <c r="D40" s="12">
        <v>7</v>
      </c>
      <c r="E40" s="12">
        <v>1</v>
      </c>
      <c r="F40" s="12">
        <v>-0.22901474500000002</v>
      </c>
      <c r="G40" s="12">
        <v>0.30249926400000005</v>
      </c>
      <c r="H40" s="12">
        <v>-0.45805197900000005</v>
      </c>
      <c r="I40" s="12">
        <v>5.0502227800000007E-2</v>
      </c>
      <c r="J40" s="12">
        <v>-0.15703235800000004</v>
      </c>
      <c r="K40" s="12">
        <v>-0.32635331300000009</v>
      </c>
      <c r="L40" s="12">
        <v>-0.59723932299999993</v>
      </c>
      <c r="M40" s="12">
        <v>-0.39177653300000004</v>
      </c>
      <c r="N40" s="12">
        <v>1.2461612</v>
      </c>
      <c r="O40" s="13">
        <f>SUMXMY2(Таблица2[[#This Row],[X1]:[X9]],Таблица2[[#Totals],[X1]:[X9]])</f>
        <v>2.5505826921321959</v>
      </c>
      <c r="P40" s="21">
        <v>6</v>
      </c>
      <c r="Q40" s="21">
        <v>6</v>
      </c>
    </row>
    <row r="41" spans="1:17" x14ac:dyDescent="0.25">
      <c r="A41" s="11" t="s">
        <v>39</v>
      </c>
      <c r="B41" s="12">
        <v>5</v>
      </c>
      <c r="C41" s="12">
        <v>7</v>
      </c>
      <c r="D41" s="12">
        <v>7</v>
      </c>
      <c r="E41" s="12">
        <v>3</v>
      </c>
      <c r="F41" s="12">
        <v>0.85887754300000008</v>
      </c>
      <c r="G41" s="12">
        <v>1.5869449100000002</v>
      </c>
      <c r="H41" s="12">
        <v>-0.37651935000000003</v>
      </c>
      <c r="I41" s="12">
        <v>-0.79502749600000011</v>
      </c>
      <c r="J41" s="12">
        <v>1.50784078</v>
      </c>
      <c r="K41" s="12">
        <v>-0.39492728100000007</v>
      </c>
      <c r="L41" s="12">
        <v>-0.10465508300000001</v>
      </c>
      <c r="M41" s="12">
        <v>-0.60158680200000003</v>
      </c>
      <c r="N41" s="12">
        <v>9.8467811399999994E-2</v>
      </c>
      <c r="O41" s="13">
        <f>SUMXMY2(Таблица2[[#This Row],[X1]:[X9]],Таблица2[[#Totals],[X1]:[X9]])</f>
        <v>6.8420069727185551</v>
      </c>
      <c r="P41" s="21">
        <v>7</v>
      </c>
      <c r="Q41" s="21">
        <v>7</v>
      </c>
    </row>
    <row r="42" spans="1:17" x14ac:dyDescent="0.25">
      <c r="A42" s="11" t="s">
        <v>40</v>
      </c>
      <c r="B42" s="12">
        <v>2</v>
      </c>
      <c r="C42" s="12">
        <v>4</v>
      </c>
      <c r="D42" s="12">
        <v>7</v>
      </c>
      <c r="E42" s="12">
        <v>1</v>
      </c>
      <c r="F42" s="12">
        <v>-0.744886249</v>
      </c>
      <c r="G42" s="12">
        <v>0.90943511700000002</v>
      </c>
      <c r="H42" s="12">
        <v>0.16155773400000001</v>
      </c>
      <c r="I42" s="12">
        <v>0.83099120300000018</v>
      </c>
      <c r="J42" s="12">
        <v>-0.39557797200000006</v>
      </c>
      <c r="K42" s="12">
        <v>-0.27002622400000004</v>
      </c>
      <c r="L42" s="12">
        <v>0.184528268</v>
      </c>
      <c r="M42" s="12">
        <v>-0.21437647700000001</v>
      </c>
      <c r="N42" s="12">
        <v>-0.18145740500000002</v>
      </c>
      <c r="O42" s="13">
        <f>SUMXMY2(Таблица2[[#This Row],[X1]:[X9]],Таблица2[[#Totals],[X1]:[X9]])</f>
        <v>2.4409058754714197</v>
      </c>
      <c r="P42" s="21">
        <v>4</v>
      </c>
      <c r="Q42" s="21">
        <v>4</v>
      </c>
    </row>
    <row r="43" spans="1:17" x14ac:dyDescent="0.25">
      <c r="A43" s="11" t="s">
        <v>41</v>
      </c>
      <c r="B43" s="12">
        <v>2</v>
      </c>
      <c r="C43" s="12">
        <v>4</v>
      </c>
      <c r="D43" s="12">
        <v>7</v>
      </c>
      <c r="E43" s="12">
        <v>5</v>
      </c>
      <c r="F43" s="12">
        <v>1.2133198700000001</v>
      </c>
      <c r="G43" s="12">
        <v>0.43188481400000012</v>
      </c>
      <c r="H43" s="12">
        <v>0.65788487500000015</v>
      </c>
      <c r="I43" s="12">
        <v>-7.9579268100000003E-2</v>
      </c>
      <c r="J43" s="12">
        <v>-0.39404331100000001</v>
      </c>
      <c r="K43" s="12">
        <v>-0.19134995100000002</v>
      </c>
      <c r="L43" s="12">
        <v>-7.2765406200000021E-2</v>
      </c>
      <c r="M43" s="12">
        <v>0.28070482400000002</v>
      </c>
      <c r="N43" s="12">
        <v>1.44902465E-2</v>
      </c>
      <c r="O43" s="13">
        <f>SUMXMY2(Таблица2[[#This Row],[X1]:[X9]],Таблица2[[#Totals],[X1]:[X9]])</f>
        <v>2.3739998720413951</v>
      </c>
      <c r="P43" s="21">
        <v>4</v>
      </c>
      <c r="Q43" s="21">
        <v>4</v>
      </c>
    </row>
    <row r="44" spans="1:17" x14ac:dyDescent="0.25">
      <c r="A44" s="11" t="s">
        <v>42</v>
      </c>
      <c r="B44" s="12">
        <v>2</v>
      </c>
      <c r="C44" s="12">
        <v>4</v>
      </c>
      <c r="D44" s="12">
        <v>7</v>
      </c>
      <c r="E44" s="12">
        <v>5</v>
      </c>
      <c r="F44" s="12">
        <v>0.472851248</v>
      </c>
      <c r="G44" s="12">
        <v>1.4685375199999999</v>
      </c>
      <c r="H44" s="12">
        <v>0.34679126300000002</v>
      </c>
      <c r="I44" s="12">
        <v>0.24562447200000001</v>
      </c>
      <c r="J44" s="12">
        <v>-0.20894640700000006</v>
      </c>
      <c r="K44" s="12">
        <v>-0.28089202900000004</v>
      </c>
      <c r="L44" s="12">
        <v>-3.5065306599999992E-2</v>
      </c>
      <c r="M44" s="12">
        <v>-0.42320832500000005</v>
      </c>
      <c r="N44" s="12">
        <v>-0.43339010000000006</v>
      </c>
      <c r="O44" s="13">
        <f>SUMXMY2(Таблица2[[#This Row],[X1]:[X9]],Таблица2[[#Totals],[X1]:[X9]])</f>
        <v>3.0515070846700634</v>
      </c>
      <c r="P44" s="21">
        <v>4</v>
      </c>
      <c r="Q44" s="21">
        <v>4</v>
      </c>
    </row>
    <row r="45" spans="1:17" x14ac:dyDescent="0.25">
      <c r="A45" s="11" t="s">
        <v>43</v>
      </c>
      <c r="B45" s="12">
        <v>4</v>
      </c>
      <c r="C45" s="12">
        <v>6</v>
      </c>
      <c r="D45" s="12">
        <v>7</v>
      </c>
      <c r="E45" s="12">
        <v>4</v>
      </c>
      <c r="F45" s="12">
        <v>-0.35184129300000005</v>
      </c>
      <c r="G45" s="12">
        <v>-0.88079040200000014</v>
      </c>
      <c r="H45" s="12">
        <v>-1.0232714599999999</v>
      </c>
      <c r="I45" s="12">
        <v>-1.05519049</v>
      </c>
      <c r="J45" s="12">
        <v>4.4369005599999997E-2</v>
      </c>
      <c r="K45" s="12">
        <v>-0.490077504</v>
      </c>
      <c r="L45" s="12">
        <v>-1.0056886</v>
      </c>
      <c r="M45" s="12">
        <v>-8.2656476400000012E-2</v>
      </c>
      <c r="N45" s="12">
        <v>0.48103227400000004</v>
      </c>
      <c r="O45" s="13">
        <f>SUMXMY2(Таблица2[[#This Row],[X1]:[X9]],Таблица2[[#Totals],[X1]:[X9]])</f>
        <v>4.5518737498873696</v>
      </c>
      <c r="P45" s="21"/>
      <c r="Q45" s="21">
        <v>6</v>
      </c>
    </row>
    <row r="46" spans="1:17" x14ac:dyDescent="0.25">
      <c r="A46" s="11" t="s">
        <v>44</v>
      </c>
      <c r="B46" s="12">
        <v>5</v>
      </c>
      <c r="C46" s="12">
        <v>7</v>
      </c>
      <c r="D46" s="12">
        <v>7</v>
      </c>
      <c r="E46" s="12">
        <v>5</v>
      </c>
      <c r="F46" s="12">
        <v>2.7890090199999999</v>
      </c>
      <c r="G46" s="12">
        <v>0.36366334300000003</v>
      </c>
      <c r="H46" s="12">
        <v>-0.117942434</v>
      </c>
      <c r="I46" s="12">
        <v>0.89603195099999999</v>
      </c>
      <c r="J46" s="12">
        <v>-0.36997067600000011</v>
      </c>
      <c r="K46" s="12">
        <v>0.14099786100000003</v>
      </c>
      <c r="L46" s="12">
        <v>3.0686559400000002</v>
      </c>
      <c r="M46" s="12">
        <v>-0.76161987600000014</v>
      </c>
      <c r="N46" s="12">
        <v>-1.02123305</v>
      </c>
      <c r="O46" s="13">
        <f>SUMXMY2(Таблица2[[#This Row],[X1]:[X9]],Таблица2[[#Totals],[X1]:[X9]])</f>
        <v>19.923995768626028</v>
      </c>
      <c r="P46" s="21"/>
      <c r="Q46" s="21">
        <v>4</v>
      </c>
    </row>
    <row r="47" spans="1:17" x14ac:dyDescent="0.25">
      <c r="A47" s="11" t="s">
        <v>45</v>
      </c>
      <c r="B47" s="12">
        <v>5</v>
      </c>
      <c r="C47" s="12">
        <v>7</v>
      </c>
      <c r="D47" s="12">
        <v>7</v>
      </c>
      <c r="E47" s="12">
        <v>3</v>
      </c>
      <c r="F47" s="12">
        <v>-0.35885995300000006</v>
      </c>
      <c r="G47" s="12">
        <v>1.04666222</v>
      </c>
      <c r="H47" s="12">
        <v>-2.41346401E-2</v>
      </c>
      <c r="I47" s="12">
        <v>-0.92510899099999999</v>
      </c>
      <c r="J47" s="12">
        <v>1.1089211999999999</v>
      </c>
      <c r="K47" s="12">
        <v>-0.41951327500000007</v>
      </c>
      <c r="L47" s="12">
        <v>4.3383616300000004E-2</v>
      </c>
      <c r="M47" s="12">
        <v>-0.22208154599999999</v>
      </c>
      <c r="N47" s="12">
        <v>8.9136970900000015E-2</v>
      </c>
      <c r="O47" s="13">
        <f>SUMXMY2(Таблица2[[#This Row],[X1]:[X9]],Таблица2[[#Totals],[X1]:[X9]])</f>
        <v>3.545536761032325</v>
      </c>
      <c r="P47" s="21">
        <v>7</v>
      </c>
      <c r="Q47" s="21">
        <v>7</v>
      </c>
    </row>
    <row r="48" spans="1:17" x14ac:dyDescent="0.25">
      <c r="A48" s="11" t="s">
        <v>46</v>
      </c>
      <c r="B48" s="12">
        <v>2</v>
      </c>
      <c r="C48" s="12">
        <v>4</v>
      </c>
      <c r="D48" s="12">
        <v>7</v>
      </c>
      <c r="E48" s="12">
        <v>3</v>
      </c>
      <c r="F48" s="12">
        <v>5.1731652200000013E-2</v>
      </c>
      <c r="G48" s="12">
        <v>7.7446822900000017E-2</v>
      </c>
      <c r="H48" s="12">
        <v>-9.0668155900000005E-2</v>
      </c>
      <c r="I48" s="12">
        <v>-0.46982375600000004</v>
      </c>
      <c r="J48" s="12">
        <v>-8.9536416399999999E-2</v>
      </c>
      <c r="K48" s="12">
        <v>0.23271178500000003</v>
      </c>
      <c r="L48" s="12">
        <v>1.40954267</v>
      </c>
      <c r="M48" s="12">
        <v>-0.4854603950000001</v>
      </c>
      <c r="N48" s="12">
        <v>-0.28409665100000003</v>
      </c>
      <c r="O48" s="13">
        <f>SUMXMY2(Таблица2[[#This Row],[X1]:[X9]],Таблица2[[#Totals],[X1]:[X9]])</f>
        <v>2.6029940358170953</v>
      </c>
      <c r="P48" s="21"/>
      <c r="Q48" s="21">
        <v>4</v>
      </c>
    </row>
    <row r="49" spans="1:17" x14ac:dyDescent="0.25">
      <c r="A49" s="11" t="s">
        <v>47</v>
      </c>
      <c r="B49" s="12">
        <v>1</v>
      </c>
      <c r="C49" s="12">
        <v>3</v>
      </c>
      <c r="D49" s="12">
        <v>7</v>
      </c>
      <c r="E49" s="12">
        <v>4</v>
      </c>
      <c r="F49" s="12">
        <v>-1.7520639500000001</v>
      </c>
      <c r="G49" s="12">
        <v>-2.7862866799999999</v>
      </c>
      <c r="H49" s="12">
        <v>-1.8365032800000001</v>
      </c>
      <c r="I49" s="12">
        <v>-0.46982375600000004</v>
      </c>
      <c r="J49" s="12">
        <v>-1.3764473700000002</v>
      </c>
      <c r="K49" s="12">
        <v>-0.58339315599999997</v>
      </c>
      <c r="L49" s="12">
        <v>-1.6563222</v>
      </c>
      <c r="M49" s="12">
        <v>-0.3664598750000001</v>
      </c>
      <c r="N49" s="12">
        <v>-0.629337751</v>
      </c>
      <c r="O49" s="13">
        <f>SUMXMY2(Таблица2[[#This Row],[X1]:[X9]],Таблица2[[#Totals],[X1]:[X9]])</f>
        <v>19.935317220770148</v>
      </c>
      <c r="P49" s="21"/>
      <c r="Q49" s="21">
        <v>3</v>
      </c>
    </row>
    <row r="50" spans="1:17" x14ac:dyDescent="0.25">
      <c r="A50" s="11" t="s">
        <v>48</v>
      </c>
      <c r="B50" s="12">
        <v>1</v>
      </c>
      <c r="C50" s="12">
        <v>3</v>
      </c>
      <c r="D50" s="12">
        <v>2</v>
      </c>
      <c r="E50" s="12">
        <v>4</v>
      </c>
      <c r="F50" s="12">
        <v>-1.84681586</v>
      </c>
      <c r="G50" s="12">
        <v>-3.1438612900000003</v>
      </c>
      <c r="H50" s="12">
        <v>-2.1075927800000001</v>
      </c>
      <c r="I50" s="12">
        <v>4.0830286000000005</v>
      </c>
      <c r="J50" s="12">
        <v>-1.8738750000000002</v>
      </c>
      <c r="K50" s="12">
        <v>-0.392435482</v>
      </c>
      <c r="L50" s="12">
        <v>-1.6018640900000001</v>
      </c>
      <c r="M50" s="12">
        <v>-1.1076753400000001</v>
      </c>
      <c r="N50" s="12">
        <v>-0.79729288099999995</v>
      </c>
      <c r="O50" s="13">
        <f>SUMXMY2(Таблица2[[#This Row],[X1]:[X9]],Таблица2[[#Totals],[X1]:[X9]])</f>
        <v>42.501664791088388</v>
      </c>
      <c r="P50" s="21"/>
      <c r="Q50" s="21">
        <v>3</v>
      </c>
    </row>
    <row r="51" spans="1:17" x14ac:dyDescent="0.25">
      <c r="A51" s="11" t="s">
        <v>49</v>
      </c>
      <c r="B51" s="12">
        <v>4</v>
      </c>
      <c r="C51" s="12">
        <v>7</v>
      </c>
      <c r="D51" s="12">
        <v>7</v>
      </c>
      <c r="E51" s="12">
        <v>3</v>
      </c>
      <c r="F51" s="12">
        <v>1.8555272500000002</v>
      </c>
      <c r="G51" s="12">
        <v>-0.91999814400000002</v>
      </c>
      <c r="H51" s="12">
        <v>-0.76006442099999993</v>
      </c>
      <c r="I51" s="12">
        <v>-1.8356794600000002</v>
      </c>
      <c r="J51" s="12">
        <v>9.6495824000000008E-2</v>
      </c>
      <c r="K51" s="12">
        <v>-0.40819464599999999</v>
      </c>
      <c r="L51" s="12">
        <v>0.13549243700000005</v>
      </c>
      <c r="M51" s="12">
        <v>-0.91321406299999996</v>
      </c>
      <c r="N51" s="12">
        <v>0.92891261999999997</v>
      </c>
      <c r="O51" s="13">
        <f>SUMXMY2(Таблица2[[#This Row],[X1]:[X9]],Таблица2[[#Totals],[X1]:[X9]])</f>
        <v>10.127926058631388</v>
      </c>
      <c r="P51" s="21"/>
      <c r="Q51" s="21">
        <v>6</v>
      </c>
    </row>
    <row r="52" spans="1:17" x14ac:dyDescent="0.25">
      <c r="A52" s="11" t="s">
        <v>50</v>
      </c>
      <c r="B52" s="12">
        <v>5</v>
      </c>
      <c r="C52" s="12">
        <v>4</v>
      </c>
      <c r="D52" s="12">
        <v>7</v>
      </c>
      <c r="E52" s="12">
        <v>5</v>
      </c>
      <c r="F52" s="12">
        <v>0.27632877000000011</v>
      </c>
      <c r="G52" s="12">
        <v>1.5649885700000001</v>
      </c>
      <c r="H52" s="12">
        <v>2.4729602900000001</v>
      </c>
      <c r="I52" s="12">
        <v>0.24562447200000001</v>
      </c>
      <c r="J52" s="12">
        <v>0.41351389300000008</v>
      </c>
      <c r="K52" s="12">
        <v>-0.117387142</v>
      </c>
      <c r="L52" s="12">
        <v>1.4155782600000002</v>
      </c>
      <c r="M52" s="12">
        <v>-6.6023310200000004E-2</v>
      </c>
      <c r="N52" s="12">
        <v>-0.27476581</v>
      </c>
      <c r="O52" s="13">
        <f>SUMXMY2(Таблица2[[#This Row],[X1]:[X9]],Таблица2[[#Totals],[X1]:[X9]])</f>
        <v>10.969901408299849</v>
      </c>
      <c r="P52" s="21"/>
      <c r="Q52" s="21">
        <v>7</v>
      </c>
    </row>
    <row r="53" spans="1:17" x14ac:dyDescent="0.25">
      <c r="A53" s="11" t="s">
        <v>51</v>
      </c>
      <c r="B53" s="12">
        <v>5</v>
      </c>
      <c r="C53" s="12">
        <v>4</v>
      </c>
      <c r="D53" s="12">
        <v>7</v>
      </c>
      <c r="E53" s="12">
        <v>5</v>
      </c>
      <c r="F53" s="12">
        <v>0.56760315600000011</v>
      </c>
      <c r="G53" s="12">
        <v>0.68516683</v>
      </c>
      <c r="H53" s="12">
        <v>2.2105134400000002</v>
      </c>
      <c r="I53" s="12">
        <v>0.37570596800000006</v>
      </c>
      <c r="J53" s="12">
        <v>7.4149650199999996E-4</v>
      </c>
      <c r="K53" s="12">
        <v>0.29822621100000007</v>
      </c>
      <c r="L53" s="12">
        <v>2.1108886400000002</v>
      </c>
      <c r="M53" s="12">
        <v>0.16066473100000001</v>
      </c>
      <c r="N53" s="12">
        <v>-0.50803682399999994</v>
      </c>
      <c r="O53" s="13">
        <f>SUMXMY2(Таблица2[[#This Row],[X1]:[X9]],Таблица2[[#Totals],[X1]:[X9]])</f>
        <v>10.64785641320098</v>
      </c>
      <c r="P53" s="21"/>
      <c r="Q53" s="21">
        <v>4</v>
      </c>
    </row>
    <row r="54" spans="1:17" x14ac:dyDescent="0.25">
      <c r="A54" s="11" t="s">
        <v>52</v>
      </c>
      <c r="B54" s="12">
        <v>2</v>
      </c>
      <c r="C54" s="12">
        <v>4</v>
      </c>
      <c r="D54" s="12">
        <v>7</v>
      </c>
      <c r="E54" s="12">
        <v>1</v>
      </c>
      <c r="F54" s="12">
        <v>-0.56240109100000002</v>
      </c>
      <c r="G54" s="12">
        <v>0.228004554</v>
      </c>
      <c r="H54" s="12">
        <v>-0.29137967300000012</v>
      </c>
      <c r="I54" s="12">
        <v>1.4813986800000001</v>
      </c>
      <c r="J54" s="12">
        <v>-1.0361509600000001</v>
      </c>
      <c r="K54" s="12">
        <v>-0.990065046</v>
      </c>
      <c r="L54" s="12">
        <v>-0.82696875700000005</v>
      </c>
      <c r="M54" s="12">
        <v>-0.60513357999999995</v>
      </c>
      <c r="N54" s="12">
        <v>-0.55469102700000017</v>
      </c>
      <c r="O54" s="13">
        <f>SUMXMY2(Таблица2[[#This Row],[X1]:[X9]],Таблица2[[#Totals],[X1]:[X9]])</f>
        <v>6.0593089440009553</v>
      </c>
      <c r="P54" s="21"/>
      <c r="Q54" s="21">
        <v>6</v>
      </c>
    </row>
    <row r="55" spans="1:17" x14ac:dyDescent="0.25">
      <c r="A55" s="11" t="s">
        <v>53</v>
      </c>
      <c r="B55" s="12">
        <v>2</v>
      </c>
      <c r="C55" s="12">
        <v>6</v>
      </c>
      <c r="D55" s="12">
        <v>7</v>
      </c>
      <c r="E55" s="12">
        <v>1</v>
      </c>
      <c r="F55" s="12">
        <v>0.111390262</v>
      </c>
      <c r="G55" s="12">
        <v>6.872886610000001E-3</v>
      </c>
      <c r="H55" s="12">
        <v>0.36429585399999997</v>
      </c>
      <c r="I55" s="12">
        <v>0.11554297600000001</v>
      </c>
      <c r="J55" s="12">
        <v>0.56647536300000001</v>
      </c>
      <c r="K55" s="12">
        <v>-0.43018876600000011</v>
      </c>
      <c r="L55" s="12">
        <v>-0.29084408400000006</v>
      </c>
      <c r="M55" s="12">
        <v>-0.79910565100000008</v>
      </c>
      <c r="N55" s="12">
        <v>0.20110705700000001</v>
      </c>
      <c r="O55" s="13">
        <f>SUMXMY2(Таблица2[[#This Row],[X1]:[X9]],Таблица2[[#Totals],[X1]:[X9]])</f>
        <v>1.4280775580256098</v>
      </c>
      <c r="P55" s="21"/>
      <c r="Q55" s="21">
        <v>4</v>
      </c>
    </row>
    <row r="56" spans="1:17" x14ac:dyDescent="0.25">
      <c r="A56" s="11" t="s">
        <v>54</v>
      </c>
      <c r="B56" s="12">
        <v>2</v>
      </c>
      <c r="C56" s="12">
        <v>6</v>
      </c>
      <c r="D56" s="12">
        <v>7</v>
      </c>
      <c r="E56" s="12">
        <v>1</v>
      </c>
      <c r="F56" s="12">
        <v>-0.24656139400000004</v>
      </c>
      <c r="G56" s="12">
        <v>-0.23856758100000003</v>
      </c>
      <c r="H56" s="12">
        <v>-0.25146092100000006</v>
      </c>
      <c r="I56" s="12">
        <v>0.18058372399999997</v>
      </c>
      <c r="J56" s="12">
        <v>0.63684323100000018</v>
      </c>
      <c r="K56" s="12">
        <v>-0.27650776000000005</v>
      </c>
      <c r="L56" s="12">
        <v>-0.28955729500000005</v>
      </c>
      <c r="M56" s="12">
        <v>-0.81616687700000001</v>
      </c>
      <c r="N56" s="12">
        <v>0.826273374</v>
      </c>
      <c r="O56" s="13">
        <f>SUMXMY2(Таблица2[[#This Row],[X1]:[X9]],Таблица2[[#Totals],[X1]:[X9]])</f>
        <v>2.128275417286944</v>
      </c>
      <c r="P56" s="21"/>
      <c r="Q56" s="21">
        <v>6</v>
      </c>
    </row>
    <row r="57" spans="1:17" x14ac:dyDescent="0.25">
      <c r="A57" s="11" t="s">
        <v>55</v>
      </c>
      <c r="B57" s="12">
        <v>2</v>
      </c>
      <c r="C57" s="12">
        <v>4</v>
      </c>
      <c r="D57" s="12">
        <v>7</v>
      </c>
      <c r="E57" s="12">
        <v>1</v>
      </c>
      <c r="F57" s="12">
        <v>-0.75190490900000007</v>
      </c>
      <c r="G57" s="12">
        <v>-0.34991756900000009</v>
      </c>
      <c r="H57" s="12">
        <v>9.1210065199999996E-2</v>
      </c>
      <c r="I57" s="12">
        <v>0.76595045500000003</v>
      </c>
      <c r="J57" s="12">
        <v>-0.51961828899999996</v>
      </c>
      <c r="K57" s="12">
        <v>-0.17593093000000004</v>
      </c>
      <c r="L57" s="12">
        <v>1.0766340400000001</v>
      </c>
      <c r="M57" s="12">
        <v>0.86323254999999999</v>
      </c>
      <c r="N57" s="12">
        <v>-6.9487318399999984E-2</v>
      </c>
      <c r="O57" s="13">
        <f>SUMXMY2(Таблица2[[#This Row],[X1]:[X9]],Таблица2[[#Totals],[X1]:[X9]])</f>
        <v>3.4928973101332255</v>
      </c>
      <c r="P57" s="21"/>
      <c r="Q57" s="21">
        <v>4</v>
      </c>
    </row>
    <row r="58" spans="1:17" x14ac:dyDescent="0.25">
      <c r="A58" s="11" t="s">
        <v>56</v>
      </c>
      <c r="B58" s="12">
        <v>4</v>
      </c>
      <c r="C58" s="12">
        <v>6</v>
      </c>
      <c r="D58" s="12">
        <v>7</v>
      </c>
      <c r="E58" s="12">
        <v>4</v>
      </c>
      <c r="F58" s="12">
        <v>0.55707516700000004</v>
      </c>
      <c r="G58" s="12">
        <v>-1.1858266399999999</v>
      </c>
      <c r="H58" s="12">
        <v>-1.94006302</v>
      </c>
      <c r="I58" s="12">
        <v>-0.33974226000000007</v>
      </c>
      <c r="J58" s="12">
        <v>-6.6636804300000005E-2</v>
      </c>
      <c r="K58" s="12">
        <v>-0.45068069700000007</v>
      </c>
      <c r="L58" s="12">
        <v>-1.18187858</v>
      </c>
      <c r="M58" s="12">
        <v>-0.63399701600000025</v>
      </c>
      <c r="N58" s="12">
        <v>0.56500983900000012</v>
      </c>
      <c r="O58" s="13">
        <f>SUMXMY2(Таблица2[[#This Row],[X1]:[X9]],Таблица2[[#Totals],[X1]:[X9]])</f>
        <v>7.9213657540405125</v>
      </c>
      <c r="P58" s="21"/>
      <c r="Q58" s="21">
        <v>6</v>
      </c>
    </row>
    <row r="59" spans="1:17" x14ac:dyDescent="0.25">
      <c r="A59" s="11" t="s">
        <v>57</v>
      </c>
      <c r="B59" s="12">
        <v>2</v>
      </c>
      <c r="C59" s="12">
        <v>6</v>
      </c>
      <c r="D59" s="12">
        <v>7</v>
      </c>
      <c r="E59" s="12">
        <v>1</v>
      </c>
      <c r="F59" s="12">
        <v>-0.39746258300000009</v>
      </c>
      <c r="G59" s="12">
        <v>-0.78277104600000014</v>
      </c>
      <c r="H59" s="12">
        <v>0.36467259600000007</v>
      </c>
      <c r="I59" s="12">
        <v>-0.59990525200000011</v>
      </c>
      <c r="J59" s="12">
        <v>-0.54481951900000003</v>
      </c>
      <c r="K59" s="12">
        <v>-0.202190013</v>
      </c>
      <c r="L59" s="12">
        <v>-0.31399757200000006</v>
      </c>
      <c r="M59" s="12">
        <v>0.209524657</v>
      </c>
      <c r="N59" s="12">
        <v>1.18084531</v>
      </c>
      <c r="O59" s="13">
        <f>SUMXMY2(Таблица2[[#This Row],[X1]:[X9]],Таблица2[[#Totals],[X1]:[X9]])</f>
        <v>3.1381792422386958</v>
      </c>
      <c r="P59" s="21"/>
      <c r="Q59" s="21">
        <v>6</v>
      </c>
    </row>
    <row r="60" spans="1:17" x14ac:dyDescent="0.25">
      <c r="A60" s="11" t="s">
        <v>58</v>
      </c>
      <c r="B60" s="12">
        <v>5</v>
      </c>
      <c r="C60" s="12">
        <v>7</v>
      </c>
      <c r="D60" s="12">
        <v>7</v>
      </c>
      <c r="E60" s="12">
        <v>3</v>
      </c>
      <c r="F60" s="12">
        <v>0.88344285300000003</v>
      </c>
      <c r="G60" s="12">
        <v>0.90943511700000002</v>
      </c>
      <c r="H60" s="12">
        <v>-1.4135637700000001</v>
      </c>
      <c r="I60" s="12">
        <v>-1.4538520100000001E-2</v>
      </c>
      <c r="J60" s="12">
        <v>0.39850788000000004</v>
      </c>
      <c r="K60" s="12">
        <v>1.34630413</v>
      </c>
      <c r="L60" s="12">
        <v>3.03072907</v>
      </c>
      <c r="M60" s="12">
        <v>-0.95400201100000004</v>
      </c>
      <c r="N60" s="12">
        <v>-0.51736766499999987</v>
      </c>
      <c r="O60" s="13">
        <f>SUMXMY2(Таблица2[[#This Row],[X1]:[X9]],Таблица2[[#Totals],[X1]:[X9]])</f>
        <v>15.940368580875958</v>
      </c>
      <c r="P60" s="21"/>
      <c r="Q60" s="21">
        <v>5</v>
      </c>
    </row>
    <row r="61" spans="1:17" x14ac:dyDescent="0.25">
      <c r="A61" s="11" t="s">
        <v>59</v>
      </c>
      <c r="B61" s="12">
        <v>2</v>
      </c>
      <c r="C61" s="12">
        <v>4</v>
      </c>
      <c r="D61" s="12">
        <v>7</v>
      </c>
      <c r="E61" s="12">
        <v>3</v>
      </c>
      <c r="F61" s="12">
        <v>-0.20094010500000004</v>
      </c>
      <c r="G61" s="12">
        <v>0.26093905699999997</v>
      </c>
      <c r="H61" s="12">
        <v>-0.70652796899999992</v>
      </c>
      <c r="I61" s="12">
        <v>-0.404783008</v>
      </c>
      <c r="J61" s="12">
        <v>-0.15948179700000004</v>
      </c>
      <c r="K61" s="12">
        <v>-0.39311099400000005</v>
      </c>
      <c r="L61" s="12">
        <v>0.98303550299999998</v>
      </c>
      <c r="M61" s="12">
        <v>-0.62280631900000005</v>
      </c>
      <c r="N61" s="12">
        <v>-0.84394708400000007</v>
      </c>
      <c r="O61" s="13">
        <f>SUMXMY2(Таблица2[[#This Row],[X1]:[X9]],Таблица2[[#Totals],[X1]:[X9]])</f>
        <v>3.0179610606263636</v>
      </c>
      <c r="P61" s="21"/>
      <c r="Q61" s="21">
        <v>4</v>
      </c>
    </row>
    <row r="62" spans="1:17" x14ac:dyDescent="0.25">
      <c r="A62" s="11" t="s">
        <v>60</v>
      </c>
      <c r="B62" s="12">
        <v>4</v>
      </c>
      <c r="C62" s="12">
        <v>6</v>
      </c>
      <c r="D62" s="12">
        <v>7</v>
      </c>
      <c r="E62" s="12">
        <v>4</v>
      </c>
      <c r="F62" s="12">
        <v>-1.2467204300000001</v>
      </c>
      <c r="G62" s="12">
        <v>-0.59065310799999993</v>
      </c>
      <c r="H62" s="12">
        <v>-1.00792375</v>
      </c>
      <c r="I62" s="12">
        <v>5.0502227800000007E-2</v>
      </c>
      <c r="J62" s="12">
        <v>0.35254150100000003</v>
      </c>
      <c r="K62" s="12">
        <v>-0.42732628700000014</v>
      </c>
      <c r="L62" s="12">
        <v>-1.0377178899999999</v>
      </c>
      <c r="M62" s="12">
        <v>-7.4095287900000029E-2</v>
      </c>
      <c r="N62" s="12">
        <v>0.74229580900000014</v>
      </c>
      <c r="O62" s="13">
        <f>SUMXMY2(Таблица2[[#This Row],[X1]:[X9]],Таблица2[[#Totals],[X1]:[X9]])</f>
        <v>4.8618885506375511</v>
      </c>
      <c r="P62" s="21"/>
      <c r="Q62" s="21">
        <v>6</v>
      </c>
    </row>
    <row r="63" spans="1:17" x14ac:dyDescent="0.25">
      <c r="A63" s="11" t="s">
        <v>61</v>
      </c>
      <c r="B63" s="12">
        <v>2</v>
      </c>
      <c r="C63" s="12">
        <v>6</v>
      </c>
      <c r="D63" s="12">
        <v>7</v>
      </c>
      <c r="E63" s="12">
        <v>1</v>
      </c>
      <c r="F63" s="12">
        <v>1.0694373399999999</v>
      </c>
      <c r="G63" s="12">
        <v>0.21467392099999999</v>
      </c>
      <c r="H63" s="12">
        <v>-0.31361227800000008</v>
      </c>
      <c r="I63" s="12">
        <v>-1.4538520100000001E-2</v>
      </c>
      <c r="J63" s="12">
        <v>4.7188484299999993E-2</v>
      </c>
      <c r="K63" s="12">
        <v>-0.34977747000000003</v>
      </c>
      <c r="L63" s="12">
        <v>-0.69058328499999988</v>
      </c>
      <c r="M63" s="12">
        <v>-0.35208930900000007</v>
      </c>
      <c r="N63" s="12">
        <v>0.25709210100000002</v>
      </c>
      <c r="O63" s="13">
        <f>SUMXMY2(Таблица2[[#This Row],[X1]:[X9]],Таблица2[[#Totals],[X1]:[X9]])</f>
        <v>2.0798846808109785</v>
      </c>
      <c r="P63" s="21"/>
      <c r="Q63" s="21">
        <v>6</v>
      </c>
    </row>
    <row r="64" spans="1:17" x14ac:dyDescent="0.25">
      <c r="A64" s="11" t="s">
        <v>62</v>
      </c>
      <c r="B64" s="12">
        <v>2</v>
      </c>
      <c r="C64" s="12">
        <v>6</v>
      </c>
      <c r="D64" s="12">
        <v>7</v>
      </c>
      <c r="E64" s="12">
        <v>1</v>
      </c>
      <c r="F64" s="12">
        <v>-0.16935613500000002</v>
      </c>
      <c r="G64" s="12">
        <v>7.1173584200000015E-2</v>
      </c>
      <c r="H64" s="12">
        <v>-0.51868183900000009</v>
      </c>
      <c r="I64" s="12">
        <v>0.11554297600000001</v>
      </c>
      <c r="J64" s="12">
        <v>-0.75722034300000007</v>
      </c>
      <c r="K64" s="12">
        <v>-0.24965705600000002</v>
      </c>
      <c r="L64" s="12">
        <v>-0.68549507700000012</v>
      </c>
      <c r="M64" s="12">
        <v>-0.21951319000000005</v>
      </c>
      <c r="N64" s="12">
        <v>0.78895001200000014</v>
      </c>
      <c r="O64" s="13">
        <f>SUMXMY2(Таблица2[[#This Row],[X1]:[X9]],Таблица2[[#Totals],[X1]:[X9]])</f>
        <v>2.0923711650137586</v>
      </c>
      <c r="P64" s="21">
        <v>6</v>
      </c>
      <c r="Q64" s="21">
        <v>6</v>
      </c>
    </row>
    <row r="65" spans="1:17" x14ac:dyDescent="0.25">
      <c r="A65" s="11" t="s">
        <v>10</v>
      </c>
      <c r="B65" s="12">
        <v>4</v>
      </c>
      <c r="C65" s="12">
        <v>2</v>
      </c>
      <c r="D65" s="12">
        <v>6</v>
      </c>
      <c r="E65" s="12">
        <v>4</v>
      </c>
      <c r="F65" s="12">
        <v>-1.26777641</v>
      </c>
      <c r="G65" s="12">
        <v>-1.9590033199999999</v>
      </c>
      <c r="H65" s="12">
        <v>-0.54443133799999999</v>
      </c>
      <c r="I65" s="12">
        <v>0.18058372399999997</v>
      </c>
      <c r="J65" s="12">
        <v>-0.32024784100000003</v>
      </c>
      <c r="K65" s="12">
        <v>0.73188267000000007</v>
      </c>
      <c r="L65" s="12">
        <v>-1.4730913399999999</v>
      </c>
      <c r="M65" s="12">
        <v>3.21523564</v>
      </c>
      <c r="N65" s="12">
        <v>3.6255255399999999</v>
      </c>
      <c r="O65" s="13">
        <f>SUMXMY2(Таблица2[[#This Row],[X1]:[X9]],Таблица2[[#Totals],[X1]:[X9]])</f>
        <v>32.064351678043934</v>
      </c>
      <c r="P65" s="21">
        <v>2</v>
      </c>
      <c r="Q65" s="21">
        <v>2</v>
      </c>
    </row>
    <row r="66" spans="1:17" x14ac:dyDescent="0.25">
      <c r="A66" s="11" t="s">
        <v>64</v>
      </c>
      <c r="B66" s="12">
        <v>2</v>
      </c>
      <c r="C66" s="12">
        <v>6</v>
      </c>
      <c r="D66" s="12">
        <v>7</v>
      </c>
      <c r="E66" s="12">
        <v>1</v>
      </c>
      <c r="F66" s="12">
        <v>0.60269645600000021</v>
      </c>
      <c r="G66" s="12">
        <v>-0.132706676</v>
      </c>
      <c r="H66" s="12">
        <v>-0.99080136600000002</v>
      </c>
      <c r="I66" s="12">
        <v>0.44074671599999998</v>
      </c>
      <c r="J66" s="12">
        <v>-0.74290604300000007</v>
      </c>
      <c r="K66" s="12">
        <v>-0.49178011100000002</v>
      </c>
      <c r="L66" s="12">
        <v>-0.41582001400000007</v>
      </c>
      <c r="M66" s="12">
        <v>-0.61302210400000001</v>
      </c>
      <c r="N66" s="12">
        <v>0.49969395499999997</v>
      </c>
      <c r="O66" s="13">
        <f>SUMXMY2(Таблица2[[#This Row],[X1]:[X9]],Таблица2[[#Totals],[X1]:[X9]])</f>
        <v>3.1489525934349309</v>
      </c>
      <c r="P66" s="21"/>
      <c r="Q66" s="21">
        <v>6</v>
      </c>
    </row>
    <row r="67" spans="1:17" x14ac:dyDescent="0.25">
      <c r="A67" s="11" t="s">
        <v>65</v>
      </c>
      <c r="B67" s="12">
        <v>5</v>
      </c>
      <c r="C67" s="12">
        <v>4</v>
      </c>
      <c r="D67" s="12">
        <v>7</v>
      </c>
      <c r="E67" s="12">
        <v>5</v>
      </c>
      <c r="F67" s="12">
        <v>-0.12724417600000001</v>
      </c>
      <c r="G67" s="12">
        <v>0.6326284550000002</v>
      </c>
      <c r="H67" s="12">
        <v>2.2904884000000001</v>
      </c>
      <c r="I67" s="12">
        <v>1.8066024199999999</v>
      </c>
      <c r="J67" s="12">
        <v>7.5180272800000017E-2</v>
      </c>
      <c r="K67" s="12">
        <v>-0.990065046</v>
      </c>
      <c r="L67" s="12">
        <v>1.2052366999999999</v>
      </c>
      <c r="M67" s="12">
        <v>1.6878584600000002</v>
      </c>
      <c r="N67" s="12">
        <v>-1.20784987</v>
      </c>
      <c r="O67" s="13">
        <f>SUMXMY2(Таблица2[[#This Row],[X1]:[X9]],Таблица2[[#Totals],[X1]:[X9]])</f>
        <v>15.672803117354693</v>
      </c>
      <c r="P67" s="21"/>
      <c r="Q67" s="21">
        <v>4</v>
      </c>
    </row>
    <row r="68" spans="1:17" x14ac:dyDescent="0.25">
      <c r="A68" s="11" t="s">
        <v>66</v>
      </c>
      <c r="B68" s="12">
        <v>2</v>
      </c>
      <c r="C68" s="12">
        <v>6</v>
      </c>
      <c r="D68" s="12">
        <v>7</v>
      </c>
      <c r="E68" s="12">
        <v>1</v>
      </c>
      <c r="F68" s="12">
        <v>-1.1484591900000001</v>
      </c>
      <c r="G68" s="12">
        <v>0.14409998500000004</v>
      </c>
      <c r="H68" s="12">
        <v>8.6549324699999999E-2</v>
      </c>
      <c r="I68" s="12">
        <v>-0.14462001599999999</v>
      </c>
      <c r="J68" s="12">
        <v>-0.20564438700000004</v>
      </c>
      <c r="K68" s="12">
        <v>-0.25596980000000003</v>
      </c>
      <c r="L68" s="12">
        <v>9.3889379399999997E-3</v>
      </c>
      <c r="M68" s="12">
        <v>0.24597085900000001</v>
      </c>
      <c r="N68" s="12">
        <v>0.45303975199999996</v>
      </c>
      <c r="O68" s="13">
        <f>SUMXMY2(Таблица2[[#This Row],[X1]:[X9]],Таблица2[[#Totals],[X1]:[X9]])</f>
        <v>1.7417740364451202</v>
      </c>
      <c r="P68" s="21"/>
      <c r="Q68" s="21">
        <v>4</v>
      </c>
    </row>
    <row r="69" spans="1:17" x14ac:dyDescent="0.25">
      <c r="A69" s="11" t="s">
        <v>67</v>
      </c>
      <c r="B69" s="12">
        <v>2</v>
      </c>
      <c r="C69" s="12">
        <v>6</v>
      </c>
      <c r="D69" s="12">
        <v>7</v>
      </c>
      <c r="E69" s="12">
        <v>4</v>
      </c>
      <c r="F69" s="12">
        <v>0.23421681000000003</v>
      </c>
      <c r="G69" s="12">
        <v>-1.18033755</v>
      </c>
      <c r="H69" s="12">
        <v>-6.6319327399999989E-2</v>
      </c>
      <c r="I69" s="12">
        <v>-0.92510899099999999</v>
      </c>
      <c r="J69" s="12">
        <v>-2.0560790099999999</v>
      </c>
      <c r="K69" s="12">
        <v>-0.990065046</v>
      </c>
      <c r="L69" s="12">
        <v>-0.73475502500000012</v>
      </c>
      <c r="M69" s="12">
        <v>-0.198110218</v>
      </c>
      <c r="N69" s="12">
        <v>0.18244537600000002</v>
      </c>
      <c r="O69" s="13">
        <f>SUMXMY2(Таблица2[[#This Row],[X1]:[X9]],Таблица2[[#Totals],[X1]:[X9]])</f>
        <v>8.128367755744053</v>
      </c>
      <c r="P69" s="21"/>
      <c r="Q69" s="21">
        <v>6</v>
      </c>
    </row>
    <row r="70" spans="1:17" x14ac:dyDescent="0.25">
      <c r="A70" s="11" t="s">
        <v>68</v>
      </c>
      <c r="B70" s="12">
        <v>5</v>
      </c>
      <c r="C70" s="12">
        <v>7</v>
      </c>
      <c r="D70" s="12">
        <v>7</v>
      </c>
      <c r="E70" s="12">
        <v>3</v>
      </c>
      <c r="F70" s="12">
        <v>-1.4945617E-2</v>
      </c>
      <c r="G70" s="12">
        <v>0.9345280720000001</v>
      </c>
      <c r="H70" s="12">
        <v>0.45770386600000001</v>
      </c>
      <c r="I70" s="12">
        <v>0.11554297600000001</v>
      </c>
      <c r="J70" s="12">
        <v>1.48050069</v>
      </c>
      <c r="K70" s="12">
        <v>-0.35600399300000007</v>
      </c>
      <c r="L70" s="12">
        <v>-0.121853329</v>
      </c>
      <c r="M70" s="12">
        <v>-0.33765759100000009</v>
      </c>
      <c r="N70" s="12">
        <v>0.21043789800000004</v>
      </c>
      <c r="O70" s="13">
        <f>SUMXMY2(Таблица2[[#This Row],[X1]:[X9]],Таблица2[[#Totals],[X1]:[X9]])</f>
        <v>3.5881752244898477</v>
      </c>
      <c r="P70" s="21">
        <v>7</v>
      </c>
      <c r="Q70" s="21">
        <v>7</v>
      </c>
    </row>
    <row r="71" spans="1:17" x14ac:dyDescent="0.25">
      <c r="A71" s="11" t="s">
        <v>69</v>
      </c>
      <c r="B71" s="12">
        <v>4</v>
      </c>
      <c r="C71" s="12">
        <v>6</v>
      </c>
      <c r="D71" s="12">
        <v>7</v>
      </c>
      <c r="E71" s="12">
        <v>4</v>
      </c>
      <c r="F71" s="12">
        <v>-0.43606521200000004</v>
      </c>
      <c r="G71" s="12">
        <v>-1.3520674700000002</v>
      </c>
      <c r="H71" s="12">
        <v>-1.1846826399999999</v>
      </c>
      <c r="I71" s="12">
        <v>-1.9007202100000002</v>
      </c>
      <c r="J71" s="12">
        <v>-0.57906373899999997</v>
      </c>
      <c r="K71" s="12">
        <v>-0.50981305200000004</v>
      </c>
      <c r="L71" s="12">
        <v>-1.2265558400000001</v>
      </c>
      <c r="M71" s="12">
        <v>-0.61534585500000016</v>
      </c>
      <c r="N71" s="12">
        <v>-8.8148999499999978E-2</v>
      </c>
      <c r="O71" s="13">
        <f>SUMXMY2(Таблица2[[#This Row],[X1]:[X9]],Таблица2[[#Totals],[X1]:[X9]])</f>
        <v>9.5205337454338803</v>
      </c>
      <c r="P71" s="21"/>
      <c r="Q71" s="21">
        <v>6</v>
      </c>
    </row>
    <row r="72" spans="1:17" x14ac:dyDescent="0.25">
      <c r="A72" s="11" t="s">
        <v>70</v>
      </c>
      <c r="B72" s="12">
        <v>5</v>
      </c>
      <c r="C72" s="12">
        <v>7</v>
      </c>
      <c r="D72" s="12">
        <v>7</v>
      </c>
      <c r="E72" s="12">
        <v>3</v>
      </c>
      <c r="F72" s="12">
        <v>0.20263284100000001</v>
      </c>
      <c r="G72" s="12">
        <v>-0.22445279400000001</v>
      </c>
      <c r="H72" s="12">
        <v>-0.74765173600000023</v>
      </c>
      <c r="I72" s="12">
        <v>0.7009097070000001</v>
      </c>
      <c r="J72" s="12">
        <v>3.3153350700000002</v>
      </c>
      <c r="K72" s="12">
        <v>-0.30518079800000009</v>
      </c>
      <c r="L72" s="12">
        <v>3.1845535299999991E-2</v>
      </c>
      <c r="M72" s="12">
        <v>-0.36762175100000005</v>
      </c>
      <c r="N72" s="12">
        <v>0.63032572300000012</v>
      </c>
      <c r="O72" s="13">
        <f>SUMXMY2(Таблица2[[#This Row],[X1]:[X9]],Таблица2[[#Totals],[X1]:[X9]])</f>
        <v>12.759749014360006</v>
      </c>
      <c r="P72" s="21"/>
      <c r="Q72" s="21">
        <v>6</v>
      </c>
    </row>
    <row r="73" spans="1:17" x14ac:dyDescent="0.25">
      <c r="A73" s="11" t="s">
        <v>71</v>
      </c>
      <c r="B73" s="12">
        <v>5</v>
      </c>
      <c r="C73" s="12">
        <v>7</v>
      </c>
      <c r="D73" s="12">
        <v>7</v>
      </c>
      <c r="E73" s="12">
        <v>3</v>
      </c>
      <c r="F73" s="12">
        <v>0.56058449700000001</v>
      </c>
      <c r="G73" s="12">
        <v>0.93060729800000008</v>
      </c>
      <c r="H73" s="12">
        <v>0.77085671</v>
      </c>
      <c r="I73" s="12">
        <v>5.0502227800000007E-2</v>
      </c>
      <c r="J73" s="12">
        <v>1.9255001899999999</v>
      </c>
      <c r="K73" s="12">
        <v>-0.27596528600000003</v>
      </c>
      <c r="L73" s="12">
        <v>-0.26775315399999994</v>
      </c>
      <c r="M73" s="12">
        <v>-0.35007131400000002</v>
      </c>
      <c r="N73" s="12">
        <v>-0.47071346200000003</v>
      </c>
      <c r="O73" s="13">
        <f>SUMXMY2(Таблица2[[#This Row],[X1]:[X9]],Таблица2[[#Totals],[X1]:[X9]])</f>
        <v>5.9765761239321273</v>
      </c>
      <c r="P73" s="21"/>
      <c r="Q73" s="21">
        <v>7</v>
      </c>
    </row>
    <row r="74" spans="1:17" x14ac:dyDescent="0.25">
      <c r="A74" s="11" t="s">
        <v>72</v>
      </c>
      <c r="B74" s="12">
        <v>4</v>
      </c>
      <c r="C74" s="12">
        <v>2</v>
      </c>
      <c r="D74" s="12">
        <v>7</v>
      </c>
      <c r="E74" s="12">
        <v>1</v>
      </c>
      <c r="F74" s="12">
        <v>-1.78013859</v>
      </c>
      <c r="G74" s="12">
        <v>-0.33501862700000012</v>
      </c>
      <c r="H74" s="12">
        <v>-0.33766019000000008</v>
      </c>
      <c r="I74" s="12">
        <v>-0.404783008</v>
      </c>
      <c r="J74" s="12">
        <v>-0.65893388300000011</v>
      </c>
      <c r="K74" s="12">
        <v>0.87357587000000014</v>
      </c>
      <c r="L74" s="12">
        <v>0.17466730200000002</v>
      </c>
      <c r="M74" s="12">
        <v>-0.32267551100000008</v>
      </c>
      <c r="N74" s="12">
        <v>3.2989461200000001</v>
      </c>
      <c r="O74" s="13">
        <f>SUMXMY2(Таблица2[[#This Row],[X1]:[X9]],Таблица2[[#Totals],[X1]:[X9]])</f>
        <v>15.773996885338644</v>
      </c>
      <c r="P74" s="21"/>
      <c r="Q74" s="21">
        <v>2</v>
      </c>
    </row>
    <row r="75" spans="1:17" x14ac:dyDescent="0.25">
      <c r="A75" s="11" t="s">
        <v>73</v>
      </c>
      <c r="B75" s="12">
        <v>2</v>
      </c>
      <c r="C75" s="12">
        <v>6</v>
      </c>
      <c r="D75" s="12">
        <v>7</v>
      </c>
      <c r="E75" s="12">
        <v>1</v>
      </c>
      <c r="F75" s="12">
        <v>0.48337923700000007</v>
      </c>
      <c r="G75" s="12">
        <v>0.70084992700000015</v>
      </c>
      <c r="H75" s="12">
        <v>-0.29369400200000001</v>
      </c>
      <c r="I75" s="12">
        <v>-1.18527198</v>
      </c>
      <c r="J75" s="12">
        <v>-0.77044171600000011</v>
      </c>
      <c r="K75" s="12">
        <v>-0.34561821300000006</v>
      </c>
      <c r="L75" s="12">
        <v>-0.92851965300000006</v>
      </c>
      <c r="M75" s="12">
        <v>-0.25204570599999998</v>
      </c>
      <c r="N75" s="12">
        <v>-9.7479840099999993E-2</v>
      </c>
      <c r="O75" s="13">
        <f>SUMXMY2(Таблица2[[#This Row],[X1]:[X9]],Таблица2[[#Totals],[X1]:[X9]])</f>
        <v>3.8641824298753433</v>
      </c>
      <c r="P75" s="21"/>
      <c r="Q75" s="21">
        <v>6</v>
      </c>
    </row>
    <row r="76" spans="1:17" x14ac:dyDescent="0.25">
      <c r="A76" s="11" t="s">
        <v>74</v>
      </c>
      <c r="B76" s="12">
        <v>4</v>
      </c>
      <c r="C76" s="12">
        <v>7</v>
      </c>
      <c r="D76" s="12">
        <v>7</v>
      </c>
      <c r="E76" s="12">
        <v>3</v>
      </c>
      <c r="F76" s="12">
        <v>2.0064284400000001</v>
      </c>
      <c r="G76" s="12">
        <v>-0.55615029400000005</v>
      </c>
      <c r="H76" s="12">
        <v>-0.28176821100000005</v>
      </c>
      <c r="I76" s="12">
        <v>-1.4454349799999999</v>
      </c>
      <c r="J76" s="12">
        <v>2.2060992499999998</v>
      </c>
      <c r="K76" s="12">
        <v>0.211570693</v>
      </c>
      <c r="L76" s="12">
        <v>0.11162880999999999</v>
      </c>
      <c r="M76" s="12">
        <v>-0.13879341200000003</v>
      </c>
      <c r="N76" s="12">
        <v>0.54634815800000003</v>
      </c>
      <c r="O76" s="13">
        <f>SUMXMY2(Таблица2[[#This Row],[X1]:[X9]],Таблица2[[#Totals],[X1]:[X9]])</f>
        <v>11.745590811997225</v>
      </c>
      <c r="P76" s="21"/>
      <c r="Q76" s="21">
        <v>6</v>
      </c>
    </row>
    <row r="77" spans="1:17" x14ac:dyDescent="0.25">
      <c r="A77" s="11" t="s">
        <v>75</v>
      </c>
      <c r="B77" s="12">
        <v>2</v>
      </c>
      <c r="C77" s="12">
        <v>4</v>
      </c>
      <c r="D77" s="12">
        <v>7</v>
      </c>
      <c r="E77" s="12">
        <v>1</v>
      </c>
      <c r="F77" s="12">
        <v>-0.21497742500000003</v>
      </c>
      <c r="G77" s="12">
        <v>-0.11859188899999999</v>
      </c>
      <c r="H77" s="12">
        <v>0.89236232199999987</v>
      </c>
      <c r="I77" s="12">
        <v>0.50578746299999999</v>
      </c>
      <c r="J77" s="12">
        <v>-0.18244978500000003</v>
      </c>
      <c r="K77" s="12">
        <v>-0.35170767400000003</v>
      </c>
      <c r="L77" s="12">
        <v>0.87633297099999996</v>
      </c>
      <c r="M77" s="12">
        <v>-0.52606488899999992</v>
      </c>
      <c r="N77" s="12">
        <v>0.46237059300000011</v>
      </c>
      <c r="O77" s="13">
        <f>SUMXMY2(Таблица2[[#This Row],[X1]:[X9]],Таблица2[[#Totals],[X1]:[X9]])</f>
        <v>2.5278873215998674</v>
      </c>
      <c r="P77" s="21">
        <v>4</v>
      </c>
      <c r="Q77" s="21">
        <v>4</v>
      </c>
    </row>
    <row r="78" spans="1:17" x14ac:dyDescent="0.25">
      <c r="A78" s="11" t="s">
        <v>76</v>
      </c>
      <c r="B78" s="12">
        <v>2</v>
      </c>
      <c r="C78" s="12">
        <v>6</v>
      </c>
      <c r="D78" s="12">
        <v>7</v>
      </c>
      <c r="E78" s="12">
        <v>1</v>
      </c>
      <c r="F78" s="12">
        <v>-0.40448124300000005</v>
      </c>
      <c r="G78" s="12">
        <v>0.22016300499999999</v>
      </c>
      <c r="H78" s="12">
        <v>-0.53144245700000003</v>
      </c>
      <c r="I78" s="12">
        <v>-1.4538520100000001E-2</v>
      </c>
      <c r="J78" s="12">
        <v>-0.57220871700000009</v>
      </c>
      <c r="K78" s="12">
        <v>-0.46073117499999999</v>
      </c>
      <c r="L78" s="12">
        <v>-0.22803194000000002</v>
      </c>
      <c r="M78" s="12">
        <v>-0.57504711800000008</v>
      </c>
      <c r="N78" s="12">
        <v>0.57434067900000008</v>
      </c>
      <c r="O78" s="13">
        <f>SUMXMY2(Таблица2[[#This Row],[X1]:[X9]],Таблица2[[#Totals],[X1]:[X9]])</f>
        <v>1.7469602789198322</v>
      </c>
      <c r="P78" s="21">
        <v>6</v>
      </c>
      <c r="Q78" s="21">
        <v>6</v>
      </c>
    </row>
    <row r="79" spans="1:17" x14ac:dyDescent="0.25">
      <c r="A79" s="11" t="s">
        <v>77</v>
      </c>
      <c r="B79" s="12">
        <v>2</v>
      </c>
      <c r="C79" s="12">
        <v>4</v>
      </c>
      <c r="D79" s="12">
        <v>7</v>
      </c>
      <c r="E79" s="12">
        <v>5</v>
      </c>
      <c r="F79" s="12">
        <v>0.44126727799999999</v>
      </c>
      <c r="G79" s="12">
        <v>0.53147247999999991</v>
      </c>
      <c r="H79" s="12">
        <v>1.13379998</v>
      </c>
      <c r="I79" s="12">
        <v>-0.72998674799999996</v>
      </c>
      <c r="J79" s="12">
        <v>-0.119915781</v>
      </c>
      <c r="K79" s="12">
        <v>0.263057386</v>
      </c>
      <c r="L79" s="12">
        <v>-0.11216400400000001</v>
      </c>
      <c r="M79" s="12">
        <v>0.48036397000000008</v>
      </c>
      <c r="N79" s="12">
        <v>0.62099488200000019</v>
      </c>
      <c r="O79" s="13">
        <f>SUMXMY2(Таблица2[[#This Row],[X1]:[X9]],Таблица2[[#Totals],[X1]:[X9]])</f>
        <v>3.0081067878444201</v>
      </c>
      <c r="P79" s="21"/>
      <c r="Q79" s="21">
        <v>4</v>
      </c>
    </row>
    <row r="80" spans="1:17" x14ac:dyDescent="0.25">
      <c r="A80" s="11" t="s">
        <v>83</v>
      </c>
      <c r="B80" s="12">
        <v>3</v>
      </c>
      <c r="C80" s="12">
        <v>5</v>
      </c>
      <c r="D80" s="12">
        <v>5</v>
      </c>
      <c r="E80" s="12">
        <v>2</v>
      </c>
      <c r="F80" s="12">
        <v>-1.30286971</v>
      </c>
      <c r="G80" s="12">
        <v>-0.99449285499999995</v>
      </c>
      <c r="H80" s="12">
        <v>0.87550239899999993</v>
      </c>
      <c r="I80" s="12">
        <v>-1.8356794600000002</v>
      </c>
      <c r="J80" s="12">
        <v>-0.16254381000000001</v>
      </c>
      <c r="K80" s="12">
        <v>3.1189489199999998</v>
      </c>
      <c r="L80" s="12">
        <v>0.31438674100000014</v>
      </c>
      <c r="M80" s="12">
        <v>3.70340683</v>
      </c>
      <c r="N80" s="12">
        <v>-2.1502647600000002</v>
      </c>
      <c r="O80" s="13">
        <f>SUMXMY2(Таблица2[[#This Row],[X1]:[X9]],Таблица2[[#Totals],[X1]:[X9]])</f>
        <v>35.014671615955351</v>
      </c>
      <c r="P80" s="21"/>
      <c r="Q80" s="21">
        <v>5</v>
      </c>
    </row>
    <row r="81" spans="1:17" x14ac:dyDescent="0.25">
      <c r="A81" s="11" t="s">
        <v>79</v>
      </c>
      <c r="B81" s="12">
        <v>2</v>
      </c>
      <c r="C81" s="12">
        <v>6</v>
      </c>
      <c r="D81" s="12">
        <v>7</v>
      </c>
      <c r="E81" s="12">
        <v>1</v>
      </c>
      <c r="F81" s="12">
        <v>0.27983810000000003</v>
      </c>
      <c r="G81" s="12">
        <v>0.15272568800000003</v>
      </c>
      <c r="H81" s="12">
        <v>-0.3038727140000001</v>
      </c>
      <c r="I81" s="12">
        <v>-0.33974226000000007</v>
      </c>
      <c r="J81" s="12">
        <v>-0.391579232</v>
      </c>
      <c r="K81" s="12">
        <v>-0.40467678000000007</v>
      </c>
      <c r="L81" s="12">
        <v>0.46851433200000003</v>
      </c>
      <c r="M81" s="12">
        <v>-0.41305720100000004</v>
      </c>
      <c r="N81" s="12">
        <v>5.181360870000002E-2</v>
      </c>
      <c r="O81" s="13">
        <f>SUMXMY2(Таблица2[[#This Row],[X1]:[X9]],Таблица2[[#Totals],[X1]:[X9]])</f>
        <v>1.0193020991836883</v>
      </c>
      <c r="P81" s="21">
        <v>6</v>
      </c>
      <c r="Q81" s="21">
        <v>6</v>
      </c>
    </row>
    <row r="82" spans="1:17" x14ac:dyDescent="0.25">
      <c r="A82" s="11" t="s">
        <v>80</v>
      </c>
      <c r="B82" s="12">
        <v>1</v>
      </c>
      <c r="C82" s="12">
        <v>3</v>
      </c>
      <c r="D82" s="12">
        <v>7</v>
      </c>
      <c r="E82" s="12">
        <v>4</v>
      </c>
      <c r="F82" s="12">
        <v>-2.88557752</v>
      </c>
      <c r="G82" s="12">
        <v>-2.9219454700000003</v>
      </c>
      <c r="H82" s="12">
        <v>-2.23677145</v>
      </c>
      <c r="I82" s="12">
        <v>0.57082821100000014</v>
      </c>
      <c r="J82" s="12">
        <v>-1.04298354</v>
      </c>
      <c r="K82" s="12">
        <v>-0.33739680200000011</v>
      </c>
      <c r="L82" s="12">
        <v>-1.7452983799999999</v>
      </c>
      <c r="M82" s="12">
        <v>-0.60268752600000008</v>
      </c>
      <c r="N82" s="12">
        <v>-2.2833115699999997E-2</v>
      </c>
      <c r="O82" s="13">
        <f>SUMXMY2(Таблица2[[#This Row],[X1]:[X9]],Таблица2[[#Totals],[X1]:[X9]])</f>
        <v>26.804785628859786</v>
      </c>
      <c r="P82" s="21">
        <v>3</v>
      </c>
      <c r="Q82" s="21">
        <v>3</v>
      </c>
    </row>
    <row r="83" spans="1:17" x14ac:dyDescent="0.25">
      <c r="A83" s="11" t="s">
        <v>81</v>
      </c>
      <c r="B83" s="12">
        <v>5</v>
      </c>
      <c r="C83" s="12">
        <v>7</v>
      </c>
      <c r="D83" s="12">
        <v>7</v>
      </c>
      <c r="E83" s="12">
        <v>3</v>
      </c>
      <c r="F83" s="12">
        <v>-0.39746258300000009</v>
      </c>
      <c r="G83" s="12">
        <v>0.27191722500000004</v>
      </c>
      <c r="H83" s="12">
        <v>0.49087905100000001</v>
      </c>
      <c r="I83" s="12">
        <v>0.37570596800000006</v>
      </c>
      <c r="J83" s="12">
        <v>1.76491278</v>
      </c>
      <c r="K83" s="12">
        <v>-0.43700844000000005</v>
      </c>
      <c r="L83" s="12">
        <v>-0.26190862700000006</v>
      </c>
      <c r="M83" s="12">
        <v>-0.77256596699999991</v>
      </c>
      <c r="N83" s="12">
        <v>0.61166404200000013</v>
      </c>
      <c r="O83" s="13">
        <f>SUMXMY2(Таблица2[[#This Row],[X1]:[X9]],Таблица2[[#Totals],[X1]:[X9]])</f>
        <v>4.9595133997503522</v>
      </c>
      <c r="P83" s="21"/>
      <c r="Q83" s="21">
        <v>7</v>
      </c>
    </row>
    <row r="84" spans="1:17" x14ac:dyDescent="0.25">
      <c r="A84" s="11" t="s">
        <v>82</v>
      </c>
      <c r="B84" s="12">
        <v>3</v>
      </c>
      <c r="C84" s="12">
        <v>1</v>
      </c>
      <c r="D84" s="12">
        <v>4</v>
      </c>
      <c r="E84" s="12">
        <v>2</v>
      </c>
      <c r="F84" s="12">
        <v>-2.0924689499999998</v>
      </c>
      <c r="G84" s="12">
        <v>2.0856673899999998</v>
      </c>
      <c r="H84" s="12">
        <v>1.57059013</v>
      </c>
      <c r="I84" s="12">
        <v>0.76595045500000003</v>
      </c>
      <c r="J84" s="12">
        <v>-0.43485067500000013</v>
      </c>
      <c r="K84" s="12">
        <v>4.8022907799999999</v>
      </c>
      <c r="L84" s="12">
        <v>2.3266124499999998</v>
      </c>
      <c r="M84" s="12">
        <v>3.8924256499999998</v>
      </c>
      <c r="N84" s="12">
        <v>-1.9916404700000001</v>
      </c>
      <c r="O84" s="13">
        <f>SUMXMY2(Таблица2[[#This Row],[X1]:[X9]],Таблица2[[#Totals],[X1]:[X9]])</f>
        <v>59.563694763421765</v>
      </c>
      <c r="P84" s="21">
        <v>1</v>
      </c>
      <c r="Q84" s="21">
        <v>1</v>
      </c>
    </row>
    <row r="85" spans="1:17" x14ac:dyDescent="0.25">
      <c r="A85" s="11" t="s">
        <v>78</v>
      </c>
      <c r="B85" s="12">
        <v>3</v>
      </c>
      <c r="C85" s="12">
        <v>5</v>
      </c>
      <c r="D85" s="12">
        <v>3</v>
      </c>
      <c r="E85" s="12">
        <v>4</v>
      </c>
      <c r="F85" s="12">
        <v>-0.68873696899999992</v>
      </c>
      <c r="G85" s="12">
        <v>-1.3097231</v>
      </c>
      <c r="H85" s="12">
        <v>9.2038054999999994E-2</v>
      </c>
      <c r="I85" s="12">
        <v>-2.8112906799999999</v>
      </c>
      <c r="J85" s="12">
        <v>-0.7117433070000001</v>
      </c>
      <c r="K85" s="12">
        <v>0.71316304600000002</v>
      </c>
      <c r="L85" s="12">
        <v>-0.41756864900000007</v>
      </c>
      <c r="M85" s="12">
        <v>1.2694609400000001</v>
      </c>
      <c r="N85" s="12">
        <v>-1.1145414600000001</v>
      </c>
      <c r="O85" s="13">
        <f>SUMXMY2(Таблица2[[#This Row],[X1]:[X9]],Таблица2[[#Totals],[X1]:[X9]])</f>
        <v>14.144836888784321</v>
      </c>
      <c r="P85" s="21"/>
      <c r="Q85" s="21">
        <v>7</v>
      </c>
    </row>
    <row r="86" spans="1:17" x14ac:dyDescent="0.25">
      <c r="A86" s="11" t="s">
        <v>84</v>
      </c>
      <c r="B86" s="12">
        <v>2</v>
      </c>
      <c r="C86" s="12">
        <v>4</v>
      </c>
      <c r="D86" s="12">
        <v>7</v>
      </c>
      <c r="E86" s="12">
        <v>1</v>
      </c>
      <c r="F86" s="12">
        <v>0.413192638</v>
      </c>
      <c r="G86" s="12">
        <v>0.52912001600000014</v>
      </c>
      <c r="H86" s="12">
        <v>0.82581612699999996</v>
      </c>
      <c r="I86" s="12">
        <v>-0.92510899099999999</v>
      </c>
      <c r="J86" s="12">
        <v>-0.3866831770000001</v>
      </c>
      <c r="K86" s="12">
        <v>-0.19871947100000004</v>
      </c>
      <c r="L86" s="12">
        <v>-0.57524232200000003</v>
      </c>
      <c r="M86" s="12">
        <v>-0.19132241899999999</v>
      </c>
      <c r="N86" s="12">
        <v>0.25709210100000002</v>
      </c>
      <c r="O86" s="13">
        <f>SUMXMY2(Таблица2[[#This Row],[X1]:[X9]],Таблица2[[#Totals],[X1]:[X9]])</f>
        <v>2.611112720783995</v>
      </c>
      <c r="P86" s="21"/>
      <c r="Q86" s="21">
        <v>4</v>
      </c>
    </row>
    <row r="87" spans="1:17" x14ac:dyDescent="0.25">
      <c r="A87" s="14"/>
      <c r="B87" s="15">
        <f>SUBTOTAL(103,Таблица2[Cluster Membership-Ward])</f>
        <v>85</v>
      </c>
      <c r="C87" s="15">
        <f>SUBTOTAL(103,Таблица2[Cluster Membership-Complete])</f>
        <v>85</v>
      </c>
      <c r="D87" s="15">
        <f>SUBTOTAL(103,Таблица2[Cluster Membership-Single])</f>
        <v>85</v>
      </c>
      <c r="E87" s="15">
        <f>SUBTOTAL(103,Таблица2[CLUSTER K-means])</f>
        <v>85</v>
      </c>
      <c r="F87" s="15">
        <f>SUBTOTAL(101,Таблица2[X1])</f>
        <v>1.0094124686437353E-10</v>
      </c>
      <c r="G87" s="15">
        <f>SUBTOTAL(101,Таблица2[X2])</f>
        <v>2.4247059392980846E-10</v>
      </c>
      <c r="H87" s="15">
        <f>SUBTOTAL(101,Таблица2[X3])</f>
        <v>4.588230449170998E-11</v>
      </c>
      <c r="I87" s="15">
        <f>SUBTOTAL(101,Таблица2[X4])</f>
        <v>-4.7058762115839536E-12</v>
      </c>
      <c r="J87" s="15">
        <f>SUBTOTAL(101,Таблица2[X5])</f>
        <v>-9.6447077775210612E-11</v>
      </c>
      <c r="K87" s="15">
        <f>SUBTOTAL(101,Таблица2[X6])</f>
        <v>-1.4117685452047828E-11</v>
      </c>
      <c r="L87" s="15">
        <f>SUBTOTAL(101,Таблица2[X7])</f>
        <v>3.1058818262361938E-11</v>
      </c>
      <c r="M87" s="15">
        <f>SUBTOTAL(101,Таблица2[X8])</f>
        <v>4.2470586851283588E-11</v>
      </c>
      <c r="N87" s="15">
        <f>SUBTOTAL(101,Таблица2[X9])</f>
        <v>-1.4117671737528112E-11</v>
      </c>
      <c r="O87" s="15">
        <f>SUBTOTAL(109,Таблица2[Расстояние])</f>
        <v>755.99999992232358</v>
      </c>
      <c r="P87" s="20">
        <f>SUBTOTAL(103,Таблица2[обучающая выборка])</f>
        <v>30</v>
      </c>
      <c r="Q87" s="30">
        <f>(Таблица2[[#Totals],[обучающая выборка]]-1)/Таблица2[[#Totals],[обучающая выборка]]</f>
        <v>0.96666666666666667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полная связь</vt:lpstr>
      <vt:lpstr>Уорд</vt:lpstr>
      <vt:lpstr>Одиночная связь</vt:lpstr>
      <vt:lpstr>K-means</vt:lpstr>
      <vt:lpstr>функционал качества</vt:lpstr>
      <vt:lpstr>Графики</vt:lpstr>
      <vt:lpstr>Итоги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2024-10-13T22:35:48Z</dcterms:modified>
</cp:coreProperties>
</file>