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 Bootcamp\Sprint 6 Statistics for Data Analyst\Essential Statistics for Data Analyst\"/>
    </mc:Choice>
  </mc:AlternateContent>
  <xr:revisionPtr revIDLastSave="0" documentId="13_ncr:1_{44863104-616B-4F66-B071-0787810290A9}" xr6:coauthVersionLast="47" xr6:coauthVersionMax="47" xr10:uidLastSave="{00000000-0000-0000-0000-000000000000}"/>
  <bookViews>
    <workbookView xWindow="-108" yWindow="-108" windowWidth="23256" windowHeight="12576" xr2:uid="{702D3460-7646-4307-9866-DF08F3EAC2A4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_xlchart.v1.0" hidden="1">Sheet5!$A$1</definedName>
    <definedName name="_xlchart.v1.1" hidden="1">Sheet5!$A$2:$A$101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6" l="1"/>
  <c r="D9" i="5"/>
  <c r="D8" i="5"/>
  <c r="D4" i="5"/>
  <c r="D6" i="5"/>
  <c r="D5" i="5"/>
  <c r="E10" i="4"/>
  <c r="E20" i="4"/>
  <c r="E19" i="4"/>
  <c r="E18" i="4"/>
  <c r="E17" i="4"/>
  <c r="E16" i="4"/>
  <c r="E15" i="4"/>
  <c r="E14" i="4"/>
  <c r="E13" i="4"/>
  <c r="E12" i="4"/>
  <c r="E9" i="4"/>
  <c r="B2" i="4" a="1"/>
  <c r="B2" i="4" s="1"/>
  <c r="E8" i="4"/>
  <c r="E7" i="4"/>
  <c r="E4" i="4"/>
  <c r="E5" i="4"/>
  <c r="E3" i="4"/>
  <c r="E2" i="4"/>
  <c r="D3" i="3"/>
  <c r="C8" i="2"/>
  <c r="C7" i="2"/>
  <c r="C6" i="2"/>
  <c r="C5" i="2"/>
  <c r="C4" i="2"/>
  <c r="C3" i="2"/>
  <c r="E18" i="1"/>
  <c r="E14" i="1"/>
  <c r="E15" i="1"/>
  <c r="E16" i="1"/>
  <c r="E17" i="1"/>
  <c r="E13" i="1"/>
  <c r="D8" i="1"/>
  <c r="D2" i="1"/>
  <c r="D4" i="1"/>
  <c r="D7" i="1"/>
  <c r="D5" i="1"/>
  <c r="D3" i="1"/>
  <c r="D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<sst xmlns="http://schemas.openxmlformats.org/spreadsheetml/2006/main" count="71" uniqueCount="68">
  <si>
    <t>ID</t>
  </si>
  <si>
    <t>Random</t>
  </si>
  <si>
    <t>House 1</t>
  </si>
  <si>
    <t>HH</t>
  </si>
  <si>
    <t>House 2</t>
  </si>
  <si>
    <t>House 3</t>
  </si>
  <si>
    <t>House 4</t>
  </si>
  <si>
    <t>House 5</t>
  </si>
  <si>
    <t>House 6</t>
  </si>
  <si>
    <t>House 7</t>
  </si>
  <si>
    <t>Stratified Random Sampling</t>
  </si>
  <si>
    <t>Thaibev Chang n=1000</t>
  </si>
  <si>
    <t>GBKK</t>
  </si>
  <si>
    <t>Central</t>
  </si>
  <si>
    <t>South</t>
  </si>
  <si>
    <t>North</t>
  </si>
  <si>
    <t>NE</t>
  </si>
  <si>
    <t>KK, Ubon, Udon, Korat</t>
  </si>
  <si>
    <t>ลูกค้าเลือก</t>
  </si>
  <si>
    <t>จันทบุรี</t>
  </si>
  <si>
    <t>N</t>
  </si>
  <si>
    <t>ME (Error)</t>
  </si>
  <si>
    <t>Budget</t>
  </si>
  <si>
    <t>Dimishing Return</t>
  </si>
  <si>
    <t xml:space="preserve"> </t>
  </si>
  <si>
    <t>CPI 500</t>
  </si>
  <si>
    <t>Larger N</t>
  </si>
  <si>
    <t>Smaller Error</t>
  </si>
  <si>
    <t>More confidence</t>
  </si>
  <si>
    <t>More data</t>
  </si>
  <si>
    <t>Low confidence</t>
  </si>
  <si>
    <t>Small data</t>
  </si>
  <si>
    <t>Incidence</t>
  </si>
  <si>
    <t>Sample Size</t>
  </si>
  <si>
    <t>Confidence level</t>
  </si>
  <si>
    <t>เราจะได้เห็นผลลัพธ์แบบเดิมกี่ครั้ง</t>
  </si>
  <si>
    <t>New Est vs. Coke</t>
  </si>
  <si>
    <t>Est  (58%) &gt; Coke (55%)</t>
  </si>
  <si>
    <t>Confidence 95% -&gt; Est ชนะ Coke 95/100</t>
  </si>
  <si>
    <r>
      <rPr>
        <b/>
        <u/>
        <sz val="11"/>
        <color theme="1"/>
        <rFont val="Calibri"/>
        <family val="2"/>
        <scheme val="minor"/>
      </rPr>
      <t>ถ้า</t>
    </r>
    <r>
      <rPr>
        <sz val="11"/>
        <color theme="1"/>
        <rFont val="Calibri"/>
        <family val="2"/>
        <scheme val="minor"/>
      </rPr>
      <t>เกิดเราทำ survey ซ้ำ 100 ครั้ง</t>
    </r>
  </si>
  <si>
    <t>Central Limit Theorem</t>
  </si>
  <si>
    <t>CLT</t>
  </si>
  <si>
    <t>height</t>
  </si>
  <si>
    <t>mean</t>
  </si>
  <si>
    <t>median</t>
  </si>
  <si>
    <t>mode</t>
  </si>
  <si>
    <t>n</t>
  </si>
  <si>
    <t>sd</t>
  </si>
  <si>
    <t>variance</t>
  </si>
  <si>
    <t>range</t>
  </si>
  <si>
    <t>IQR</t>
  </si>
  <si>
    <t>d^2</t>
  </si>
  <si>
    <t>ส่วนเบี่ยงเบนมาตรฐาน(จากค่าเฉลี่ย)</t>
  </si>
  <si>
    <t>Min</t>
  </si>
  <si>
    <t>Max</t>
  </si>
  <si>
    <t>Quartile</t>
  </si>
  <si>
    <t>Percentile</t>
  </si>
  <si>
    <t>Q1</t>
  </si>
  <si>
    <t>Q2</t>
  </si>
  <si>
    <t>Q3</t>
  </si>
  <si>
    <t>Q4</t>
  </si>
  <si>
    <t>50th</t>
  </si>
  <si>
    <t>77th</t>
  </si>
  <si>
    <t>median (Q2)</t>
  </si>
  <si>
    <t>24th</t>
  </si>
  <si>
    <t>Q3+3*IQR</t>
  </si>
  <si>
    <t>Q1-3*IQR</t>
  </si>
  <si>
    <t>Can you write R program?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</si>
</sst>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9" fontId="0" fillId="0" borderId="0" xfId="0" applyNumberFormat="1"/>
    <xf numFmtId="9" fontId="0" fillId="2" borderId="0" xfId="0" applyNumberFormat="1" applyFill="1"/>
    <xf numFmtId="0" fontId="0" fillId="3" borderId="0" xfId="0" applyFill="1"/>
    <xf numFmtId="9" fontId="0" fillId="0" borderId="0" xfId="1" applyFont="1"/>
  </cellXfs>
  <cellStyles count="2">
    <cellStyle name="ปกติ" xfId="0" builtinId="0"/>
    <cellStyle name="เปอร์เซ็นต์" xfId="1" builtinId="5"/>
  </cellStyles>
  <dxfs count="2">
    <dxf>
      <fill>
        <patternFill>
          <bgColor rgb="FFC0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Sheet2!$B$2</c:f>
              <c:strCache>
                <c:ptCount val="1"/>
                <c:pt idx="0">
                  <c:v>ME (Error)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Sheet2!$A$3:$A$8</c:f>
              <c:numCache>
                <c:formatCode>General</c:formatCode>
                <c:ptCount val="6"/>
                <c:pt idx="0">
                  <c:v>97</c:v>
                </c:pt>
                <c:pt idx="1">
                  <c:v>385</c:v>
                </c:pt>
                <c:pt idx="2">
                  <c:v>601</c:v>
                </c:pt>
                <c:pt idx="3">
                  <c:v>1068</c:v>
                </c:pt>
                <c:pt idx="4">
                  <c:v>2401</c:v>
                </c:pt>
                <c:pt idx="5">
                  <c:v>9603</c:v>
                </c:pt>
              </c:numCache>
            </c:numRef>
          </c:xVal>
          <c:yVal>
            <c:numRef>
              <c:f>Sheet2!$B$3:$B$8</c:f>
              <c:numCache>
                <c:formatCode>0%</c:formatCode>
                <c:ptCount val="6"/>
                <c:pt idx="0">
                  <c:v>0.1</c:v>
                </c:pt>
                <c:pt idx="1">
                  <c:v>0.05</c:v>
                </c:pt>
                <c:pt idx="2">
                  <c:v>0.04</c:v>
                </c:pt>
                <c:pt idx="3">
                  <c:v>0.03</c:v>
                </c:pt>
                <c:pt idx="4">
                  <c:v>0.02</c:v>
                </c:pt>
                <c:pt idx="5">
                  <c:v>0.01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FB-4A04-9FE6-626E7E5884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2695728"/>
        <c:axId val="1804743232"/>
      </c:scatterChart>
      <c:valAx>
        <c:axId val="242695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4743232"/>
        <c:crosses val="autoZero"/>
        <c:crossBetween val="midCat"/>
      </c:valAx>
      <c:valAx>
        <c:axId val="180474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695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Box and Whisker Plot (BoxPlot)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 and Whisker Plot (BoxPlot)</a:t>
          </a:r>
        </a:p>
      </cx:txPr>
    </cx:title>
    <cx:plotArea>
      <cx:plotAreaRegion>
        <cx:series layoutId="boxWhisker" uniqueId="{B1CC49A5-D106-4083-B466-BC3AA10299DB}">
          <cx:tx>
            <cx:txData>
              <cx:f>_xlchart.v1.0</cx:f>
              <cx:v>height</cx:v>
            </cx:txData>
          </cx:tx>
          <cx:spPr>
            <a:solidFill>
              <a:schemeClr val="accent2">
                <a:lumMod val="20000"/>
                <a:lumOff val="80000"/>
              </a:schemeClr>
            </a:solidFill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in="150"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306355</xdr:colOff>
      <xdr:row>0</xdr:row>
      <xdr:rowOff>171061</xdr:rowOff>
    </xdr:from>
    <xdr:to>
      <xdr:col>10</xdr:col>
      <xdr:colOff>306355</xdr:colOff>
      <xdr:row>15</xdr:row>
      <xdr:rowOff>115078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C54BA4-D487-EBF1-00B6-CC7F6905A9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578538</xdr:colOff>
      <xdr:row>0</xdr:row>
      <xdr:rowOff>34862</xdr:rowOff>
    </xdr:from>
    <xdr:to>
      <xdr:col>7</xdr:col>
      <xdr:colOff>624052</xdr:colOff>
      <xdr:row>14</xdr:row>
      <xdr:rowOff>183321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93FB69DC-67FE-59EC-5F47-0D81B33C09E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16938" y="34862"/>
              <a:ext cx="1859074" cy="270877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แผนภูมินี้ยังไม่พร้อมใช้งานใน Excel เวอร์ชันของคุณ
การแก้ไขรูปร่างนี้หรือการบันทึกเวิร์กบุ๊กนี้เป็นรูปแบบไฟล์อื่นจะทำลายแผนภูมิอย่างถาวร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1FBFC-5EC2-4A04-A58A-F4E196D5D299}">
  <dimension ref="C1:F18"/>
  <sheetViews>
    <sheetView tabSelected="1" topLeftCell="B1" zoomScaleNormal="100" workbookViewId="0">
      <selection activeCell="K5" sqref="K5"/>
    </sheetView>
  </sheetViews>
  <sheetFormatPr defaultRowHeight="14.4" x14ac:dyDescent="0.3"/>
  <cols>
    <col min="4" max="4" width="13.21875" customWidth="1"/>
  </cols>
  <sheetData>
    <row r="1" spans="3:6" x14ac:dyDescent="0.3">
      <c r="C1" t="s">
        <v>3</v>
      </c>
      <c r="D1" t="s">
        <v>1</v>
      </c>
      <c r="E1" t="s">
        <v>0</v>
      </c>
    </row>
    <row r="2" spans="3:6" x14ac:dyDescent="0.3">
      <c r="C2" s="1" t="s">
        <v>2</v>
      </c>
      <c r="D2">
        <f t="shared" ref="D2:D8" ca="1" si="0">RAND()</f>
        <v>0.77742153262755209</v>
      </c>
      <c r="E2">
        <v>1</v>
      </c>
    </row>
    <row r="3" spans="3:6" x14ac:dyDescent="0.3">
      <c r="C3" t="s">
        <v>4</v>
      </c>
      <c r="D3">
        <f t="shared" ca="1" si="0"/>
        <v>1.7626821062385334E-3</v>
      </c>
    </row>
    <row r="4" spans="3:6" x14ac:dyDescent="0.3">
      <c r="C4" t="s">
        <v>5</v>
      </c>
      <c r="D4">
        <f t="shared" ca="1" si="0"/>
        <v>0.380595974903845</v>
      </c>
    </row>
    <row r="5" spans="3:6" x14ac:dyDescent="0.3">
      <c r="C5" s="1" t="s">
        <v>6</v>
      </c>
      <c r="D5">
        <f t="shared" ca="1" si="0"/>
        <v>4.4729176615714739E-2</v>
      </c>
      <c r="E5">
        <v>2</v>
      </c>
    </row>
    <row r="6" spans="3:6" x14ac:dyDescent="0.3">
      <c r="C6" t="s">
        <v>7</v>
      </c>
      <c r="D6">
        <f t="shared" ca="1" si="0"/>
        <v>0.23547409387172469</v>
      </c>
    </row>
    <row r="7" spans="3:6" x14ac:dyDescent="0.3">
      <c r="C7" t="s">
        <v>8</v>
      </c>
      <c r="D7">
        <f t="shared" ca="1" si="0"/>
        <v>0.71667945747347672</v>
      </c>
    </row>
    <row r="8" spans="3:6" x14ac:dyDescent="0.3">
      <c r="C8" s="1" t="s">
        <v>9</v>
      </c>
      <c r="D8">
        <f t="shared" ca="1" si="0"/>
        <v>0.30568851608854597</v>
      </c>
      <c r="E8">
        <v>3</v>
      </c>
    </row>
    <row r="11" spans="3:6" x14ac:dyDescent="0.3">
      <c r="C11" t="s">
        <v>10</v>
      </c>
    </row>
    <row r="12" spans="3:6" x14ac:dyDescent="0.3">
      <c r="C12" t="s">
        <v>11</v>
      </c>
    </row>
    <row r="13" spans="3:6" x14ac:dyDescent="0.3">
      <c r="C13" t="s">
        <v>12</v>
      </c>
      <c r="D13" s="2">
        <v>0.2</v>
      </c>
      <c r="E13">
        <f>D13*1000</f>
        <v>200</v>
      </c>
    </row>
    <row r="14" spans="3:6" x14ac:dyDescent="0.3">
      <c r="C14" t="s">
        <v>13</v>
      </c>
      <c r="D14" s="2">
        <v>0.3</v>
      </c>
      <c r="E14">
        <f t="shared" ref="E14:E17" si="1">D14*1000</f>
        <v>300</v>
      </c>
      <c r="F14" t="s">
        <v>19</v>
      </c>
    </row>
    <row r="15" spans="3:6" x14ac:dyDescent="0.3">
      <c r="C15" t="s">
        <v>14</v>
      </c>
      <c r="D15" s="2">
        <v>0.1</v>
      </c>
      <c r="E15">
        <f t="shared" si="1"/>
        <v>100</v>
      </c>
    </row>
    <row r="16" spans="3:6" x14ac:dyDescent="0.3">
      <c r="C16" t="s">
        <v>15</v>
      </c>
      <c r="D16" s="2">
        <v>0.1</v>
      </c>
      <c r="E16">
        <f t="shared" si="1"/>
        <v>100</v>
      </c>
      <c r="F16" t="s">
        <v>18</v>
      </c>
    </row>
    <row r="17" spans="3:6" x14ac:dyDescent="0.3">
      <c r="C17" s="1" t="s">
        <v>16</v>
      </c>
      <c r="D17" s="3">
        <v>0.3</v>
      </c>
      <c r="E17" s="1">
        <f t="shared" si="1"/>
        <v>300</v>
      </c>
      <c r="F17" t="s">
        <v>17</v>
      </c>
    </row>
    <row r="18" spans="3:6" x14ac:dyDescent="0.3">
      <c r="E18">
        <f>SUM(E13:E17)</f>
        <v>1000</v>
      </c>
    </row>
  </sheetData>
  <sortState xmlns:xlrd2="http://schemas.microsoft.com/office/spreadsheetml/2017/richdata2" ref="C2:E8">
    <sortCondition descending="1" ref="D3:D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15185-6F90-44EB-9523-6F2D49E6D0FA}">
  <dimension ref="A1:C19"/>
  <sheetViews>
    <sheetView zoomScaleNormal="100" workbookViewId="0">
      <selection activeCell="B20" sqref="B20"/>
    </sheetView>
  </sheetViews>
  <sheetFormatPr defaultRowHeight="14.4" x14ac:dyDescent="0.3"/>
  <sheetData>
    <row r="1" spans="1:3" x14ac:dyDescent="0.3">
      <c r="C1" t="s">
        <v>25</v>
      </c>
    </row>
    <row r="2" spans="1:3" x14ac:dyDescent="0.3">
      <c r="A2" t="s">
        <v>20</v>
      </c>
      <c r="B2" t="s">
        <v>21</v>
      </c>
      <c r="C2" t="s">
        <v>22</v>
      </c>
    </row>
    <row r="3" spans="1:3" x14ac:dyDescent="0.3">
      <c r="A3">
        <v>97</v>
      </c>
      <c r="B3" s="2">
        <v>0.1</v>
      </c>
      <c r="C3">
        <f>A3*500</f>
        <v>48500</v>
      </c>
    </row>
    <row r="4" spans="1:3" x14ac:dyDescent="0.3">
      <c r="A4" s="1">
        <v>385</v>
      </c>
      <c r="B4" s="3">
        <v>0.05</v>
      </c>
      <c r="C4" s="1">
        <f t="shared" ref="C4:C7" si="0">A4*500</f>
        <v>192500</v>
      </c>
    </row>
    <row r="5" spans="1:3" x14ac:dyDescent="0.3">
      <c r="A5" s="1">
        <v>601</v>
      </c>
      <c r="B5" s="3">
        <v>0.04</v>
      </c>
      <c r="C5" s="1">
        <f t="shared" si="0"/>
        <v>300500</v>
      </c>
    </row>
    <row r="6" spans="1:3" x14ac:dyDescent="0.3">
      <c r="A6">
        <v>1068</v>
      </c>
      <c r="B6" s="2">
        <v>0.03</v>
      </c>
      <c r="C6">
        <f t="shared" si="0"/>
        <v>534000</v>
      </c>
    </row>
    <row r="7" spans="1:3" x14ac:dyDescent="0.3">
      <c r="A7">
        <v>2401</v>
      </c>
      <c r="B7" s="2">
        <v>0.02</v>
      </c>
      <c r="C7">
        <f t="shared" si="0"/>
        <v>1200500</v>
      </c>
    </row>
    <row r="8" spans="1:3" x14ac:dyDescent="0.3">
      <c r="A8">
        <v>9603</v>
      </c>
      <c r="B8" s="2">
        <v>0.01</v>
      </c>
      <c r="C8">
        <f>A8*350</f>
        <v>3361050</v>
      </c>
    </row>
    <row r="9" spans="1:3" x14ac:dyDescent="0.3">
      <c r="B9" s="2">
        <v>0</v>
      </c>
    </row>
    <row r="10" spans="1:3" x14ac:dyDescent="0.3">
      <c r="B10" t="s">
        <v>23</v>
      </c>
    </row>
    <row r="11" spans="1:3" x14ac:dyDescent="0.3">
      <c r="B11" t="s">
        <v>24</v>
      </c>
    </row>
    <row r="12" spans="1:3" x14ac:dyDescent="0.3">
      <c r="B12" t="s">
        <v>26</v>
      </c>
    </row>
    <row r="13" spans="1:3" x14ac:dyDescent="0.3">
      <c r="B13" t="s">
        <v>27</v>
      </c>
    </row>
    <row r="15" spans="1:3" x14ac:dyDescent="0.3">
      <c r="B15" t="s">
        <v>28</v>
      </c>
    </row>
    <row r="16" spans="1:3" x14ac:dyDescent="0.3">
      <c r="B16" t="s">
        <v>29</v>
      </c>
    </row>
    <row r="18" spans="2:2" x14ac:dyDescent="0.3">
      <c r="B18" t="s">
        <v>30</v>
      </c>
    </row>
    <row r="19" spans="2:2" x14ac:dyDescent="0.3">
      <c r="B19" t="s">
        <v>31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3ED67-040C-4060-A12C-45480292193C}">
  <dimension ref="B2:D15"/>
  <sheetViews>
    <sheetView topLeftCell="A5" zoomScaleNormal="100" workbookViewId="0">
      <selection activeCell="B8" sqref="B8"/>
    </sheetView>
  </sheetViews>
  <sheetFormatPr defaultRowHeight="14.4" x14ac:dyDescent="0.3"/>
  <sheetData>
    <row r="2" spans="2:4" x14ac:dyDescent="0.3">
      <c r="B2" t="s">
        <v>32</v>
      </c>
      <c r="C2" t="s">
        <v>33</v>
      </c>
    </row>
    <row r="3" spans="2:4" x14ac:dyDescent="0.3">
      <c r="B3" s="2">
        <v>0.3</v>
      </c>
      <c r="C3">
        <v>300</v>
      </c>
      <c r="D3">
        <f>C3/B3</f>
        <v>1000</v>
      </c>
    </row>
    <row r="5" spans="2:4" x14ac:dyDescent="0.3">
      <c r="B5" t="s">
        <v>34</v>
      </c>
    </row>
    <row r="6" spans="2:4" x14ac:dyDescent="0.3">
      <c r="B6" t="s">
        <v>39</v>
      </c>
    </row>
    <row r="7" spans="2:4" x14ac:dyDescent="0.3">
      <c r="B7" t="s">
        <v>35</v>
      </c>
    </row>
    <row r="9" spans="2:4" x14ac:dyDescent="0.3">
      <c r="B9" t="s">
        <v>36</v>
      </c>
    </row>
    <row r="10" spans="2:4" x14ac:dyDescent="0.3">
      <c r="B10" t="s">
        <v>37</v>
      </c>
    </row>
    <row r="12" spans="2:4" x14ac:dyDescent="0.3">
      <c r="B12" t="s">
        <v>38</v>
      </c>
    </row>
    <row r="14" spans="2:4" x14ac:dyDescent="0.3">
      <c r="B14" t="s">
        <v>40</v>
      </c>
    </row>
    <row r="15" spans="2:4" x14ac:dyDescent="0.3">
      <c r="B15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25FA2-8365-4746-8D3E-FED09B0F18D0}">
  <dimension ref="A1:F20"/>
  <sheetViews>
    <sheetView zoomScaleNormal="100" workbookViewId="0"/>
  </sheetViews>
  <sheetFormatPr defaultRowHeight="14.4" x14ac:dyDescent="0.3"/>
  <cols>
    <col min="3" max="3" width="9.21875"/>
  </cols>
  <sheetData>
    <row r="1" spans="1:6" x14ac:dyDescent="0.3">
      <c r="A1" t="s">
        <v>42</v>
      </c>
      <c r="B1" t="s">
        <v>51</v>
      </c>
    </row>
    <row r="2" spans="1:6" x14ac:dyDescent="0.3">
      <c r="A2">
        <v>168</v>
      </c>
      <c r="B2" cm="1">
        <f t="array" ref="B2:B8">(A2:A8-E3)^2</f>
        <v>9.8775510204081378</v>
      </c>
      <c r="D2" t="s">
        <v>46</v>
      </c>
      <c r="E2">
        <f>COUNTA(A:A)-1</f>
        <v>7</v>
      </c>
    </row>
    <row r="3" spans="1:6" x14ac:dyDescent="0.3">
      <c r="A3">
        <v>170</v>
      </c>
      <c r="B3">
        <v>1.3061224489795826</v>
      </c>
      <c r="D3" t="s">
        <v>43</v>
      </c>
      <c r="E3">
        <f>AVERAGE(A:A)</f>
        <v>171.14285714285714</v>
      </c>
    </row>
    <row r="4" spans="1:6" x14ac:dyDescent="0.3">
      <c r="A4">
        <v>195</v>
      </c>
      <c r="B4">
        <v>569.16326530612264</v>
      </c>
      <c r="D4" t="s">
        <v>63</v>
      </c>
      <c r="E4">
        <f>MEDIAN(A2:A8)</f>
        <v>168</v>
      </c>
    </row>
    <row r="5" spans="1:6" x14ac:dyDescent="0.3">
      <c r="A5">
        <v>140</v>
      </c>
      <c r="B5">
        <v>969.87755102040796</v>
      </c>
      <c r="D5" t="s">
        <v>45</v>
      </c>
      <c r="E5">
        <f>_xlfn.MODE.SNGL(A:A)</f>
        <v>195</v>
      </c>
    </row>
    <row r="6" spans="1:6" x14ac:dyDescent="0.3">
      <c r="A6">
        <v>165</v>
      </c>
      <c r="B6">
        <v>37.734693877550967</v>
      </c>
    </row>
    <row r="7" spans="1:6" x14ac:dyDescent="0.3">
      <c r="A7">
        <v>165</v>
      </c>
      <c r="B7">
        <v>37.734693877550967</v>
      </c>
      <c r="D7" t="s">
        <v>49</v>
      </c>
      <c r="E7">
        <f>MAX(A:A)-MIN(A:A)</f>
        <v>55</v>
      </c>
    </row>
    <row r="8" spans="1:6" x14ac:dyDescent="0.3">
      <c r="A8">
        <v>195</v>
      </c>
      <c r="B8">
        <v>569.16326530612264</v>
      </c>
      <c r="D8" t="s">
        <v>48</v>
      </c>
      <c r="E8">
        <f>_xlfn.VAR.S(A2:A8)</f>
        <v>365.80952380952175</v>
      </c>
    </row>
    <row r="9" spans="1:6" x14ac:dyDescent="0.3">
      <c r="D9" s="4" t="s">
        <v>47</v>
      </c>
      <c r="E9" s="4">
        <f>SQRT(E8)</f>
        <v>19.126147646860876</v>
      </c>
      <c r="F9" t="s">
        <v>52</v>
      </c>
    </row>
    <row r="10" spans="1:6" x14ac:dyDescent="0.3">
      <c r="D10" t="s">
        <v>50</v>
      </c>
      <c r="E10">
        <f>E16-E14</f>
        <v>17.5</v>
      </c>
    </row>
    <row r="12" spans="1:6" x14ac:dyDescent="0.3">
      <c r="D12" t="s">
        <v>53</v>
      </c>
      <c r="E12">
        <f>MIN(A:A)</f>
        <v>140</v>
      </c>
    </row>
    <row r="13" spans="1:6" x14ac:dyDescent="0.3">
      <c r="D13" t="s">
        <v>54</v>
      </c>
      <c r="E13">
        <f>MAX(A:A)</f>
        <v>195</v>
      </c>
    </row>
    <row r="14" spans="1:6" x14ac:dyDescent="0.3">
      <c r="C14" t="s">
        <v>55</v>
      </c>
      <c r="D14" t="s">
        <v>57</v>
      </c>
      <c r="E14">
        <f>QUARTILE(A:A,1)</f>
        <v>165</v>
      </c>
    </row>
    <row r="15" spans="1:6" x14ac:dyDescent="0.3">
      <c r="D15" t="s">
        <v>58</v>
      </c>
      <c r="E15">
        <f>QUARTILE(A:A,2)</f>
        <v>168</v>
      </c>
    </row>
    <row r="16" spans="1:6" x14ac:dyDescent="0.3">
      <c r="D16" t="s">
        <v>59</v>
      </c>
      <c r="E16">
        <f>QUARTILE(A:A,3)</f>
        <v>182.5</v>
      </c>
    </row>
    <row r="17" spans="3:5" x14ac:dyDescent="0.3">
      <c r="D17" t="s">
        <v>60</v>
      </c>
      <c r="E17">
        <f>QUARTILE(A:A,4)</f>
        <v>195</v>
      </c>
    </row>
    <row r="18" spans="3:5" x14ac:dyDescent="0.3">
      <c r="C18" t="s">
        <v>56</v>
      </c>
      <c r="D18" t="s">
        <v>61</v>
      </c>
      <c r="E18">
        <f>PERCENTILE(A:A, 0.5)</f>
        <v>168</v>
      </c>
    </row>
    <row r="19" spans="3:5" x14ac:dyDescent="0.3">
      <c r="D19" t="s">
        <v>62</v>
      </c>
      <c r="E19">
        <f>PERCENTILE(A:A, 0.77)</f>
        <v>185.5</v>
      </c>
    </row>
    <row r="20" spans="3:5" x14ac:dyDescent="0.3">
      <c r="D20" t="s">
        <v>64</v>
      </c>
      <c r="E20">
        <f>PERCENTILE(A:A, 0.24)</f>
        <v>165</v>
      </c>
    </row>
  </sheetData>
  <sortState xmlns:xlrd2="http://schemas.microsoft.com/office/spreadsheetml/2017/richdata2" ref="C10:C14">
    <sortCondition ref="C10:C14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CF851-9B69-4827-9CB7-8D02D90F137F}">
  <dimension ref="A1:D101"/>
  <sheetViews>
    <sheetView topLeftCell="A2" zoomScaleNormal="100" workbookViewId="0">
      <selection activeCell="B7" sqref="B7"/>
    </sheetView>
  </sheetViews>
  <sheetFormatPr defaultRowHeight="14.4" x14ac:dyDescent="0.3"/>
  <sheetData>
    <row r="1" spans="1:4" x14ac:dyDescent="0.3">
      <c r="A1" t="s">
        <v>42</v>
      </c>
    </row>
    <row r="2" spans="1:4" x14ac:dyDescent="0.3">
      <c r="A2">
        <v>170.51254407750037</v>
      </c>
    </row>
    <row r="3" spans="1:4" x14ac:dyDescent="0.3">
      <c r="A3">
        <v>168.27735503007429</v>
      </c>
    </row>
    <row r="4" spans="1:4" x14ac:dyDescent="0.3">
      <c r="A4">
        <v>185</v>
      </c>
      <c r="C4" t="s">
        <v>50</v>
      </c>
      <c r="D4">
        <f>QUARTILE(A:A,3)-QUARTILE(A:A,1)</f>
        <v>2.7252445260583045</v>
      </c>
    </row>
    <row r="5" spans="1:4" x14ac:dyDescent="0.3">
      <c r="A5">
        <v>155</v>
      </c>
      <c r="C5" t="s">
        <v>43</v>
      </c>
      <c r="D5">
        <f>AVERAGE(A:A)</f>
        <v>167.78856405145288</v>
      </c>
    </row>
    <row r="6" spans="1:4" x14ac:dyDescent="0.3">
      <c r="A6">
        <v>169.47568426272713</v>
      </c>
      <c r="C6" t="s">
        <v>44</v>
      </c>
      <c r="D6">
        <f>MEDIAN(A:A)</f>
        <v>167.61074480889926</v>
      </c>
    </row>
    <row r="7" spans="1:4" x14ac:dyDescent="0.3">
      <c r="A7">
        <v>165.93031166482911</v>
      </c>
    </row>
    <row r="8" spans="1:4" x14ac:dyDescent="0.3">
      <c r="A8">
        <v>170.33016068588449</v>
      </c>
      <c r="C8" t="s">
        <v>65</v>
      </c>
      <c r="D8">
        <f>QUARTILE(A:A,3)+(3*D4)</f>
        <v>177.30948969064031</v>
      </c>
    </row>
    <row r="9" spans="1:4" x14ac:dyDescent="0.3">
      <c r="A9">
        <v>169.17806946631887</v>
      </c>
      <c r="C9" t="s">
        <v>66</v>
      </c>
      <c r="D9">
        <f>QUARTILE(A:A,1)-(3*D4)</f>
        <v>158.23277800823217</v>
      </c>
    </row>
    <row r="10" spans="1:4" x14ac:dyDescent="0.3">
      <c r="A10">
        <v>168.87753981789879</v>
      </c>
    </row>
    <row r="11" spans="1:4" x14ac:dyDescent="0.3">
      <c r="A11">
        <v>165.84564128690096</v>
      </c>
    </row>
    <row r="12" spans="1:4" x14ac:dyDescent="0.3">
      <c r="A12">
        <v>171.42531690762908</v>
      </c>
    </row>
    <row r="13" spans="1:4" x14ac:dyDescent="0.3">
      <c r="A13">
        <v>164.18119993767763</v>
      </c>
    </row>
    <row r="14" spans="1:4" x14ac:dyDescent="0.3">
      <c r="A14">
        <v>168.35175208547992</v>
      </c>
    </row>
    <row r="15" spans="1:4" x14ac:dyDescent="0.3">
      <c r="A15">
        <v>169.54067364591791</v>
      </c>
    </row>
    <row r="16" spans="1:4" x14ac:dyDescent="0.3">
      <c r="A16">
        <v>163.98941961432823</v>
      </c>
    </row>
    <row r="17" spans="1:1" x14ac:dyDescent="0.3">
      <c r="A17">
        <v>163.66353003383031</v>
      </c>
    </row>
    <row r="18" spans="1:1" x14ac:dyDescent="0.3">
      <c r="A18">
        <v>165.49366692062782</v>
      </c>
    </row>
    <row r="19" spans="1:1" x14ac:dyDescent="0.3">
      <c r="A19">
        <v>166.32917098306143</v>
      </c>
    </row>
    <row r="20" spans="1:1" x14ac:dyDescent="0.3">
      <c r="A20">
        <v>168.42986521278431</v>
      </c>
    </row>
    <row r="21" spans="1:1" x14ac:dyDescent="0.3">
      <c r="A21">
        <v>167.47027199409769</v>
      </c>
    </row>
    <row r="22" spans="1:1" x14ac:dyDescent="0.3">
      <c r="A22">
        <v>166.43495845418897</v>
      </c>
    </row>
    <row r="23" spans="1:1" x14ac:dyDescent="0.3">
      <c r="A23">
        <v>166.18168446670069</v>
      </c>
    </row>
    <row r="24" spans="1:1" x14ac:dyDescent="0.3">
      <c r="A24">
        <v>164.06782579198617</v>
      </c>
    </row>
    <row r="25" spans="1:1" x14ac:dyDescent="0.3">
      <c r="A25">
        <v>168.58060661325169</v>
      </c>
    </row>
    <row r="26" spans="1:1" x14ac:dyDescent="0.3">
      <c r="A26">
        <v>168.55757381056105</v>
      </c>
    </row>
    <row r="27" spans="1:1" x14ac:dyDescent="0.3">
      <c r="A27">
        <v>170.80917920252963</v>
      </c>
    </row>
    <row r="28" spans="1:1" x14ac:dyDescent="0.3">
      <c r="A28">
        <v>173.0871161348764</v>
      </c>
    </row>
    <row r="29" spans="1:1" x14ac:dyDescent="0.3">
      <c r="A29">
        <v>169.32098553484019</v>
      </c>
    </row>
    <row r="30" spans="1:1" x14ac:dyDescent="0.3">
      <c r="A30">
        <v>167.94101178082747</v>
      </c>
    </row>
    <row r="31" spans="1:1" x14ac:dyDescent="0.3">
      <c r="A31">
        <v>167.35412888632294</v>
      </c>
    </row>
    <row r="32" spans="1:1" x14ac:dyDescent="0.3">
      <c r="A32">
        <v>167.55848884789791</v>
      </c>
    </row>
    <row r="33" spans="1:1" x14ac:dyDescent="0.3">
      <c r="A33">
        <v>167.51389097778207</v>
      </c>
    </row>
    <row r="34" spans="1:1" x14ac:dyDescent="0.3">
      <c r="A34">
        <v>169.41238759148783</v>
      </c>
    </row>
    <row r="35" spans="1:1" x14ac:dyDescent="0.3">
      <c r="A35">
        <v>168.17800690471964</v>
      </c>
    </row>
    <row r="36" spans="1:1" x14ac:dyDescent="0.3">
      <c r="A36">
        <v>167.92539658601518</v>
      </c>
    </row>
    <row r="37" spans="1:1" x14ac:dyDescent="0.3">
      <c r="A37">
        <v>167.3236910719759</v>
      </c>
    </row>
    <row r="38" spans="1:1" x14ac:dyDescent="0.3">
      <c r="A38">
        <v>167.44929896120732</v>
      </c>
    </row>
    <row r="39" spans="1:1" x14ac:dyDescent="0.3">
      <c r="A39">
        <v>168.60553616283903</v>
      </c>
    </row>
    <row r="40" spans="1:1" x14ac:dyDescent="0.3">
      <c r="A40">
        <v>170.62421240600489</v>
      </c>
    </row>
    <row r="41" spans="1:1" x14ac:dyDescent="0.3">
      <c r="A41">
        <v>168.53722970466183</v>
      </c>
    </row>
    <row r="42" spans="1:1" x14ac:dyDescent="0.3">
      <c r="A42">
        <v>168.71199107784409</v>
      </c>
    </row>
    <row r="43" spans="1:1" x14ac:dyDescent="0.3">
      <c r="A43">
        <v>167.27448636291339</v>
      </c>
    </row>
    <row r="44" spans="1:1" x14ac:dyDescent="0.3">
      <c r="A44">
        <v>168.08313827303041</v>
      </c>
    </row>
    <row r="45" spans="1:1" x14ac:dyDescent="0.3">
      <c r="A45">
        <v>164.98384447034752</v>
      </c>
    </row>
    <row r="46" spans="1:1" x14ac:dyDescent="0.3">
      <c r="A46">
        <v>167.75035442298309</v>
      </c>
    </row>
    <row r="47" spans="1:1" x14ac:dyDescent="0.3">
      <c r="A47">
        <v>166.16262195534566</v>
      </c>
    </row>
    <row r="48" spans="1:1" x14ac:dyDescent="0.3">
      <c r="A48">
        <v>166.21854049064726</v>
      </c>
    </row>
    <row r="49" spans="1:1" x14ac:dyDescent="0.3">
      <c r="A49">
        <v>167.50490124420165</v>
      </c>
    </row>
    <row r="50" spans="1:1" x14ac:dyDescent="0.3">
      <c r="A50">
        <v>165.68268534709102</v>
      </c>
    </row>
    <row r="51" spans="1:1" x14ac:dyDescent="0.3">
      <c r="A51">
        <v>165.78005494685729</v>
      </c>
    </row>
    <row r="52" spans="1:1" x14ac:dyDescent="0.3">
      <c r="A52">
        <v>164.17046302755003</v>
      </c>
    </row>
    <row r="53" spans="1:1" x14ac:dyDescent="0.3">
      <c r="A53">
        <v>167.51674792238381</v>
      </c>
    </row>
    <row r="54" spans="1:1" x14ac:dyDescent="0.3">
      <c r="A54">
        <v>166.20483307456925</v>
      </c>
    </row>
    <row r="55" spans="1:1" x14ac:dyDescent="0.3">
      <c r="A55">
        <v>169.74740801188946</v>
      </c>
    </row>
    <row r="56" spans="1:1" x14ac:dyDescent="0.3">
      <c r="A56">
        <v>170.38189064582392</v>
      </c>
    </row>
    <row r="57" spans="1:1" x14ac:dyDescent="0.3">
      <c r="A57">
        <v>172.45458244652386</v>
      </c>
    </row>
    <row r="58" spans="1:1" x14ac:dyDescent="0.3">
      <c r="A58">
        <v>168.18138251250383</v>
      </c>
    </row>
    <row r="59" spans="1:1" x14ac:dyDescent="0.3">
      <c r="A59">
        <v>170.49029371644599</v>
      </c>
    </row>
    <row r="60" spans="1:1" x14ac:dyDescent="0.3">
      <c r="A60">
        <v>170.73218938139885</v>
      </c>
    </row>
    <row r="61" spans="1:1" x14ac:dyDescent="0.3">
      <c r="A61">
        <v>166.76898377485833</v>
      </c>
    </row>
    <row r="62" spans="1:1" x14ac:dyDescent="0.3">
      <c r="A62">
        <v>169.1219348201339</v>
      </c>
    </row>
    <row r="63" spans="1:1" x14ac:dyDescent="0.3">
      <c r="A63">
        <v>167.22192538515742</v>
      </c>
    </row>
    <row r="64" spans="1:1" x14ac:dyDescent="0.3">
      <c r="A64">
        <v>169.16921998945992</v>
      </c>
    </row>
    <row r="65" spans="1:1" x14ac:dyDescent="0.3">
      <c r="A65">
        <v>163.97774852004005</v>
      </c>
    </row>
    <row r="66" spans="1:1" x14ac:dyDescent="0.3">
      <c r="A66">
        <v>169.72786305107215</v>
      </c>
    </row>
    <row r="67" spans="1:1" x14ac:dyDescent="0.3">
      <c r="A67">
        <v>166.81121118550735</v>
      </c>
    </row>
    <row r="68" spans="1:1" x14ac:dyDescent="0.3">
      <c r="A68">
        <v>168.9559149435953</v>
      </c>
    </row>
    <row r="69" spans="1:1" x14ac:dyDescent="0.3">
      <c r="A69">
        <v>170.01524923573788</v>
      </c>
    </row>
    <row r="70" spans="1:1" x14ac:dyDescent="0.3">
      <c r="A70">
        <v>167.69040550867035</v>
      </c>
    </row>
    <row r="71" spans="1:1" x14ac:dyDescent="0.3">
      <c r="A71">
        <v>166.97235716371353</v>
      </c>
    </row>
    <row r="72" spans="1:1" x14ac:dyDescent="0.3">
      <c r="A72">
        <v>169.45839311514811</v>
      </c>
    </row>
    <row r="73" spans="1:1" x14ac:dyDescent="0.3">
      <c r="A73">
        <v>166.44226780463035</v>
      </c>
    </row>
    <row r="74" spans="1:1" x14ac:dyDescent="0.3">
      <c r="A74">
        <v>164.8586330504877</v>
      </c>
    </row>
    <row r="75" spans="1:1" x14ac:dyDescent="0.3">
      <c r="A75">
        <v>168.90420100539765</v>
      </c>
    </row>
    <row r="76" spans="1:1" x14ac:dyDescent="0.3">
      <c r="A76">
        <v>169.07807220348101</v>
      </c>
    </row>
    <row r="77" spans="1:1" x14ac:dyDescent="0.3">
      <c r="A77">
        <v>166.70107466990368</v>
      </c>
    </row>
    <row r="78" spans="1:1" x14ac:dyDescent="0.3">
      <c r="A78">
        <v>168.38931971450617</v>
      </c>
    </row>
    <row r="79" spans="1:1" x14ac:dyDescent="0.3">
      <c r="A79">
        <v>171.51444048653536</v>
      </c>
    </row>
    <row r="80" spans="1:1" x14ac:dyDescent="0.3">
      <c r="A80">
        <v>165.39795071730032</v>
      </c>
    </row>
    <row r="81" spans="1:1" x14ac:dyDescent="0.3">
      <c r="A81">
        <v>165.81381197781766</v>
      </c>
    </row>
    <row r="82" spans="1:1" x14ac:dyDescent="0.3">
      <c r="A82">
        <v>166.79523405180834</v>
      </c>
    </row>
    <row r="83" spans="1:1" x14ac:dyDescent="0.3">
      <c r="A83">
        <v>164.68980368864965</v>
      </c>
    </row>
    <row r="84" spans="1:1" x14ac:dyDescent="0.3">
      <c r="A84">
        <v>166.98783877211122</v>
      </c>
    </row>
    <row r="85" spans="1:1" x14ac:dyDescent="0.3">
      <c r="A85">
        <v>164.73123699492658</v>
      </c>
    </row>
    <row r="86" spans="1:1" x14ac:dyDescent="0.3">
      <c r="A86">
        <v>165.43513149662252</v>
      </c>
    </row>
    <row r="87" spans="1:1" x14ac:dyDescent="0.3">
      <c r="A87">
        <v>167.23816441636183</v>
      </c>
    </row>
    <row r="88" spans="1:1" x14ac:dyDescent="0.3">
      <c r="A88">
        <v>168.6043054616153</v>
      </c>
    </row>
    <row r="89" spans="1:1" x14ac:dyDescent="0.3">
      <c r="A89">
        <v>171.01490014848386</v>
      </c>
    </row>
    <row r="90" spans="1:1" x14ac:dyDescent="0.3">
      <c r="A90">
        <v>168.53209628349725</v>
      </c>
    </row>
    <row r="91" spans="1:1" x14ac:dyDescent="0.3">
      <c r="A91">
        <v>167.66300076990063</v>
      </c>
    </row>
    <row r="92" spans="1:1" x14ac:dyDescent="0.3">
      <c r="A92">
        <v>166.56555879646297</v>
      </c>
    </row>
    <row r="93" spans="1:1" x14ac:dyDescent="0.3">
      <c r="A93">
        <v>168.53050175493814</v>
      </c>
    </row>
    <row r="94" spans="1:1" x14ac:dyDescent="0.3">
      <c r="A94">
        <v>167.10170313674547</v>
      </c>
    </row>
    <row r="95" spans="1:1" x14ac:dyDescent="0.3">
      <c r="A95">
        <v>164.14433042384601</v>
      </c>
    </row>
    <row r="96" spans="1:1" x14ac:dyDescent="0.3">
      <c r="A96">
        <v>167.06361218831788</v>
      </c>
    </row>
    <row r="97" spans="1:1" x14ac:dyDescent="0.3">
      <c r="A97">
        <v>169.76898396135101</v>
      </c>
    </row>
    <row r="98" spans="1:1" x14ac:dyDescent="0.3">
      <c r="A98">
        <v>166.76012959987528</v>
      </c>
    </row>
    <row r="99" spans="1:1" x14ac:dyDescent="0.3">
      <c r="A99">
        <v>167.25496190425926</v>
      </c>
    </row>
    <row r="100" spans="1:1" x14ac:dyDescent="0.3">
      <c r="A100">
        <v>166.96269803775348</v>
      </c>
    </row>
    <row r="101" spans="1:1" x14ac:dyDescent="0.3">
      <c r="A101">
        <v>169.22344208601214</v>
      </c>
    </row>
  </sheetData>
  <conditionalFormatting sqref="A2:A101">
    <cfRule type="cellIs" dxfId="1" priority="1" operator="lessThanOrEqual">
      <formula>158</formula>
    </cfRule>
    <cfRule type="cellIs" dxfId="0" priority="2" operator="greaterThanOrEqual">
      <formula>177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73E47-191F-4024-911A-8808D8D21A0A}">
  <dimension ref="A1:C9"/>
  <sheetViews>
    <sheetView zoomScale="99" zoomScaleNormal="99" workbookViewId="0">
      <selection activeCell="C2" sqref="C2"/>
    </sheetView>
  </sheetViews>
  <sheetFormatPr defaultRowHeight="14.4" x14ac:dyDescent="0.3"/>
  <sheetData>
    <row r="1" spans="1:3" x14ac:dyDescent="0.3">
      <c r="A1" t="s">
        <v>67</v>
      </c>
    </row>
    <row r="2" spans="1:3" x14ac:dyDescent="0.3">
      <c r="A2">
        <v>0</v>
      </c>
      <c r="C2" s="5">
        <f>AVERAGE(A:A)</f>
        <v>0.25</v>
      </c>
    </row>
    <row r="3" spans="1:3" x14ac:dyDescent="0.3">
      <c r="A3">
        <v>1</v>
      </c>
    </row>
    <row r="4" spans="1:3" x14ac:dyDescent="0.3">
      <c r="A4">
        <v>0</v>
      </c>
    </row>
    <row r="5" spans="1:3" x14ac:dyDescent="0.3">
      <c r="A5">
        <v>0</v>
      </c>
    </row>
    <row r="6" spans="1:3" x14ac:dyDescent="0.3">
      <c r="A6">
        <v>0</v>
      </c>
    </row>
    <row r="7" spans="1:3" x14ac:dyDescent="0.3">
      <c r="A7">
        <v>0</v>
      </c>
    </row>
    <row r="8" spans="1:3" x14ac:dyDescent="0.3">
      <c r="A8">
        <v>0</v>
      </c>
    </row>
    <row r="9" spans="1:3" x14ac:dyDescent="0.3">
      <c r="A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Kasidis Satangmongkol</dc:creator>
  <cp:lastModifiedBy>MSII</cp:lastModifiedBy>
  <dcterms:created xsi:type="dcterms:W3CDTF">2023-03-04T02:19:37Z</dcterms:created>
  <dcterms:modified xsi:type="dcterms:W3CDTF">2023-05-31T05:51:52Z</dcterms:modified>
</cp:coreProperties>
</file>