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8" yWindow="-108" windowWidth="23232" windowHeight="12570" activeTab="1"/>
  </bookViews>
  <sheets>
    <sheet name="Manual de códigos" sheetId="8" r:id="rId1"/>
    <sheet name="Jugadores" sheetId="2" r:id="rId2"/>
    <sheet name="Clubes" sheetId="4" r:id="rId3"/>
    <sheet name="Revisión jugadores" sheetId="11" r:id="rId4"/>
    <sheet name="Revisión clubes" sheetId="10" r:id="rId5"/>
  </sheets>
  <externalReferences>
    <externalReference r:id="rId6"/>
  </externalReferences>
  <definedNames>
    <definedName name="_xlnm._FilterDatabase" localSheetId="2" hidden="1">Clubes!$A$1:$X$2</definedName>
    <definedName name="_xlnm._FilterDatabase" localSheetId="1" hidden="1">Jugadores!$A$1:$FC$2</definedName>
    <definedName name="_xlnm.Print_Area" localSheetId="0">'Manual de códigos'!$A$1:$D$107</definedName>
    <definedName name="_xlnm.Print_Titles" localSheetId="0">'Manual de códigos'!$1:2</definedName>
  </definedNames>
  <calcPr calcId="145621"/>
  <pivotCaches>
    <pivotCache cacheId="12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L2" i="2" l="1"/>
  <c r="EY2" i="2" l="1"/>
  <c r="ET2" i="2"/>
  <c r="EP2" i="2"/>
  <c r="EO2" i="2"/>
  <c r="A2" i="4"/>
  <c r="X2" i="2"/>
  <c r="EK2" i="2"/>
  <c r="BZ2" i="2"/>
  <c r="BA2" i="2"/>
  <c r="EU2" i="2" s="1"/>
  <c r="DZ2" i="2"/>
  <c r="EJ2" i="2"/>
  <c r="EE2" i="2"/>
  <c r="DU2" i="2"/>
  <c r="DP2" i="2"/>
  <c r="DK2" i="2"/>
  <c r="EZ2" i="2" s="1"/>
  <c r="DF2" i="2"/>
  <c r="DA2" i="2"/>
  <c r="CV2" i="2"/>
  <c r="CQ2" i="2"/>
  <c r="CJ2" i="2"/>
  <c r="CE2" i="2"/>
  <c r="EV2" i="2" s="1"/>
  <c r="BW2" i="2"/>
  <c r="BL2" i="2"/>
  <c r="AT2" i="2"/>
  <c r="AI2" i="2"/>
  <c r="K2" i="2"/>
  <c r="EQ2" i="2" s="1"/>
  <c r="M2" i="2"/>
  <c r="EN2" i="2" l="1"/>
  <c r="EX2" i="2" s="1"/>
  <c r="ER2" i="2"/>
  <c r="EM2" i="2"/>
  <c r="ES2" i="2"/>
  <c r="FB2" i="2" l="1"/>
  <c r="EW2" i="2"/>
  <c r="FA2" i="2"/>
  <c r="FC2" i="2" l="1"/>
</calcChain>
</file>

<file path=xl/sharedStrings.xml><?xml version="1.0" encoding="utf-8"?>
<sst xmlns="http://schemas.openxmlformats.org/spreadsheetml/2006/main" count="693" uniqueCount="415">
  <si>
    <t>Jugadores</t>
  </si>
  <si>
    <t>Clubes</t>
  </si>
  <si>
    <t>Variable</t>
  </si>
  <si>
    <t>Definición</t>
  </si>
  <si>
    <t>Código</t>
  </si>
  <si>
    <t>IDJugador</t>
  </si>
  <si>
    <t>Código asignado para el jugador</t>
  </si>
  <si>
    <t>Jornada</t>
  </si>
  <si>
    <t>Número de la jornada</t>
  </si>
  <si>
    <t>NombreJugador</t>
  </si>
  <si>
    <t>Nombre completo del jugador</t>
  </si>
  <si>
    <t>Fecha_Jorn</t>
  </si>
  <si>
    <t>Fecha de la jornada</t>
  </si>
  <si>
    <t>IDClub</t>
  </si>
  <si>
    <t>Identificador del club</t>
  </si>
  <si>
    <t>Saprissa</t>
  </si>
  <si>
    <t>Alajuelense</t>
  </si>
  <si>
    <t>Herediano</t>
  </si>
  <si>
    <t>Cartaginés</t>
  </si>
  <si>
    <t>Pérez Zeledón</t>
  </si>
  <si>
    <t>Santos</t>
  </si>
  <si>
    <t>San Carlos</t>
  </si>
  <si>
    <t>Belén</t>
  </si>
  <si>
    <t>Puntarenas</t>
  </si>
  <si>
    <t>Limón</t>
  </si>
  <si>
    <t>Carmelita</t>
  </si>
  <si>
    <t>Uruguay</t>
  </si>
  <si>
    <t>La U</t>
  </si>
  <si>
    <t>As Puma Generaleña</t>
  </si>
  <si>
    <t>Liberia</t>
  </si>
  <si>
    <t>Guadalupe FC</t>
  </si>
  <si>
    <t>Municipal Grecia</t>
  </si>
  <si>
    <t>Jicaral Sercoba</t>
  </si>
  <si>
    <t>IDCondición</t>
  </si>
  <si>
    <t>Condición de localía o visitante del jugador según corresponda</t>
  </si>
  <si>
    <t>Local</t>
  </si>
  <si>
    <t>Nombre</t>
  </si>
  <si>
    <t>Nombre del club</t>
  </si>
  <si>
    <t>Visita</t>
  </si>
  <si>
    <t>IDClub rival</t>
  </si>
  <si>
    <t>Identificador del club rival</t>
  </si>
  <si>
    <t>Número de la jornada del Campeonato Nacional</t>
  </si>
  <si>
    <t>1-22</t>
  </si>
  <si>
    <t>Nombre club rival</t>
  </si>
  <si>
    <t>Nombre del club rival</t>
  </si>
  <si>
    <t>Participación</t>
  </si>
  <si>
    <t>Si el jugador participó en la jornada</t>
  </si>
  <si>
    <t>Titular</t>
  </si>
  <si>
    <t>Resultado 1er tpo</t>
  </si>
  <si>
    <t>Resultado al finalizar el primer tiempo</t>
  </si>
  <si>
    <t>Iba ganando</t>
  </si>
  <si>
    <t>Suplente</t>
  </si>
  <si>
    <t>Iba empatando</t>
  </si>
  <si>
    <t>No convocado</t>
  </si>
  <si>
    <t>Iba perdiendo</t>
  </si>
  <si>
    <t>Número</t>
  </si>
  <si>
    <t>Número de camiseta del jugador</t>
  </si>
  <si>
    <t>1-99</t>
  </si>
  <si>
    <t>Goles a favor 1er tpo</t>
  </si>
  <si>
    <t>Número de goles a favor del primer tiempo</t>
  </si>
  <si>
    <t>MJug</t>
  </si>
  <si>
    <t>Total de minutos que el jugador participó en el juego</t>
  </si>
  <si>
    <t>0-90</t>
  </si>
  <si>
    <t>Goles en contra 1er tpo</t>
  </si>
  <si>
    <t>Número de goles en contra del primer tiempo</t>
  </si>
  <si>
    <t>TA</t>
  </si>
  <si>
    <t>Total de tarjetas amarillas recibidas por jugador en la jornada</t>
  </si>
  <si>
    <t>Automático</t>
  </si>
  <si>
    <t>Resultado Final</t>
  </si>
  <si>
    <t>Resultado final del partido</t>
  </si>
  <si>
    <t>Ganó</t>
  </si>
  <si>
    <t>MTA1,MTA2, digitar el minuto de la tarjeta amarilla</t>
  </si>
  <si>
    <t>Empató</t>
  </si>
  <si>
    <t>TR</t>
  </si>
  <si>
    <t>Total de tarjetas rojas recibidas por jugador en la jornada</t>
  </si>
  <si>
    <t>Perdió</t>
  </si>
  <si>
    <t>MTR, digitar el minuto de la tarjeta roja</t>
  </si>
  <si>
    <t>Goles a favor</t>
  </si>
  <si>
    <t>Número de goles a favor</t>
  </si>
  <si>
    <t>Goles</t>
  </si>
  <si>
    <t>Total de goles marcados por jugador en la jornada</t>
  </si>
  <si>
    <t>Goles en contra</t>
  </si>
  <si>
    <t>Número de goles en contra</t>
  </si>
  <si>
    <t>MG1, …, MG10, digitar el minuto del Gol</t>
  </si>
  <si>
    <t>Puntos</t>
  </si>
  <si>
    <t>Total de puntos por jornada</t>
  </si>
  <si>
    <t>Pierde</t>
  </si>
  <si>
    <t>Tipo_Gol</t>
  </si>
  <si>
    <t>Forma en que el jugador anotó en el juego</t>
  </si>
  <si>
    <t>Empata</t>
  </si>
  <si>
    <t>T_G1,… , T_G10, digitar el tipo de Gol</t>
  </si>
  <si>
    <t>Dentro del área</t>
  </si>
  <si>
    <t>Gana</t>
  </si>
  <si>
    <t>Fuera del área</t>
  </si>
  <si>
    <t>Condición</t>
  </si>
  <si>
    <t>Condición de localía</t>
  </si>
  <si>
    <t>Perfil_Gol</t>
  </si>
  <si>
    <t>Manera en que el jugador anotó en el juego</t>
  </si>
  <si>
    <t>P_G1,…, P_g10, digitar la manera en que el jugador anotó</t>
  </si>
  <si>
    <t>Pie derecho</t>
  </si>
  <si>
    <t>Estadio</t>
  </si>
  <si>
    <t>Identificador del Estadio</t>
  </si>
  <si>
    <t>Ricardo Saprissa Aymá</t>
  </si>
  <si>
    <t>Pie izquierdo</t>
  </si>
  <si>
    <t>Alejandro Morera Soto</t>
  </si>
  <si>
    <t>Cabeza</t>
  </si>
  <si>
    <t>Eladio Rosabal Cordero</t>
  </si>
  <si>
    <t>Con otra parte del cuerpo</t>
  </si>
  <si>
    <t>José Rafael "Fello" Meza</t>
  </si>
  <si>
    <t>Asistencias</t>
  </si>
  <si>
    <t>Total de asistencias por jugador en la jornada</t>
  </si>
  <si>
    <t>Municipal de PZ</t>
  </si>
  <si>
    <t>IDJ_Asistencias</t>
  </si>
  <si>
    <t>Código o Nombre del Jugador que realiza el gol por cada asistencia</t>
  </si>
  <si>
    <t>Ebal Rodríguez</t>
  </si>
  <si>
    <t>IDJ_G1,…, IDJ_G5</t>
  </si>
  <si>
    <t>Carlos Ugalde Álvarez</t>
  </si>
  <si>
    <t>Jugada_Gol</t>
  </si>
  <si>
    <t>Jugada a balón parado que antecede específicamente para la concreción del gol</t>
  </si>
  <si>
    <t>Balón parado</t>
  </si>
  <si>
    <t>Polideportivo de Belén</t>
  </si>
  <si>
    <t>No balón parado</t>
  </si>
  <si>
    <t>Miguel Ángel "Lito" Pérez</t>
  </si>
  <si>
    <t>Tipo_BP</t>
  </si>
  <si>
    <t>Digitar el tipo de balón parado</t>
  </si>
  <si>
    <t>Juan Gobán</t>
  </si>
  <si>
    <t>T_BP1,…, T_BP10</t>
  </si>
  <si>
    <t>Penal</t>
  </si>
  <si>
    <t>Labrador de Coronado</t>
  </si>
  <si>
    <t>(solo se responde si Jugada_Gol=1)</t>
  </si>
  <si>
    <t>Tiro libre para gol</t>
  </si>
  <si>
    <t>Nacional de Costa Rica</t>
  </si>
  <si>
    <t>Tiro libre para asistencia</t>
  </si>
  <si>
    <t>José Joaquín "Coyella" Fonseca</t>
  </si>
  <si>
    <t>Tiro de esquina</t>
  </si>
  <si>
    <t>Pital de San Carlos</t>
  </si>
  <si>
    <t>Tiro de esquina olímpico</t>
  </si>
  <si>
    <t>Ecológico</t>
  </si>
  <si>
    <t>Saque de banda</t>
  </si>
  <si>
    <t>Ernesto Rohrmoser</t>
  </si>
  <si>
    <t>Suelta neutral</t>
  </si>
  <si>
    <t>Carlos Alvarado</t>
  </si>
  <si>
    <t>Saque de puerta</t>
  </si>
  <si>
    <t>Allen Riggioni Suárez</t>
  </si>
  <si>
    <t>Saque inicial de media cancha</t>
  </si>
  <si>
    <t>Edgardo Baltodano Briceño</t>
  </si>
  <si>
    <t>Gol_TR</t>
  </si>
  <si>
    <t>Cantidad de goles anotados por jugador en tiempo extra</t>
  </si>
  <si>
    <t xml:space="preserve">Automático </t>
  </si>
  <si>
    <t>Jorge "Cuty" Monge</t>
  </si>
  <si>
    <t>Gol_TR 1 (TR del 1er tiempo), Gol_TR 2 (TR del 2do tiempo)</t>
  </si>
  <si>
    <t>Rafael Bolaños</t>
  </si>
  <si>
    <t>Autogoles</t>
  </si>
  <si>
    <t>Total de autogoles marcados por jugador en la jornada</t>
  </si>
  <si>
    <t>De la Asociación Cívica Jicaraleña</t>
  </si>
  <si>
    <t>MA_G1, …,MA_G4, digitar el minuto del Autogol</t>
  </si>
  <si>
    <t>Asistencia_Estadio</t>
  </si>
  <si>
    <t>Total de público que asiste al estadio</t>
  </si>
  <si>
    <t>T_Autogol</t>
  </si>
  <si>
    <t>Característica del autogol cometido</t>
  </si>
  <si>
    <t>Tiros a marco totales</t>
  </si>
  <si>
    <t>Digitar los Tiros a marco totales</t>
  </si>
  <si>
    <t>Fuente DataFactory, los datos están en el reporte del partido, se debe ingresar a "Comparativa"</t>
  </si>
  <si>
    <t>T_AG1,…, T_AG4, digitar el tipo de autogol</t>
  </si>
  <si>
    <t>Tiros a marco directos</t>
  </si>
  <si>
    <t>Digitar los Tiros a marco directos</t>
  </si>
  <si>
    <t>Otro</t>
  </si>
  <si>
    <t xml:space="preserve">Faltas </t>
  </si>
  <si>
    <t>Digitar las Faltas</t>
  </si>
  <si>
    <t>Asistencia_Autogol</t>
  </si>
  <si>
    <t>Jugador que provoca el autogol del Club beneficiado</t>
  </si>
  <si>
    <t>Fuera de Juego</t>
  </si>
  <si>
    <t>Digitar los Fuera de Juego</t>
  </si>
  <si>
    <t>IDClubBenef</t>
  </si>
  <si>
    <t>Club beneficiado por el autogol</t>
  </si>
  <si>
    <t>Digitar el código del IDClub beneficiado</t>
  </si>
  <si>
    <t>Tiros de esquina</t>
  </si>
  <si>
    <t>Digitar los Tiros de esquina</t>
  </si>
  <si>
    <t>P_ Anotados</t>
  </si>
  <si>
    <t>Total de penales marcados por jugador en la jornada</t>
  </si>
  <si>
    <t>MP_A1, …, MP_A4, digitar el minuto del penal anotado</t>
  </si>
  <si>
    <t>LP_Anotado</t>
  </si>
  <si>
    <t>LP_A1,…,LP_A4, digitar el Lugar (ubicación) en la cual ingresa el balón del penal anotado con respecto al portero</t>
  </si>
  <si>
    <t>Abajo derecha</t>
  </si>
  <si>
    <t>Arriba derecha</t>
  </si>
  <si>
    <t>Centro</t>
  </si>
  <si>
    <t>Abajo izquierda</t>
  </si>
  <si>
    <t>Arriba izquierda</t>
  </si>
  <si>
    <t>P_Errado</t>
  </si>
  <si>
    <t>Total de penales errados por jugador en la jornada</t>
  </si>
  <si>
    <t>MP_E1, …, MP_E4, digitar el minuto del penal errado</t>
  </si>
  <si>
    <t>TP_Errado</t>
  </si>
  <si>
    <t>Tipo de penales errados por jugador en la jornada</t>
  </si>
  <si>
    <t>Tipo_E1,…,Tipo_E4, digitar de qué forma fue errado el penal lanzado por el jugador tomando en cuenta el Lugar (ubicación) en la cual se erra el penal con respecto al portero</t>
  </si>
  <si>
    <t>Atajado por el portero centro</t>
  </si>
  <si>
    <t>Atajado por el portero derecha</t>
  </si>
  <si>
    <t>Atajado por el portero izquierda</t>
  </si>
  <si>
    <t>La bola pegó en el horizontal</t>
  </si>
  <si>
    <t>La bola pegó en el vertical derecho</t>
  </si>
  <si>
    <t>La bola pegó en el vertical izquierdo</t>
  </si>
  <si>
    <t>Totalmente desviado arriba del horizontal</t>
  </si>
  <si>
    <t>Totalmente desviado de lado del vertical derecho</t>
  </si>
  <si>
    <t>Totalmente desviado de lado del vertical izquierdo</t>
  </si>
  <si>
    <t>P_Cometidos</t>
  </si>
  <si>
    <t>Total de penales cometidos por jugador en la jornada</t>
  </si>
  <si>
    <t>MP_C1, …, MP_C4, digitar el minuto en el cual se comete el penal</t>
  </si>
  <si>
    <t>TP_Cometido</t>
  </si>
  <si>
    <t>Característica del penal cometido</t>
  </si>
  <si>
    <t>T_P1,… , T_P4, digitar el tipo de penal cometido</t>
  </si>
  <si>
    <t>Mano</t>
  </si>
  <si>
    <t>Contacto físico portero</t>
  </si>
  <si>
    <t>Contacto físico jugador</t>
  </si>
  <si>
    <t>P_Recibidos</t>
  </si>
  <si>
    <t>Total de penales recibidos por jugador en la jornada</t>
  </si>
  <si>
    <t>MP_R1, …, MP_R4, digitar el minuto en el que se recibe el penal</t>
  </si>
  <si>
    <t>TP_Recibido</t>
  </si>
  <si>
    <t>T_PR1,…, T_PR4, digitar el tipo de penal recibido</t>
  </si>
  <si>
    <t>Contacto físico</t>
  </si>
  <si>
    <t>Penal provocado por mano dentro del área</t>
  </si>
  <si>
    <t>P_Atajados</t>
  </si>
  <si>
    <t>Total de penales atajados por jugador en la jornada</t>
  </si>
  <si>
    <t>MP_At1, …, MP_At4, digitar el minuto en el que se detuvo el penal</t>
  </si>
  <si>
    <t>LP_Atajado</t>
  </si>
  <si>
    <t>LP_At1,…,LP_At4, digitar el Lugar (ubicación) en la cual el portero ataja el penal con respecto al portero valga la redundancia</t>
  </si>
  <si>
    <t>Fuera del arco</t>
  </si>
  <si>
    <t>Poste</t>
  </si>
  <si>
    <t>id_jugador</t>
  </si>
  <si>
    <t>id_club</t>
  </si>
  <si>
    <t>id_condicion</t>
  </si>
  <si>
    <t>id_jornada</t>
  </si>
  <si>
    <t>id_partido</t>
  </si>
  <si>
    <t>MTA1</t>
  </si>
  <si>
    <t>MTA2</t>
  </si>
  <si>
    <t>MTR</t>
  </si>
  <si>
    <t>MG1</t>
  </si>
  <si>
    <t>MG2</t>
  </si>
  <si>
    <t>MG3</t>
  </si>
  <si>
    <t>MG4</t>
  </si>
  <si>
    <t>MG5</t>
  </si>
  <si>
    <t>MG6</t>
  </si>
  <si>
    <t>MG7</t>
  </si>
  <si>
    <t>MG8</t>
  </si>
  <si>
    <t>MG9</t>
  </si>
  <si>
    <t>MG10</t>
  </si>
  <si>
    <t>T_G1</t>
  </si>
  <si>
    <t>T_G2</t>
  </si>
  <si>
    <t>T_G3</t>
  </si>
  <si>
    <t>T_G4</t>
  </si>
  <si>
    <t>T_G5</t>
  </si>
  <si>
    <t>T_G6</t>
  </si>
  <si>
    <t>T_G7</t>
  </si>
  <si>
    <t>T_G8</t>
  </si>
  <si>
    <t>T_G9</t>
  </si>
  <si>
    <t>T_G10</t>
  </si>
  <si>
    <t>P_G1</t>
  </si>
  <si>
    <t>P_G2</t>
  </si>
  <si>
    <t>P_G3</t>
  </si>
  <si>
    <t>P_G4</t>
  </si>
  <si>
    <t>P_G5</t>
  </si>
  <si>
    <t>P_G6</t>
  </si>
  <si>
    <t>P_G7</t>
  </si>
  <si>
    <t>P_G8</t>
  </si>
  <si>
    <t>P_G9</t>
  </si>
  <si>
    <t>P_G10</t>
  </si>
  <si>
    <t>IDJ_G1</t>
  </si>
  <si>
    <t>IDJ_G2</t>
  </si>
  <si>
    <t>IDJ_G3</t>
  </si>
  <si>
    <t>IDJ_G4</t>
  </si>
  <si>
    <t>IDJ_G5</t>
  </si>
  <si>
    <t>J_G1</t>
  </si>
  <si>
    <t>J_G2</t>
  </si>
  <si>
    <t>J_G3</t>
  </si>
  <si>
    <t>J_G4</t>
  </si>
  <si>
    <t>J_G5</t>
  </si>
  <si>
    <t>J_G6</t>
  </si>
  <si>
    <t>J_G7</t>
  </si>
  <si>
    <t>J_G8</t>
  </si>
  <si>
    <t>J_G9</t>
  </si>
  <si>
    <t>J_G10</t>
  </si>
  <si>
    <t>T_BP1</t>
  </si>
  <si>
    <t>T_BP2</t>
  </si>
  <si>
    <t>T_BP3</t>
  </si>
  <si>
    <t>T_BP4</t>
  </si>
  <si>
    <t>T_BP5</t>
  </si>
  <si>
    <t>T_BP6</t>
  </si>
  <si>
    <t>T_BP7</t>
  </si>
  <si>
    <t>T_BP8</t>
  </si>
  <si>
    <t>T_BP9</t>
  </si>
  <si>
    <t>T_BP10</t>
  </si>
  <si>
    <t>Gol_TR1</t>
  </si>
  <si>
    <t>Gol_TR2</t>
  </si>
  <si>
    <t>MA_G1</t>
  </si>
  <si>
    <t>MA_G2</t>
  </si>
  <si>
    <t>MA_G3</t>
  </si>
  <si>
    <t>MA_G4</t>
  </si>
  <si>
    <t>T_AG1</t>
  </si>
  <si>
    <t>T_AG2</t>
  </si>
  <si>
    <t>T_AG3</t>
  </si>
  <si>
    <t>T_AG4</t>
  </si>
  <si>
    <t>MP_A1</t>
  </si>
  <si>
    <t>MP_A2</t>
  </si>
  <si>
    <t>MP_A3</t>
  </si>
  <si>
    <t>MP_A4</t>
  </si>
  <si>
    <t>P_Anotado</t>
  </si>
  <si>
    <t>LP_A1</t>
  </si>
  <si>
    <t>LP_A2</t>
  </si>
  <si>
    <t>LP_A3</t>
  </si>
  <si>
    <t>LP_A4</t>
  </si>
  <si>
    <t>MP_E1</t>
  </si>
  <si>
    <t>MP_E2</t>
  </si>
  <si>
    <t>MP_E3</t>
  </si>
  <si>
    <t>MP_E4</t>
  </si>
  <si>
    <t>Tipo_E1</t>
  </si>
  <si>
    <t>Tipo_E2</t>
  </si>
  <si>
    <t>Tipo_E3</t>
  </si>
  <si>
    <t>Tipo_E4</t>
  </si>
  <si>
    <t>MP_C1</t>
  </si>
  <si>
    <t>MP_C2</t>
  </si>
  <si>
    <t>MP_C3</t>
  </si>
  <si>
    <t>MP_C4</t>
  </si>
  <si>
    <t>T_P1</t>
  </si>
  <si>
    <t>T_P2</t>
  </si>
  <si>
    <t>T_P3</t>
  </si>
  <si>
    <t>T_P4</t>
  </si>
  <si>
    <t>MP_R1</t>
  </si>
  <si>
    <t>MP_R2</t>
  </si>
  <si>
    <t>MP_R3</t>
  </si>
  <si>
    <t>MP_R4</t>
  </si>
  <si>
    <t>T_PR1</t>
  </si>
  <si>
    <t>T_PR2</t>
  </si>
  <si>
    <t>T_PR3</t>
  </si>
  <si>
    <t>T_PR4</t>
  </si>
  <si>
    <t>MP_At1</t>
  </si>
  <si>
    <t>MP_At2</t>
  </si>
  <si>
    <t>MP_At3</t>
  </si>
  <si>
    <t>MP_At4</t>
  </si>
  <si>
    <t>P_Atajado</t>
  </si>
  <si>
    <t>LP_At1</t>
  </si>
  <si>
    <t>LP_At2</t>
  </si>
  <si>
    <t>LP_At3</t>
  </si>
  <si>
    <t>LP_At4</t>
  </si>
  <si>
    <t>IDCJ</t>
  </si>
  <si>
    <t>Posición</t>
  </si>
  <si>
    <t>Goles_recibidos1</t>
  </si>
  <si>
    <t>Resultado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</si>
  <si>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</si>
  <si>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</si>
  <si>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</si>
  <si>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</si>
  <si>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</si>
  <si>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</si>
  <si>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</si>
  <si>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</si>
  <si>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</si>
  <si>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</si>
  <si>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</si>
  <si>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</si>
  <si>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</si>
  <si>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</si>
  <si>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IRJ_General</t>
  </si>
  <si>
    <t>Tiros totales</t>
  </si>
  <si>
    <t>Etiquetas de fila</t>
  </si>
  <si>
    <t>(en blanco)</t>
  </si>
  <si>
    <t>Total general</t>
  </si>
  <si>
    <t>Etiquetas de columna</t>
  </si>
  <si>
    <t>Cuenta de id_jornada</t>
  </si>
  <si>
    <t>(Todas)</t>
  </si>
  <si>
    <t>Suma de Goles a favor</t>
  </si>
  <si>
    <t>Cuenta de Resultado Final</t>
  </si>
  <si>
    <t>Suma de Goles en contra</t>
  </si>
  <si>
    <t>Suma de Puntos</t>
  </si>
  <si>
    <t>Suma de Tiros de esquina</t>
  </si>
  <si>
    <t>Suma de Fuera de Juego</t>
  </si>
  <si>
    <t xml:space="preserve">Suma de Faltas </t>
  </si>
  <si>
    <t>Suma de Tiros a marco directos</t>
  </si>
  <si>
    <t>Suma de Tiros totales</t>
  </si>
  <si>
    <t>Suma de MJug</t>
  </si>
  <si>
    <t>Suma de IRJ_General</t>
  </si>
  <si>
    <t>Suma de Goles</t>
  </si>
  <si>
    <t>Suma de Asistencias</t>
  </si>
  <si>
    <t>Cuenta de NombreJugador</t>
  </si>
  <si>
    <t>Cuenta de id_club</t>
  </si>
  <si>
    <t>Mín. de id_club</t>
  </si>
  <si>
    <t>Cuenta de id_partido</t>
  </si>
  <si>
    <t>Suma de Autogoles</t>
  </si>
  <si>
    <t>Suma de Tipo_Gol</t>
  </si>
  <si>
    <t>Suma de Perfil_Gol</t>
  </si>
  <si>
    <t>Suma de Jugada_Gol</t>
  </si>
  <si>
    <t>Suma de Tipo_BP</t>
  </si>
  <si>
    <t>Suma de P_Anotado</t>
  </si>
  <si>
    <t>Suma de LP_Anotado</t>
  </si>
  <si>
    <t>Suma de P_Errado</t>
  </si>
  <si>
    <t>Suma de TP_Errado</t>
  </si>
  <si>
    <t>Suma de P_Cometidos</t>
  </si>
  <si>
    <t>Suma de TP_Cometido</t>
  </si>
  <si>
    <t>Suma de P_Recibidos</t>
  </si>
  <si>
    <t>Suma de TP_Recibido</t>
  </si>
  <si>
    <t>Suma de P_Atajado</t>
  </si>
  <si>
    <t>Suma de LP_Atajado</t>
  </si>
  <si>
    <t>Falta agregar el rival en filas</t>
  </si>
  <si>
    <t>Evalúa consistencia del IRJ con goles, asistencias y minutos jugados</t>
  </si>
  <si>
    <t>Consistencia entre nombre y id del jugador</t>
  </si>
  <si>
    <t>Equipos con partidos por jornada</t>
  </si>
  <si>
    <t>Cantidad de jugadores consitentes por jornada y equipo</t>
  </si>
  <si>
    <t>Consistencia de tarjetas rojas y minutos jugados</t>
  </si>
  <si>
    <t>Consistencia cantidad jugadores titulares y suplentes</t>
  </si>
  <si>
    <t>Consistencia de goles y autogoles según participación</t>
  </si>
  <si>
    <t>Consistencia del detalle de los goles</t>
  </si>
  <si>
    <t>Consistencia del detalle de los penales</t>
  </si>
  <si>
    <t>Partidos local y visita por jornada</t>
  </si>
  <si>
    <t>Control partidos de local y visita por equipo</t>
  </si>
  <si>
    <t>Control partidos por estadio</t>
  </si>
  <si>
    <t>Control tabla de posiciones</t>
  </si>
  <si>
    <t>Estadísticas del partido</t>
  </si>
  <si>
    <t>Control resultado del partido con puntos obtenidos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</si>
</sst>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indexed="63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63"/>
      <name val="Calibri"/>
      <family val="2"/>
    </font>
    <font>
      <sz val="11"/>
      <name val="Calibri"/>
      <family val="2"/>
    </font>
    <font>
      <b/>
      <sz val="14"/>
      <color indexed="63"/>
      <name val="Calibri"/>
      <family val="2"/>
    </font>
    <font>
      <b/>
      <sz val="11"/>
      <name val="Calibri"/>
      <family val="2"/>
    </font>
    <font>
      <b/>
      <sz val="11"/>
      <color indexed="10"/>
      <name val="Calibri"/>
      <family val="2"/>
    </font>
    <font>
      <sz val="11"/>
      <color indexed="63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377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42">
    <xf numFmtId="0" fontId="0" fillId="0" borderId="0" xfId="0" applyAlignment="1"/>
    <xf numFmtId="0" fontId="2" fillId="0" borderId="0" xfId="0" applyFont="1" applyAlignment="1"/>
    <xf numFmtId="14" fontId="0" fillId="0" borderId="0" xfId="0" applyNumberFormat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2" fillId="2" borderId="5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left"/>
    </xf>
    <xf numFmtId="0" fontId="0" fillId="4" borderId="5" xfId="0" applyFill="1" applyBorder="1" applyAlignment="1">
      <alignment wrapText="1"/>
    </xf>
    <xf numFmtId="0" fontId="2" fillId="5" borderId="5" xfId="0" applyFont="1" applyFill="1" applyBorder="1" applyAlignment="1">
      <alignment horizontal="left"/>
    </xf>
    <xf numFmtId="0" fontId="0" fillId="5" borderId="5" xfId="0" applyFill="1" applyBorder="1" applyAlignment="1"/>
    <xf numFmtId="0" fontId="2" fillId="5" borderId="5" xfId="0" applyFont="1" applyFill="1" applyBorder="1" applyAlignment="1"/>
    <xf numFmtId="0" fontId="2" fillId="6" borderId="5" xfId="0" applyFont="1" applyFill="1" applyBorder="1">
      <alignment vertical="center"/>
    </xf>
    <xf numFmtId="0" fontId="2" fillId="6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/>
    </xf>
    <xf numFmtId="0" fontId="0" fillId="6" borderId="6" xfId="0" applyFill="1" applyBorder="1" applyAlignment="1"/>
    <xf numFmtId="0" fontId="2" fillId="6" borderId="5" xfId="0" applyFont="1" applyFill="1" applyBorder="1" applyAlignment="1"/>
    <xf numFmtId="0" fontId="2" fillId="6" borderId="2" xfId="0" applyFont="1" applyFill="1" applyBorder="1">
      <alignment vertical="center"/>
    </xf>
    <xf numFmtId="0" fontId="2" fillId="6" borderId="5" xfId="0" applyFont="1" applyFill="1" applyBorder="1" applyAlignment="1">
      <alignment horizontal="left"/>
    </xf>
    <xf numFmtId="0" fontId="0" fillId="6" borderId="5" xfId="0" applyFill="1" applyBorder="1" applyAlignment="1"/>
    <xf numFmtId="0" fontId="2" fillId="4" borderId="5" xfId="0" applyFont="1" applyFill="1" applyBorder="1" applyAlignment="1"/>
    <xf numFmtId="0" fontId="0" fillId="6" borderId="5" xfId="0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0" fillId="8" borderId="5" xfId="0" applyFill="1" applyBorder="1" applyAlignment="1">
      <alignment wrapText="1"/>
    </xf>
    <xf numFmtId="0" fontId="2" fillId="8" borderId="6" xfId="0" applyFont="1" applyFill="1" applyBorder="1" applyAlignment="1">
      <alignment vertical="top" wrapText="1"/>
    </xf>
    <xf numFmtId="0" fontId="2" fillId="8" borderId="2" xfId="0" applyFont="1" applyFill="1" applyBorder="1">
      <alignment vertical="center"/>
    </xf>
    <xf numFmtId="0" fontId="2" fillId="8" borderId="5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vertical="top" wrapText="1"/>
    </xf>
    <xf numFmtId="0" fontId="2" fillId="6" borderId="6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2" fillId="6" borderId="7" xfId="0" applyFont="1" applyFill="1" applyBorder="1" applyAlignment="1">
      <alignment vertical="top"/>
    </xf>
    <xf numFmtId="0" fontId="0" fillId="6" borderId="7" xfId="0" applyFill="1" applyBorder="1" applyAlignment="1">
      <alignment vertical="top"/>
    </xf>
    <xf numFmtId="0" fontId="0" fillId="7" borderId="5" xfId="0" applyFill="1" applyBorder="1" applyAlignment="1">
      <alignment horizontal="left" vertical="top" wrapText="1"/>
    </xf>
    <xf numFmtId="0" fontId="2" fillId="7" borderId="3" xfId="0" applyFont="1" applyFill="1" applyBorder="1">
      <alignment vertical="center"/>
    </xf>
    <xf numFmtId="0" fontId="2" fillId="7" borderId="5" xfId="0" applyFont="1" applyFill="1" applyBorder="1" applyAlignment="1">
      <alignment horizontal="left" vertical="center"/>
    </xf>
    <xf numFmtId="0" fontId="2" fillId="7" borderId="2" xfId="0" applyFont="1" applyFill="1" applyBorder="1">
      <alignment vertical="center"/>
    </xf>
    <xf numFmtId="0" fontId="2" fillId="8" borderId="5" xfId="0" applyFont="1" applyFill="1" applyBorder="1" applyAlignment="1">
      <alignment horizontal="left"/>
    </xf>
    <xf numFmtId="0" fontId="0" fillId="8" borderId="5" xfId="0" applyFill="1" applyBorder="1" applyAlignment="1">
      <alignment vertical="top" wrapText="1"/>
    </xf>
    <xf numFmtId="0" fontId="5" fillId="8" borderId="7" xfId="0" applyFont="1" applyFill="1" applyBorder="1" applyAlignment="1">
      <alignment vertical="top" wrapText="1"/>
    </xf>
    <xf numFmtId="0" fontId="6" fillId="8" borderId="7" xfId="0" applyFont="1" applyFill="1" applyBorder="1" applyAlignment="1">
      <alignment vertical="top" wrapText="1"/>
    </xf>
    <xf numFmtId="0" fontId="2" fillId="6" borderId="8" xfId="0" applyFont="1" applyFill="1" applyBorder="1" applyAlignment="1">
      <alignment vertical="top"/>
    </xf>
    <xf numFmtId="0" fontId="0" fillId="6" borderId="8" xfId="0" applyFill="1" applyBorder="1" applyAlignment="1">
      <alignment vertical="top"/>
    </xf>
    <xf numFmtId="0" fontId="2" fillId="5" borderId="5" xfId="0" applyFont="1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2" fillId="8" borderId="5" xfId="0" applyFont="1" applyFill="1" applyBorder="1" applyAlignment="1">
      <alignment wrapText="1"/>
    </xf>
    <xf numFmtId="0" fontId="0" fillId="9" borderId="5" xfId="0" applyFill="1" applyBorder="1" applyAlignment="1">
      <alignment wrapText="1"/>
    </xf>
    <xf numFmtId="0" fontId="2" fillId="9" borderId="2" xfId="0" applyFont="1" applyFill="1" applyBorder="1" applyAlignment="1">
      <alignment horizontal="left" vertical="center"/>
    </xf>
    <xf numFmtId="0" fontId="2" fillId="9" borderId="5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left" vertical="top" wrapText="1"/>
    </xf>
    <xf numFmtId="0" fontId="2" fillId="9" borderId="8" xfId="0" applyFont="1" applyFill="1" applyBorder="1" applyAlignment="1">
      <alignment horizontal="left" vertical="top" wrapText="1"/>
    </xf>
    <xf numFmtId="0" fontId="0" fillId="10" borderId="5" xfId="0" applyFill="1" applyBorder="1" applyAlignment="1">
      <alignment wrapText="1"/>
    </xf>
    <xf numFmtId="0" fontId="2" fillId="10" borderId="5" xfId="0" applyFont="1" applyFill="1" applyBorder="1" applyAlignment="1">
      <alignment wrapText="1"/>
    </xf>
    <xf numFmtId="0" fontId="2" fillId="9" borderId="5" xfId="0" applyFont="1" applyFill="1" applyBorder="1">
      <alignment vertical="center"/>
    </xf>
    <xf numFmtId="0" fontId="0" fillId="9" borderId="6" xfId="0" applyFill="1" applyBorder="1" applyAlignment="1">
      <alignment wrapText="1"/>
    </xf>
    <xf numFmtId="0" fontId="2" fillId="9" borderId="7" xfId="0" applyFont="1" applyFill="1" applyBorder="1" applyAlignment="1">
      <alignment horizontal="left" vertical="top" wrapText="1"/>
    </xf>
    <xf numFmtId="0" fontId="2" fillId="10" borderId="5" xfId="0" applyFont="1" applyFill="1" applyBorder="1" applyAlignment="1">
      <alignment horizontal="left" vertical="top" wrapText="1"/>
    </xf>
    <xf numFmtId="0" fontId="0" fillId="11" borderId="5" xfId="0" applyFill="1" applyBorder="1" applyAlignment="1">
      <alignment wrapText="1"/>
    </xf>
    <xf numFmtId="0" fontId="2" fillId="11" borderId="2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wrapText="1"/>
    </xf>
    <xf numFmtId="0" fontId="2" fillId="12" borderId="5" xfId="0" applyFont="1" applyFill="1" applyBorder="1">
      <alignment vertical="center"/>
    </xf>
    <xf numFmtId="0" fontId="2" fillId="12" borderId="5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top" wrapText="1"/>
    </xf>
    <xf numFmtId="0" fontId="2" fillId="13" borderId="5" xfId="0" applyFont="1" applyFill="1" applyBorder="1" applyAlignment="1">
      <alignment horizontal="left" vertical="top" wrapText="1"/>
    </xf>
    <xf numFmtId="0" fontId="2" fillId="13" borderId="5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0" fillId="13" borderId="6" xfId="0" applyFill="1" applyBorder="1" applyAlignment="1"/>
    <xf numFmtId="0" fontId="2" fillId="13" borderId="2" xfId="0" applyFont="1" applyFill="1" applyBorder="1" applyAlignment="1"/>
    <xf numFmtId="0" fontId="2" fillId="13" borderId="5" xfId="0" applyFont="1" applyFill="1" applyBorder="1" applyAlignment="1"/>
    <xf numFmtId="0" fontId="7" fillId="13" borderId="6" xfId="0" applyFont="1" applyFill="1" applyBorder="1" applyAlignment="1"/>
    <xf numFmtId="0" fontId="2" fillId="2" borderId="8" xfId="0" applyFont="1" applyFill="1" applyBorder="1" applyAlignment="1"/>
    <xf numFmtId="0" fontId="2" fillId="14" borderId="8" xfId="0" applyFont="1" applyFill="1" applyBorder="1" applyAlignment="1"/>
    <xf numFmtId="0" fontId="2" fillId="2" borderId="5" xfId="0" applyFont="1" applyFill="1" applyBorder="1" applyAlignment="1"/>
    <xf numFmtId="0" fontId="2" fillId="14" borderId="5" xfId="0" applyFont="1" applyFill="1" applyBorder="1" applyAlignment="1"/>
    <xf numFmtId="0" fontId="2" fillId="8" borderId="13" xfId="0" applyFont="1" applyFill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6" borderId="6" xfId="0" applyFont="1" applyFill="1" applyBorder="1" applyAlignment="1">
      <alignment vertical="top" wrapText="1"/>
    </xf>
    <xf numFmtId="0" fontId="0" fillId="6" borderId="6" xfId="0" applyFill="1" applyBorder="1" applyAlignment="1">
      <alignment vertical="top" wrapText="1"/>
    </xf>
    <xf numFmtId="0" fontId="2" fillId="6" borderId="7" xfId="0" applyFont="1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2" fillId="6" borderId="8" xfId="0" applyFont="1" applyFill="1" applyBorder="1" applyAlignment="1">
      <alignment vertical="top" wrapText="1"/>
    </xf>
    <xf numFmtId="0" fontId="0" fillId="6" borderId="8" xfId="0" applyFill="1" applyBorder="1" applyAlignment="1">
      <alignment vertical="top" wrapText="1"/>
    </xf>
    <xf numFmtId="0" fontId="2" fillId="13" borderId="5" xfId="0" applyFont="1" applyFill="1" applyBorder="1" applyAlignment="1">
      <alignment horizontal="left" vertical="center"/>
    </xf>
    <xf numFmtId="0" fontId="2" fillId="15" borderId="5" xfId="0" applyFont="1" applyFill="1" applyBorder="1" applyAlignment="1">
      <alignment horizontal="left" vertical="center"/>
    </xf>
    <xf numFmtId="0" fontId="2" fillId="15" borderId="8" xfId="0" applyFont="1" applyFill="1" applyBorder="1" applyAlignment="1">
      <alignment horizontal="left" vertical="top" wrapText="1"/>
    </xf>
    <xf numFmtId="0" fontId="2" fillId="15" borderId="2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wrapText="1"/>
    </xf>
    <xf numFmtId="0" fontId="8" fillId="16" borderId="0" xfId="0" applyFont="1" applyFill="1" applyAlignment="1">
      <alignment horizontal="left" vertical="top" wrapText="1"/>
    </xf>
    <xf numFmtId="0" fontId="8" fillId="16" borderId="2" xfId="0" applyFont="1" applyFill="1" applyBorder="1" applyAlignment="1">
      <alignment horizontal="left" vertical="top" wrapText="1"/>
    </xf>
    <xf numFmtId="0" fontId="0" fillId="0" borderId="7" xfId="0" applyBorder="1" applyAlignment="1"/>
    <xf numFmtId="0" fontId="8" fillId="16" borderId="5" xfId="0" applyFont="1" applyFill="1" applyBorder="1">
      <alignment vertical="center"/>
    </xf>
    <xf numFmtId="0" fontId="8" fillId="16" borderId="5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/>
    </xf>
    <xf numFmtId="0" fontId="0" fillId="8" borderId="6" xfId="0" applyFill="1" applyBorder="1" applyAlignment="1">
      <alignment wrapText="1"/>
    </xf>
    <xf numFmtId="0" fontId="2" fillId="8" borderId="6" xfId="0" applyFont="1" applyFill="1" applyBorder="1" applyAlignment="1">
      <alignment wrapText="1"/>
    </xf>
    <xf numFmtId="0" fontId="2" fillId="6" borderId="5" xfId="0" applyFont="1" applyFill="1" applyBorder="1" applyAlignment="1">
      <alignment horizontal="center"/>
    </xf>
    <xf numFmtId="0" fontId="6" fillId="8" borderId="8" xfId="0" applyFont="1" applyFill="1" applyBorder="1" applyAlignment="1">
      <alignment vertical="top" wrapText="1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/>
    <xf numFmtId="0" fontId="2" fillId="3" borderId="0" xfId="0" applyFont="1" applyFill="1" applyAlignment="1">
      <alignment horizontal="center"/>
    </xf>
    <xf numFmtId="0" fontId="0" fillId="18" borderId="0" xfId="0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3" fillId="0" borderId="0" xfId="0" applyNumberFormat="1" applyFont="1" applyAlignment="1"/>
    <xf numFmtId="0" fontId="2" fillId="5" borderId="6" xfId="0" applyFont="1" applyFill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2" fillId="5" borderId="8" xfId="0" applyFont="1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7" xfId="0" applyFill="1" applyBorder="1" applyAlignment="1">
      <alignment vertical="top"/>
    </xf>
    <xf numFmtId="0" fontId="0" fillId="5" borderId="8" xfId="0" applyFill="1" applyBorder="1" applyAlignment="1">
      <alignment vertical="top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2" fillId="10" borderId="2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left" vertical="center"/>
    </xf>
    <xf numFmtId="0" fontId="0" fillId="7" borderId="8" xfId="0" applyFill="1" applyBorder="1" applyAlignment="1">
      <alignment horizontal="left" vertical="top" wrapText="1"/>
    </xf>
    <xf numFmtId="0" fontId="2" fillId="5" borderId="2" xfId="0" applyFont="1" applyFill="1" applyBorder="1" applyAlignment="1"/>
    <xf numFmtId="0" fontId="2" fillId="7" borderId="8" xfId="0" applyFont="1" applyFill="1" applyBorder="1" applyAlignment="1">
      <alignment horizontal="left" vertical="top" wrapText="1"/>
    </xf>
    <xf numFmtId="0" fontId="2" fillId="6" borderId="4" xfId="0" applyFont="1" applyFill="1" applyBorder="1" applyAlignment="1"/>
    <xf numFmtId="0" fontId="2" fillId="13" borderId="7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>
      <alignment horizontal="left" indent="1"/>
    </xf>
    <xf numFmtId="0" fontId="9" fillId="0" borderId="0" xfId="0" applyFont="1" applyAlignment="1"/>
    <xf numFmtId="0" fontId="10" fillId="19" borderId="0" xfId="0" applyFont="1" applyFill="1" applyAlignment="1"/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8" fillId="16" borderId="15" xfId="0" applyFont="1" applyFill="1" applyBorder="1" applyAlignment="1">
      <alignment horizontal="left" vertical="top" wrapText="1"/>
    </xf>
    <xf numFmtId="0" fontId="8" fillId="16" borderId="10" xfId="0" applyFont="1" applyFill="1" applyBorder="1" applyAlignment="1">
      <alignment horizontal="left" vertical="top" wrapText="1"/>
    </xf>
    <xf numFmtId="0" fontId="8" fillId="16" borderId="6" xfId="0" applyFont="1" applyFill="1" applyBorder="1" applyAlignment="1">
      <alignment horizontal="left" vertical="top" wrapText="1"/>
    </xf>
    <xf numFmtId="0" fontId="8" fillId="16" borderId="8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8" fillId="16" borderId="2" xfId="0" applyFont="1" applyFill="1" applyBorder="1" applyAlignment="1">
      <alignment horizontal="center" vertical="top" wrapText="1"/>
    </xf>
    <xf numFmtId="0" fontId="8" fillId="16" borderId="3" xfId="0" applyFont="1" applyFill="1" applyBorder="1" applyAlignment="1">
      <alignment horizontal="center" vertical="top" wrapText="1"/>
    </xf>
    <xf numFmtId="0" fontId="2" fillId="6" borderId="2" xfId="0" applyFont="1" applyFill="1" applyBorder="1" applyAlignment="1"/>
    <xf numFmtId="0" fontId="2" fillId="6" borderId="4" xfId="0" applyFont="1" applyFill="1" applyBorder="1" applyAlignment="1"/>
    <xf numFmtId="0" fontId="2" fillId="5" borderId="2" xfId="0" applyFont="1" applyFill="1" applyBorder="1" applyAlignment="1"/>
    <xf numFmtId="0" fontId="2" fillId="5" borderId="4" xfId="0" applyFont="1" applyFill="1" applyBorder="1" applyAlignment="1"/>
    <xf numFmtId="49" fontId="2" fillId="4" borderId="2" xfId="0" applyNumberFormat="1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2" fillId="13" borderId="6" xfId="0" applyFont="1" applyFill="1" applyBorder="1" applyAlignment="1">
      <alignment horizontal="left" vertical="center"/>
    </xf>
    <xf numFmtId="0" fontId="2" fillId="13" borderId="7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49" fontId="2" fillId="6" borderId="2" xfId="0" applyNumberFormat="1" applyFont="1" applyFill="1" applyBorder="1" applyAlignment="1">
      <alignment horizontal="center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top"/>
    </xf>
    <xf numFmtId="0" fontId="2" fillId="5" borderId="7" xfId="0" applyFont="1" applyFill="1" applyBorder="1" applyAlignment="1">
      <alignment horizontal="left" vertical="top"/>
    </xf>
    <xf numFmtId="0" fontId="2" fillId="5" borderId="8" xfId="0" applyFont="1" applyFill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0" fillId="5" borderId="7" xfId="0" applyFill="1" applyBorder="1" applyAlignment="1">
      <alignment horizontal="left" vertical="top"/>
    </xf>
    <xf numFmtId="0" fontId="0" fillId="5" borderId="8" xfId="0" applyFill="1" applyBorder="1" applyAlignment="1">
      <alignment horizontal="left" vertical="top"/>
    </xf>
    <xf numFmtId="0" fontId="2" fillId="7" borderId="6" xfId="0" applyFont="1" applyFill="1" applyBorder="1" applyAlignment="1">
      <alignment horizontal="left" vertical="top"/>
    </xf>
    <xf numFmtId="0" fontId="2" fillId="7" borderId="8" xfId="0" applyFont="1" applyFill="1" applyBorder="1" applyAlignment="1">
      <alignment horizontal="left" vertical="top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 vertical="top"/>
    </xf>
    <xf numFmtId="0" fontId="2" fillId="6" borderId="8" xfId="0" applyFont="1" applyFill="1" applyBorder="1" applyAlignment="1">
      <alignment horizontal="left" vertical="top"/>
    </xf>
    <xf numFmtId="0" fontId="0" fillId="6" borderId="6" xfId="0" applyFill="1" applyBorder="1" applyAlignment="1">
      <alignment horizontal="left" vertical="top"/>
    </xf>
    <xf numFmtId="0" fontId="0" fillId="6" borderId="7" xfId="0" applyFill="1" applyBorder="1" applyAlignment="1">
      <alignment horizontal="left" vertical="top"/>
    </xf>
    <xf numFmtId="0" fontId="0" fillId="6" borderId="8" xfId="0" applyFill="1" applyBorder="1" applyAlignment="1">
      <alignment horizontal="left" vertical="top"/>
    </xf>
    <xf numFmtId="0" fontId="2" fillId="8" borderId="6" xfId="0" applyFont="1" applyFill="1" applyBorder="1" applyAlignment="1">
      <alignment horizontal="left" vertical="top"/>
    </xf>
    <xf numFmtId="0" fontId="2" fillId="8" borderId="7" xfId="0" applyFont="1" applyFill="1" applyBorder="1" applyAlignment="1">
      <alignment horizontal="left" vertical="top"/>
    </xf>
    <xf numFmtId="0" fontId="2" fillId="8" borderId="8" xfId="0" applyFont="1" applyFill="1" applyBorder="1" applyAlignment="1">
      <alignment horizontal="left" vertical="top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0" fontId="2" fillId="7" borderId="7" xfId="0" applyFont="1" applyFill="1" applyBorder="1" applyAlignment="1">
      <alignment horizontal="left" vertical="top"/>
    </xf>
    <xf numFmtId="0" fontId="2" fillId="7" borderId="6" xfId="0" applyFont="1" applyFill="1" applyBorder="1" applyAlignment="1">
      <alignment horizontal="left" vertical="top" wrapText="1"/>
    </xf>
    <xf numFmtId="0" fontId="2" fillId="7" borderId="7" xfId="0" applyFont="1" applyFill="1" applyBorder="1" applyAlignment="1">
      <alignment horizontal="left" vertical="top" wrapText="1"/>
    </xf>
    <xf numFmtId="0" fontId="2" fillId="7" borderId="8" xfId="0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17" fontId="2" fillId="7" borderId="2" xfId="0" applyNumberFormat="1" applyFont="1" applyFill="1" applyBorder="1" applyAlignment="1">
      <alignment horizontal="center" vertical="center"/>
    </xf>
    <xf numFmtId="17" fontId="2" fillId="7" borderId="4" xfId="0" applyNumberFormat="1" applyFont="1" applyFill="1" applyBorder="1" applyAlignment="1">
      <alignment horizontal="center" vertical="center"/>
    </xf>
    <xf numFmtId="0" fontId="0" fillId="7" borderId="6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2" fillId="8" borderId="6" xfId="0" applyFont="1" applyFill="1" applyBorder="1" applyAlignment="1">
      <alignment horizontal="left" vertical="top" wrapText="1"/>
    </xf>
    <xf numFmtId="0" fontId="2" fillId="8" borderId="8" xfId="0" applyFont="1" applyFill="1" applyBorder="1" applyAlignment="1">
      <alignment horizontal="left" vertical="top" wrapText="1"/>
    </xf>
    <xf numFmtId="0" fontId="2" fillId="9" borderId="6" xfId="0" applyFont="1" applyFill="1" applyBorder="1" applyAlignment="1">
      <alignment horizontal="left" vertical="center"/>
    </xf>
    <xf numFmtId="0" fontId="2" fillId="9" borderId="7" xfId="0" applyFont="1" applyFill="1" applyBorder="1" applyAlignment="1">
      <alignment horizontal="left" vertical="center"/>
    </xf>
    <xf numFmtId="0" fontId="2" fillId="9" borderId="8" xfId="0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49" fontId="2" fillId="9" borderId="6" xfId="0" applyNumberFormat="1" applyFont="1" applyFill="1" applyBorder="1" applyAlignment="1">
      <alignment horizontal="left" vertical="top" wrapText="1"/>
    </xf>
    <xf numFmtId="49" fontId="2" fillId="9" borderId="7" xfId="0" applyNumberFormat="1" applyFont="1" applyFill="1" applyBorder="1" applyAlignment="1">
      <alignment horizontal="left" vertical="top" wrapText="1"/>
    </xf>
    <xf numFmtId="49" fontId="2" fillId="9" borderId="8" xfId="0" applyNumberFormat="1" applyFont="1" applyFill="1" applyBorder="1" applyAlignment="1">
      <alignment horizontal="left" vertical="top" wrapText="1"/>
    </xf>
    <xf numFmtId="0" fontId="2" fillId="10" borderId="6" xfId="0" applyFont="1" applyFill="1" applyBorder="1" applyAlignment="1">
      <alignment horizontal="left" vertical="center"/>
    </xf>
    <xf numFmtId="0" fontId="2" fillId="10" borderId="8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top"/>
    </xf>
    <xf numFmtId="0" fontId="2" fillId="14" borderId="12" xfId="0" applyFont="1" applyFill="1" applyBorder="1" applyAlignment="1">
      <alignment horizontal="left" vertical="center" wrapText="1"/>
    </xf>
    <xf numFmtId="0" fontId="2" fillId="14" borderId="13" xfId="0" applyFont="1" applyFill="1" applyBorder="1" applyAlignment="1">
      <alignment horizontal="left" vertical="center" wrapText="1"/>
    </xf>
    <xf numFmtId="0" fontId="2" fillId="14" borderId="14" xfId="0" applyFont="1" applyFill="1" applyBorder="1" applyAlignment="1">
      <alignment horizontal="left" vertical="center" wrapText="1"/>
    </xf>
    <xf numFmtId="0" fontId="2" fillId="14" borderId="1" xfId="0" applyFont="1" applyFill="1" applyBorder="1" applyAlignment="1">
      <alignment horizontal="left" vertical="center" wrapText="1"/>
    </xf>
    <xf numFmtId="0" fontId="2" fillId="14" borderId="9" xfId="0" applyFont="1" applyFill="1" applyBorder="1" applyAlignment="1">
      <alignment horizontal="left" vertical="center" wrapText="1"/>
    </xf>
    <xf numFmtId="0" fontId="2" fillId="14" borderId="11" xfId="0" applyFont="1" applyFill="1" applyBorder="1" applyAlignment="1">
      <alignment horizontal="left" vertical="center" wrapText="1"/>
    </xf>
    <xf numFmtId="0" fontId="2" fillId="13" borderId="2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8" borderId="6" xfId="0" applyFont="1" applyFill="1" applyBorder="1" applyAlignment="1">
      <alignment horizontal="left" vertical="center"/>
    </xf>
    <xf numFmtId="0" fontId="2" fillId="8" borderId="8" xfId="0" applyFont="1" applyFill="1" applyBorder="1" applyAlignment="1">
      <alignment horizontal="left" vertical="center"/>
    </xf>
    <xf numFmtId="0" fontId="2" fillId="11" borderId="6" xfId="0" applyFont="1" applyFill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center"/>
    </xf>
    <xf numFmtId="0" fontId="2" fillId="12" borderId="13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2" borderId="11" xfId="0" applyFont="1" applyFill="1" applyBorder="1" applyAlignment="1">
      <alignment horizontal="left" vertical="center" wrapText="1"/>
    </xf>
    <xf numFmtId="49" fontId="2" fillId="12" borderId="6" xfId="0" applyNumberFormat="1" applyFont="1" applyFill="1" applyBorder="1" applyAlignment="1">
      <alignment horizontal="left" vertical="top" wrapText="1"/>
    </xf>
    <xf numFmtId="49" fontId="2" fillId="12" borderId="7" xfId="0" applyNumberFormat="1" applyFont="1" applyFill="1" applyBorder="1" applyAlignment="1">
      <alignment horizontal="left" vertical="top" wrapText="1"/>
    </xf>
    <xf numFmtId="49" fontId="2" fillId="12" borderId="8" xfId="0" applyNumberFormat="1" applyFont="1" applyFill="1" applyBorder="1" applyAlignment="1">
      <alignment horizontal="left" vertical="top" wrapText="1"/>
    </xf>
    <xf numFmtId="0" fontId="10" fillId="19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37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ado%20de%20Jugadores%20con%20C&#243;digo%20TC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JUELENSE"/>
      <sheetName val="CARMELITA"/>
      <sheetName val="CARTAGINES"/>
      <sheetName val="GRECIA"/>
      <sheetName val="GUADALUPE FC"/>
      <sheetName val="HEREDIANO"/>
      <sheetName val="JICARAL"/>
      <sheetName val="LIMON FC"/>
      <sheetName val="PEREZ ZELEDON"/>
      <sheetName val="SAN CARLOS"/>
      <sheetName val="SANTOS"/>
      <sheetName val="SAPRISSA"/>
      <sheetName val="UNIVERSITARIOS"/>
      <sheetName val="Listado jugadores"/>
      <sheetName val="Listado jugadores VALO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IDJugador</v>
          </cell>
          <cell r="B1" t="str">
            <v>NombreJugador</v>
          </cell>
          <cell r="C1" t="str">
            <v>IDClub</v>
          </cell>
          <cell r="D1" t="str">
            <v>Posición</v>
          </cell>
        </row>
        <row r="2">
          <cell r="A2">
            <v>5</v>
          </cell>
          <cell r="B2" t="str">
            <v>Adolfo Machado</v>
          </cell>
          <cell r="C2">
            <v>2</v>
          </cell>
          <cell r="D2" t="str">
            <v>Defensa</v>
          </cell>
        </row>
        <row r="3">
          <cell r="A3">
            <v>6</v>
          </cell>
          <cell r="B3" t="str">
            <v>Adonis Pineda Solís</v>
          </cell>
          <cell r="C3">
            <v>2</v>
          </cell>
          <cell r="D3" t="str">
            <v>Portero</v>
          </cell>
        </row>
        <row r="4">
          <cell r="A4">
            <v>1015</v>
          </cell>
          <cell r="B4" t="str">
            <v>Alex López</v>
          </cell>
          <cell r="C4">
            <v>2</v>
          </cell>
          <cell r="D4" t="str">
            <v>Volante</v>
          </cell>
        </row>
        <row r="5">
          <cell r="A5">
            <v>27</v>
          </cell>
          <cell r="B5" t="str">
            <v>Allen Guevara Zúñiga</v>
          </cell>
          <cell r="C5">
            <v>2</v>
          </cell>
          <cell r="D5" t="str">
            <v>Volante</v>
          </cell>
        </row>
        <row r="6">
          <cell r="A6">
            <v>808</v>
          </cell>
          <cell r="B6" t="str">
            <v>Anthony López Muñoz</v>
          </cell>
          <cell r="C6">
            <v>2</v>
          </cell>
          <cell r="D6" t="str">
            <v>Volante</v>
          </cell>
        </row>
        <row r="7">
          <cell r="A7">
            <v>1946</v>
          </cell>
          <cell r="B7" t="str">
            <v>Ariel Arauz</v>
          </cell>
          <cell r="C7">
            <v>2</v>
          </cell>
          <cell r="D7" t="str">
            <v>Volante</v>
          </cell>
        </row>
        <row r="8">
          <cell r="A8">
            <v>1830</v>
          </cell>
          <cell r="B8" t="str">
            <v>Ariel Lassiter Acuña</v>
          </cell>
          <cell r="C8">
            <v>2</v>
          </cell>
          <cell r="D8" t="str">
            <v>Delantero</v>
          </cell>
        </row>
        <row r="9">
          <cell r="A9">
            <v>74</v>
          </cell>
          <cell r="B9" t="str">
            <v>Barlon Sequeira</v>
          </cell>
          <cell r="C9">
            <v>2</v>
          </cell>
          <cell r="D9" t="str">
            <v>Volante</v>
          </cell>
        </row>
        <row r="10">
          <cell r="A10">
            <v>77</v>
          </cell>
          <cell r="B10" t="str">
            <v>Bernal Alfaro Alfaro</v>
          </cell>
          <cell r="C10">
            <v>2</v>
          </cell>
          <cell r="D10" t="str">
            <v>Volante</v>
          </cell>
        </row>
        <row r="11">
          <cell r="A11">
            <v>142</v>
          </cell>
          <cell r="B11" t="str">
            <v>Cristopher Meneses Barrantes</v>
          </cell>
          <cell r="C11">
            <v>2</v>
          </cell>
          <cell r="D11" t="str">
            <v>Defensa</v>
          </cell>
        </row>
        <row r="12">
          <cell r="A12">
            <v>1881</v>
          </cell>
          <cell r="B12" t="str">
            <v>Facundo Zabala</v>
          </cell>
          <cell r="C12">
            <v>2</v>
          </cell>
          <cell r="D12" t="str">
            <v>Defensa</v>
          </cell>
        </row>
        <row r="13">
          <cell r="A13">
            <v>848</v>
          </cell>
          <cell r="B13" t="str">
            <v>Fernán Faerron</v>
          </cell>
          <cell r="C13">
            <v>2</v>
          </cell>
          <cell r="D13" t="str">
            <v>Defensa</v>
          </cell>
        </row>
        <row r="14">
          <cell r="A14">
            <v>1846</v>
          </cell>
          <cell r="B14" t="str">
            <v>Geancarlo Castro</v>
          </cell>
          <cell r="C14">
            <v>2</v>
          </cell>
          <cell r="D14" t="str">
            <v>Volante</v>
          </cell>
        </row>
        <row r="15">
          <cell r="A15">
            <v>1888</v>
          </cell>
          <cell r="B15" t="str">
            <v>Jhonny Álvarez</v>
          </cell>
          <cell r="C15">
            <v>2</v>
          </cell>
          <cell r="D15" t="str">
            <v>Portero</v>
          </cell>
        </row>
        <row r="16">
          <cell r="A16">
            <v>349</v>
          </cell>
          <cell r="B16" t="str">
            <v>Jonathan Alonso Moya Aguilar</v>
          </cell>
          <cell r="C16">
            <v>2</v>
          </cell>
          <cell r="D16" t="str">
            <v>Delantero</v>
          </cell>
        </row>
        <row r="17">
          <cell r="A17">
            <v>354</v>
          </cell>
          <cell r="B17" t="str">
            <v>Jonathan McDonald Porras</v>
          </cell>
          <cell r="C17">
            <v>2</v>
          </cell>
          <cell r="D17" t="str">
            <v>Delantero</v>
          </cell>
        </row>
        <row r="18">
          <cell r="A18">
            <v>380</v>
          </cell>
          <cell r="B18" t="str">
            <v>José Andrés Salvatierra López</v>
          </cell>
          <cell r="C18">
            <v>2</v>
          </cell>
          <cell r="D18" t="str">
            <v>Defensa</v>
          </cell>
        </row>
        <row r="19">
          <cell r="A19">
            <v>400</v>
          </cell>
          <cell r="B19" t="str">
            <v>José Miguel Cubero Loría</v>
          </cell>
          <cell r="C19">
            <v>2</v>
          </cell>
          <cell r="D19" t="str">
            <v>Volante</v>
          </cell>
        </row>
        <row r="20">
          <cell r="A20">
            <v>790</v>
          </cell>
          <cell r="B20" t="str">
            <v>Josué Abarca</v>
          </cell>
          <cell r="C20">
            <v>2</v>
          </cell>
          <cell r="D20" t="str">
            <v>Volante</v>
          </cell>
        </row>
        <row r="21">
          <cell r="A21">
            <v>828</v>
          </cell>
          <cell r="B21" t="str">
            <v>Junior Enrique Díaz Campbell</v>
          </cell>
          <cell r="C21">
            <v>2</v>
          </cell>
          <cell r="D21" t="str">
            <v>Defensa</v>
          </cell>
        </row>
        <row r="22">
          <cell r="A22">
            <v>455</v>
          </cell>
          <cell r="B22" t="str">
            <v>Kenner Gutiérrez Cerdas</v>
          </cell>
          <cell r="C22">
            <v>2</v>
          </cell>
          <cell r="D22" t="str">
            <v>Defensa</v>
          </cell>
        </row>
        <row r="23">
          <cell r="A23">
            <v>520</v>
          </cell>
          <cell r="B23" t="str">
            <v>Luis Sequeira Guerrero</v>
          </cell>
          <cell r="C23">
            <v>2</v>
          </cell>
          <cell r="D23" t="str">
            <v>Volante</v>
          </cell>
        </row>
        <row r="24">
          <cell r="A24">
            <v>830</v>
          </cell>
          <cell r="B24" t="str">
            <v>Marco Ureña</v>
          </cell>
          <cell r="C24">
            <v>2</v>
          </cell>
          <cell r="D24" t="str">
            <v>Delantero</v>
          </cell>
        </row>
        <row r="25">
          <cell r="A25">
            <v>811</v>
          </cell>
          <cell r="B25" t="str">
            <v>Mauricio José Vargas</v>
          </cell>
          <cell r="C25">
            <v>2</v>
          </cell>
          <cell r="D25" t="str">
            <v>Portero</v>
          </cell>
        </row>
        <row r="26">
          <cell r="A26">
            <v>1938</v>
          </cell>
          <cell r="B26" t="str">
            <v>Nicolás Azofeifa</v>
          </cell>
          <cell r="C26">
            <v>2</v>
          </cell>
          <cell r="D26" t="str">
            <v>Delantero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1919</v>
          </cell>
          <cell r="B32" t="str">
            <v>Carlos Barahona Jiménez</v>
          </cell>
          <cell r="C32">
            <v>4</v>
          </cell>
          <cell r="D32" t="str">
            <v>Defensa</v>
          </cell>
        </row>
        <row r="33">
          <cell r="A33">
            <v>112</v>
          </cell>
          <cell r="B33" t="str">
            <v>Carlos Hernández</v>
          </cell>
          <cell r="C33">
            <v>4</v>
          </cell>
          <cell r="D33" t="str">
            <v>Volante</v>
          </cell>
        </row>
        <row r="34">
          <cell r="A34">
            <v>728</v>
          </cell>
          <cell r="B34" t="str">
            <v>Cristopher Núñez González</v>
          </cell>
          <cell r="C34">
            <v>4</v>
          </cell>
          <cell r="D34" t="str">
            <v>Volante</v>
          </cell>
        </row>
        <row r="35">
          <cell r="A35">
            <v>907</v>
          </cell>
          <cell r="B35" t="str">
            <v>Daniel Chacón Salas</v>
          </cell>
          <cell r="C35">
            <v>4</v>
          </cell>
          <cell r="D35" t="str">
            <v>Volante</v>
          </cell>
        </row>
        <row r="36">
          <cell r="A36">
            <v>158</v>
          </cell>
          <cell r="B36" t="str">
            <v>Darryl Jared Parker Cortéz</v>
          </cell>
          <cell r="C36">
            <v>4</v>
          </cell>
          <cell r="D36" t="str">
            <v>Portero</v>
          </cell>
        </row>
        <row r="37">
          <cell r="A37">
            <v>1896</v>
          </cell>
          <cell r="B37" t="str">
            <v>David Muller</v>
          </cell>
          <cell r="C37">
            <v>4</v>
          </cell>
          <cell r="D37" t="str">
            <v>Volante</v>
          </cell>
        </row>
        <row r="38">
          <cell r="A38">
            <v>177</v>
          </cell>
          <cell r="B38" t="str">
            <v>Diego Estrada</v>
          </cell>
          <cell r="C38">
            <v>4</v>
          </cell>
          <cell r="D38" t="str">
            <v>Volante</v>
          </cell>
        </row>
        <row r="39">
          <cell r="A39">
            <v>0</v>
          </cell>
          <cell r="B39" t="str">
            <v>Diego Sánchez Corrales</v>
          </cell>
          <cell r="C39">
            <v>4</v>
          </cell>
          <cell r="D39" t="str">
            <v>Defensa</v>
          </cell>
        </row>
        <row r="40">
          <cell r="A40">
            <v>195</v>
          </cell>
          <cell r="B40" t="str">
            <v>Edder Solórzano Leal</v>
          </cell>
          <cell r="C40">
            <v>4</v>
          </cell>
          <cell r="D40" t="str">
            <v>Volante</v>
          </cell>
        </row>
        <row r="41">
          <cell r="A41">
            <v>200</v>
          </cell>
          <cell r="B41" t="str">
            <v>Eduardo Valverde</v>
          </cell>
          <cell r="C41">
            <v>4</v>
          </cell>
          <cell r="D41" t="str">
            <v>Volante</v>
          </cell>
        </row>
        <row r="42">
          <cell r="A42">
            <v>217</v>
          </cell>
          <cell r="B42" t="str">
            <v>Erick Cabalceta Giacchero</v>
          </cell>
          <cell r="C42">
            <v>4</v>
          </cell>
          <cell r="D42" t="str">
            <v>Defensa</v>
          </cell>
        </row>
        <row r="43">
          <cell r="A43">
            <v>0</v>
          </cell>
          <cell r="B43" t="str">
            <v>Giovannie Clunie</v>
          </cell>
          <cell r="C43">
            <v>4</v>
          </cell>
          <cell r="D43" t="str">
            <v>Delantero</v>
          </cell>
        </row>
        <row r="44">
          <cell r="A44">
            <v>0</v>
          </cell>
          <cell r="B44" t="str">
            <v>Heyreel Saravia</v>
          </cell>
          <cell r="C44">
            <v>4</v>
          </cell>
          <cell r="D44" t="str">
            <v>Defensa</v>
          </cell>
        </row>
        <row r="45">
          <cell r="A45">
            <v>303</v>
          </cell>
          <cell r="B45" t="str">
            <v>Jameson Scott Guevara</v>
          </cell>
          <cell r="C45">
            <v>4</v>
          </cell>
          <cell r="D45" t="str">
            <v>Defensa</v>
          </cell>
        </row>
        <row r="46">
          <cell r="A46">
            <v>320</v>
          </cell>
          <cell r="B46" t="str">
            <v>Jeikel Francisco Venegas McCarthy</v>
          </cell>
          <cell r="C46">
            <v>4</v>
          </cell>
          <cell r="D46" t="str">
            <v>Volante</v>
          </cell>
        </row>
        <row r="47">
          <cell r="A47">
            <v>1897</v>
          </cell>
          <cell r="B47" t="str">
            <v>Joaquín Aguirre</v>
          </cell>
          <cell r="C47">
            <v>4</v>
          </cell>
          <cell r="D47" t="str">
            <v>Defensa</v>
          </cell>
        </row>
        <row r="48">
          <cell r="A48">
            <v>875</v>
          </cell>
          <cell r="B48" t="str">
            <v>Jorman Sánchez</v>
          </cell>
          <cell r="C48">
            <v>4</v>
          </cell>
          <cell r="D48" t="str">
            <v>Volante</v>
          </cell>
        </row>
        <row r="49">
          <cell r="A49">
            <v>390</v>
          </cell>
          <cell r="B49" t="str">
            <v>José Sosa</v>
          </cell>
          <cell r="C49">
            <v>4</v>
          </cell>
          <cell r="D49" t="str">
            <v>Defensa</v>
          </cell>
        </row>
        <row r="50">
          <cell r="A50">
            <v>1898</v>
          </cell>
          <cell r="B50" t="str">
            <v>Justin Morera</v>
          </cell>
          <cell r="C50">
            <v>4</v>
          </cell>
          <cell r="D50" t="str">
            <v>Portero</v>
          </cell>
        </row>
        <row r="51">
          <cell r="A51">
            <v>983</v>
          </cell>
          <cell r="B51" t="str">
            <v>Kendall Gallardo Sequeira</v>
          </cell>
          <cell r="C51">
            <v>4</v>
          </cell>
          <cell r="D51" t="str">
            <v>Volante</v>
          </cell>
        </row>
        <row r="52">
          <cell r="A52">
            <v>0</v>
          </cell>
          <cell r="B52" t="str">
            <v>Kenneth Villalobos</v>
          </cell>
          <cell r="C52">
            <v>4</v>
          </cell>
          <cell r="D52" t="str">
            <v>Portero</v>
          </cell>
        </row>
        <row r="53">
          <cell r="A53">
            <v>463</v>
          </cell>
          <cell r="B53" t="str">
            <v>Kevin Arrieta Maroto</v>
          </cell>
          <cell r="C53">
            <v>4</v>
          </cell>
          <cell r="D53" t="str">
            <v>Defensa</v>
          </cell>
        </row>
        <row r="54">
          <cell r="A54">
            <v>510</v>
          </cell>
          <cell r="B54" t="str">
            <v>Luis Diego Rivas Méndez</v>
          </cell>
          <cell r="C54">
            <v>4</v>
          </cell>
          <cell r="D54" t="str">
            <v>Portero</v>
          </cell>
        </row>
        <row r="55">
          <cell r="A55">
            <v>527</v>
          </cell>
          <cell r="B55" t="str">
            <v>Manfred Russell</v>
          </cell>
          <cell r="C55">
            <v>4</v>
          </cell>
          <cell r="D55" t="str">
            <v>Volante</v>
          </cell>
        </row>
        <row r="56">
          <cell r="A56">
            <v>1767</v>
          </cell>
          <cell r="B56" t="str">
            <v>Marcel Hernández</v>
          </cell>
          <cell r="C56">
            <v>4</v>
          </cell>
          <cell r="D56" t="str">
            <v>Delantero</v>
          </cell>
        </row>
        <row r="57">
          <cell r="A57">
            <v>597</v>
          </cell>
          <cell r="B57" t="str">
            <v>Paolo Andrés Jiménez Coto</v>
          </cell>
          <cell r="C57">
            <v>4</v>
          </cell>
          <cell r="D57" t="str">
            <v>Volante</v>
          </cell>
        </row>
        <row r="58">
          <cell r="A58">
            <v>648</v>
          </cell>
          <cell r="B58" t="str">
            <v>Ronald Mauricio Montero Lobo</v>
          </cell>
          <cell r="C58">
            <v>4</v>
          </cell>
          <cell r="D58" t="str">
            <v>Volante</v>
          </cell>
        </row>
        <row r="59">
          <cell r="A59">
            <v>910</v>
          </cell>
          <cell r="B59" t="str">
            <v>Ronaldo Araya Hernández</v>
          </cell>
          <cell r="C59">
            <v>4</v>
          </cell>
          <cell r="D59" t="str">
            <v>Volante</v>
          </cell>
        </row>
        <row r="60">
          <cell r="A60">
            <v>806</v>
          </cell>
          <cell r="B60" t="str">
            <v>Ryan Bolaños</v>
          </cell>
          <cell r="C60">
            <v>4</v>
          </cell>
          <cell r="D60" t="str">
            <v>Volante</v>
          </cell>
        </row>
        <row r="61">
          <cell r="A61">
            <v>702</v>
          </cell>
          <cell r="B61" t="str">
            <v>William Quirós Espinoza</v>
          </cell>
          <cell r="C61">
            <v>4</v>
          </cell>
          <cell r="D61" t="str">
            <v>Defensa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870</v>
          </cell>
          <cell r="B67" t="str">
            <v>Adrián Chevez</v>
          </cell>
          <cell r="C67">
            <v>17</v>
          </cell>
          <cell r="D67" t="str">
            <v>Defensa</v>
          </cell>
        </row>
        <row r="68">
          <cell r="A68">
            <v>1870</v>
          </cell>
          <cell r="B68" t="str">
            <v>Alejandro Pacheco</v>
          </cell>
          <cell r="C68">
            <v>17</v>
          </cell>
          <cell r="D68" t="str">
            <v>Volante</v>
          </cell>
        </row>
        <row r="69">
          <cell r="A69">
            <v>34</v>
          </cell>
          <cell r="B69" t="str">
            <v>Álvaro Sánchez Alfaro</v>
          </cell>
          <cell r="C69">
            <v>17</v>
          </cell>
          <cell r="D69" t="str">
            <v>Volante</v>
          </cell>
        </row>
        <row r="70">
          <cell r="A70">
            <v>0</v>
          </cell>
          <cell r="B70" t="str">
            <v>Álvaro Zamora</v>
          </cell>
          <cell r="C70">
            <v>17</v>
          </cell>
          <cell r="D70" t="str">
            <v>Volante</v>
          </cell>
        </row>
        <row r="71">
          <cell r="A71">
            <v>855</v>
          </cell>
          <cell r="B71" t="str">
            <v>Anthony Contreras</v>
          </cell>
          <cell r="C71">
            <v>17</v>
          </cell>
          <cell r="D71" t="str">
            <v>Delantero</v>
          </cell>
        </row>
        <row r="72">
          <cell r="A72">
            <v>75</v>
          </cell>
          <cell r="B72" t="str">
            <v>Bayron Jiménez Madrigal</v>
          </cell>
          <cell r="C72">
            <v>17</v>
          </cell>
          <cell r="D72" t="str">
            <v>Volante</v>
          </cell>
        </row>
        <row r="73">
          <cell r="A73">
            <v>1934</v>
          </cell>
          <cell r="B73" t="str">
            <v>Carlos Vega Molina</v>
          </cell>
          <cell r="C73">
            <v>17</v>
          </cell>
          <cell r="D73" t="str">
            <v>Portero</v>
          </cell>
        </row>
        <row r="74">
          <cell r="A74">
            <v>766</v>
          </cell>
          <cell r="B74" t="str">
            <v>Eduardo Matamoros Jiménez</v>
          </cell>
          <cell r="C74">
            <v>17</v>
          </cell>
          <cell r="D74" t="str">
            <v>Defensa</v>
          </cell>
        </row>
        <row r="75">
          <cell r="A75">
            <v>227</v>
          </cell>
          <cell r="B75" t="str">
            <v>Esteban Espinoza Sibaja</v>
          </cell>
          <cell r="C75">
            <v>17</v>
          </cell>
          <cell r="D75" t="str">
            <v>Volante</v>
          </cell>
        </row>
        <row r="76">
          <cell r="A76">
            <v>276</v>
          </cell>
          <cell r="B76" t="str">
            <v>Hansell Arauz Ovares</v>
          </cell>
          <cell r="C76">
            <v>17</v>
          </cell>
          <cell r="D76" t="str">
            <v>Volante</v>
          </cell>
        </row>
        <row r="77">
          <cell r="A77">
            <v>280</v>
          </cell>
          <cell r="B77" t="str">
            <v>Harry Rojas</v>
          </cell>
          <cell r="C77">
            <v>17</v>
          </cell>
          <cell r="D77" t="str">
            <v>Delantero</v>
          </cell>
        </row>
        <row r="78">
          <cell r="A78">
            <v>748</v>
          </cell>
          <cell r="B78" t="str">
            <v>Jean Carlos Sánchez</v>
          </cell>
          <cell r="C78">
            <v>17</v>
          </cell>
          <cell r="D78" t="str">
            <v>Defensa</v>
          </cell>
        </row>
        <row r="79">
          <cell r="A79">
            <v>1024</v>
          </cell>
          <cell r="B79" t="str">
            <v>Jefferson Brenes Rojas</v>
          </cell>
          <cell r="C79">
            <v>17</v>
          </cell>
          <cell r="D79" t="str">
            <v>Volante</v>
          </cell>
        </row>
        <row r="80">
          <cell r="A80">
            <v>1900</v>
          </cell>
          <cell r="B80" t="str">
            <v>Jordan Blanco</v>
          </cell>
          <cell r="C80">
            <v>17</v>
          </cell>
          <cell r="D80" t="str">
            <v>Portero</v>
          </cell>
        </row>
        <row r="81">
          <cell r="A81">
            <v>1939</v>
          </cell>
          <cell r="B81" t="str">
            <v>Jordy Hernandez</v>
          </cell>
          <cell r="C81">
            <v>17</v>
          </cell>
          <cell r="D81" t="str">
            <v>Volante</v>
          </cell>
        </row>
        <row r="82">
          <cell r="A82">
            <v>361</v>
          </cell>
          <cell r="B82" t="str">
            <v>Jorge Alejandro Castro</v>
          </cell>
          <cell r="C82">
            <v>17</v>
          </cell>
          <cell r="D82" t="str">
            <v>Delantero</v>
          </cell>
        </row>
        <row r="83">
          <cell r="A83">
            <v>407</v>
          </cell>
          <cell r="B83" t="str">
            <v>José Gabriel Vargas</v>
          </cell>
          <cell r="C83">
            <v>17</v>
          </cell>
          <cell r="D83" t="str">
            <v>Defensa</v>
          </cell>
        </row>
        <row r="84">
          <cell r="A84">
            <v>394</v>
          </cell>
          <cell r="B84" t="str">
            <v>José Leitón Rodríguez</v>
          </cell>
          <cell r="C84">
            <v>17</v>
          </cell>
          <cell r="D84" t="str">
            <v>Volante</v>
          </cell>
        </row>
        <row r="85">
          <cell r="A85">
            <v>974</v>
          </cell>
          <cell r="B85" t="str">
            <v>Joseph Bolaños Valverde</v>
          </cell>
          <cell r="C85">
            <v>17</v>
          </cell>
          <cell r="D85" t="str">
            <v>Volante</v>
          </cell>
        </row>
        <row r="86">
          <cell r="A86">
            <v>412</v>
          </cell>
          <cell r="B86" t="str">
            <v>Joshua Díaz</v>
          </cell>
          <cell r="C86">
            <v>17</v>
          </cell>
          <cell r="D86" t="str">
            <v>Delantero</v>
          </cell>
        </row>
        <row r="87">
          <cell r="A87">
            <v>431</v>
          </cell>
          <cell r="B87" t="str">
            <v>Juan Pablo Arguedas</v>
          </cell>
          <cell r="C87">
            <v>17</v>
          </cell>
          <cell r="D87" t="str">
            <v>Volante</v>
          </cell>
        </row>
        <row r="88">
          <cell r="A88">
            <v>1901</v>
          </cell>
          <cell r="B88" t="str">
            <v>Junior Delgado</v>
          </cell>
          <cell r="C88">
            <v>17</v>
          </cell>
          <cell r="D88" t="str">
            <v>Defensa</v>
          </cell>
        </row>
        <row r="89">
          <cell r="A89">
            <v>456</v>
          </cell>
          <cell r="B89" t="str">
            <v>Kenneth Cerdas Barrantes</v>
          </cell>
          <cell r="C89">
            <v>17</v>
          </cell>
          <cell r="D89" t="str">
            <v>Volante</v>
          </cell>
        </row>
        <row r="90">
          <cell r="A90">
            <v>1944</v>
          </cell>
          <cell r="B90" t="str">
            <v>Kevin Chinchilla</v>
          </cell>
          <cell r="C90">
            <v>17</v>
          </cell>
          <cell r="D90" t="str">
            <v>Delantero</v>
          </cell>
        </row>
        <row r="91">
          <cell r="A91">
            <v>475</v>
          </cell>
          <cell r="B91" t="str">
            <v>Kevin Ruiz Rojas</v>
          </cell>
          <cell r="C91">
            <v>17</v>
          </cell>
          <cell r="D91" t="str">
            <v>Portero</v>
          </cell>
        </row>
        <row r="92">
          <cell r="A92">
            <v>478</v>
          </cell>
          <cell r="B92" t="str">
            <v>Keylor Díaz</v>
          </cell>
          <cell r="C92">
            <v>17</v>
          </cell>
          <cell r="D92" t="str">
            <v>Portero</v>
          </cell>
        </row>
        <row r="93">
          <cell r="A93">
            <v>0</v>
          </cell>
          <cell r="B93" t="str">
            <v>Leonel Peralta</v>
          </cell>
          <cell r="C93">
            <v>17</v>
          </cell>
          <cell r="D93" t="str">
            <v>Defensa</v>
          </cell>
        </row>
        <row r="94">
          <cell r="A94">
            <v>0</v>
          </cell>
          <cell r="B94" t="str">
            <v>Nael Elysee</v>
          </cell>
          <cell r="C94">
            <v>17</v>
          </cell>
          <cell r="D94" t="str">
            <v>Delantero</v>
          </cell>
        </row>
        <row r="95">
          <cell r="A95">
            <v>1017</v>
          </cell>
          <cell r="B95" t="str">
            <v>Óscar Moisés Arce Ramírez</v>
          </cell>
          <cell r="C95">
            <v>17</v>
          </cell>
          <cell r="D95" t="str">
            <v>Volante</v>
          </cell>
        </row>
        <row r="96">
          <cell r="A96">
            <v>1899</v>
          </cell>
          <cell r="B96" t="str">
            <v>Pablo Córdoba Pérez</v>
          </cell>
          <cell r="C96">
            <v>17</v>
          </cell>
          <cell r="D96" t="str">
            <v>Volante</v>
          </cell>
        </row>
        <row r="97">
          <cell r="A97">
            <v>1941</v>
          </cell>
          <cell r="B97" t="str">
            <v>Richard Steven</v>
          </cell>
          <cell r="C97">
            <v>17</v>
          </cell>
          <cell r="D97" t="str">
            <v>Defensa</v>
          </cell>
        </row>
        <row r="98">
          <cell r="A98">
            <v>0</v>
          </cell>
          <cell r="B98" t="str">
            <v>Róger Cortés</v>
          </cell>
          <cell r="C98">
            <v>17</v>
          </cell>
          <cell r="D98" t="str">
            <v>Volante</v>
          </cell>
        </row>
        <row r="99">
          <cell r="A99">
            <v>1877</v>
          </cell>
          <cell r="B99" t="str">
            <v>Sebastian Pages</v>
          </cell>
          <cell r="C99">
            <v>17</v>
          </cell>
          <cell r="D99" t="str">
            <v>Volante</v>
          </cell>
        </row>
        <row r="100">
          <cell r="A100">
            <v>1947</v>
          </cell>
          <cell r="B100" t="str">
            <v>Sebastián Suárez</v>
          </cell>
          <cell r="C100">
            <v>17</v>
          </cell>
          <cell r="D100" t="str">
            <v>Delantero</v>
          </cell>
        </row>
        <row r="101">
          <cell r="A101">
            <v>878</v>
          </cell>
          <cell r="B101" t="str">
            <v>Shain Brown Quirós</v>
          </cell>
          <cell r="C101">
            <v>17</v>
          </cell>
          <cell r="D101" t="str">
            <v>Volante</v>
          </cell>
        </row>
        <row r="102">
          <cell r="A102">
            <v>717</v>
          </cell>
          <cell r="B102" t="str">
            <v>Youstin Salas Gómez</v>
          </cell>
          <cell r="C102">
            <v>17</v>
          </cell>
          <cell r="D102" t="str">
            <v>Defensa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972</v>
          </cell>
          <cell r="B108" t="str">
            <v>Aaron Murillo</v>
          </cell>
          <cell r="C108">
            <v>16</v>
          </cell>
          <cell r="D108" t="str">
            <v>Volante</v>
          </cell>
        </row>
        <row r="109">
          <cell r="A109">
            <v>1764</v>
          </cell>
          <cell r="B109" t="str">
            <v>Adrián Alonso Martínez</v>
          </cell>
          <cell r="C109">
            <v>16</v>
          </cell>
          <cell r="D109" t="str">
            <v>Volante</v>
          </cell>
        </row>
        <row r="110">
          <cell r="A110">
            <v>914</v>
          </cell>
          <cell r="B110" t="str">
            <v>Andrés Gómez Rodríguez</v>
          </cell>
          <cell r="C110">
            <v>16</v>
          </cell>
          <cell r="D110" t="str">
            <v>Delantero</v>
          </cell>
        </row>
        <row r="111">
          <cell r="A111">
            <v>880</v>
          </cell>
          <cell r="B111" t="str">
            <v>Andrey Mora Matarrita</v>
          </cell>
          <cell r="C111">
            <v>16</v>
          </cell>
          <cell r="D111" t="str">
            <v>Volante</v>
          </cell>
        </row>
        <row r="112">
          <cell r="A112">
            <v>778</v>
          </cell>
          <cell r="B112" t="str">
            <v>Brandon Bonilla Zárate</v>
          </cell>
          <cell r="C112">
            <v>16</v>
          </cell>
          <cell r="D112" t="str">
            <v>Defensa</v>
          </cell>
        </row>
        <row r="113">
          <cell r="A113">
            <v>1878</v>
          </cell>
          <cell r="B113" t="str">
            <v>Carlos Martínez</v>
          </cell>
          <cell r="C113">
            <v>16</v>
          </cell>
          <cell r="D113" t="str">
            <v>Defensa</v>
          </cell>
        </row>
        <row r="114">
          <cell r="A114">
            <v>155</v>
          </cell>
          <cell r="B114" t="str">
            <v>Darío Delgado</v>
          </cell>
          <cell r="C114">
            <v>16</v>
          </cell>
          <cell r="D114" t="str">
            <v>Defensa</v>
          </cell>
        </row>
        <row r="115">
          <cell r="A115">
            <v>341</v>
          </cell>
          <cell r="B115" t="str">
            <v>Din Jhon Arias</v>
          </cell>
          <cell r="C115">
            <v>16</v>
          </cell>
          <cell r="D115" t="str">
            <v>Volante</v>
          </cell>
        </row>
        <row r="116">
          <cell r="A116">
            <v>721</v>
          </cell>
          <cell r="B116" t="str">
            <v>Eduardo Juárez Viales</v>
          </cell>
          <cell r="C116">
            <v>16</v>
          </cell>
          <cell r="D116" t="str">
            <v>Volante</v>
          </cell>
        </row>
        <row r="117">
          <cell r="A117">
            <v>250</v>
          </cell>
          <cell r="B117" t="str">
            <v>Frank Zamora</v>
          </cell>
          <cell r="C117">
            <v>16</v>
          </cell>
          <cell r="D117" t="str">
            <v>Delantero</v>
          </cell>
        </row>
        <row r="118">
          <cell r="A118">
            <v>731</v>
          </cell>
          <cell r="B118" t="str">
            <v>Geovanni Arturo Campos Villalobos</v>
          </cell>
          <cell r="C118">
            <v>16</v>
          </cell>
          <cell r="D118" t="str">
            <v>Volante</v>
          </cell>
        </row>
        <row r="119">
          <cell r="A119">
            <v>757</v>
          </cell>
          <cell r="B119" t="str">
            <v>Jason Prendas Cruz</v>
          </cell>
          <cell r="C119">
            <v>16</v>
          </cell>
          <cell r="D119" t="str">
            <v>Defensa</v>
          </cell>
        </row>
        <row r="120">
          <cell r="A120">
            <v>306</v>
          </cell>
          <cell r="B120" t="str">
            <v>Jason Scott Guevara</v>
          </cell>
          <cell r="C120">
            <v>16</v>
          </cell>
          <cell r="D120" t="str">
            <v>Defensa</v>
          </cell>
        </row>
        <row r="121">
          <cell r="A121">
            <v>0</v>
          </cell>
          <cell r="B121" t="str">
            <v>Jonathan Cuellar</v>
          </cell>
          <cell r="C121">
            <v>16</v>
          </cell>
          <cell r="D121">
            <v>0</v>
          </cell>
        </row>
        <row r="122">
          <cell r="A122">
            <v>395</v>
          </cell>
          <cell r="B122" t="str">
            <v>José Luis Cordero Manzanares</v>
          </cell>
          <cell r="C122">
            <v>16</v>
          </cell>
          <cell r="D122" t="str">
            <v>Volante</v>
          </cell>
        </row>
        <row r="123">
          <cell r="A123">
            <v>419</v>
          </cell>
          <cell r="B123" t="str">
            <v>Josué Rodríguez Ramírez</v>
          </cell>
          <cell r="C123">
            <v>16</v>
          </cell>
          <cell r="D123" t="str">
            <v>Defensa</v>
          </cell>
        </row>
        <row r="124">
          <cell r="A124">
            <v>982</v>
          </cell>
          <cell r="B124" t="str">
            <v>Juan Alfaro Monge</v>
          </cell>
          <cell r="C124">
            <v>16</v>
          </cell>
          <cell r="D124" t="str">
            <v>Portero</v>
          </cell>
        </row>
        <row r="125">
          <cell r="A125">
            <v>798</v>
          </cell>
          <cell r="B125" t="str">
            <v>Kenneth Carvajal</v>
          </cell>
          <cell r="C125">
            <v>16</v>
          </cell>
          <cell r="D125" t="str">
            <v>Volante</v>
          </cell>
        </row>
        <row r="126">
          <cell r="A126">
            <v>468</v>
          </cell>
          <cell r="B126" t="str">
            <v>Kevin Espinoza</v>
          </cell>
          <cell r="C126">
            <v>16</v>
          </cell>
          <cell r="D126" t="str">
            <v>Defensa</v>
          </cell>
        </row>
        <row r="127">
          <cell r="A127">
            <v>485</v>
          </cell>
          <cell r="B127" t="str">
            <v>Lautaro Ayala</v>
          </cell>
          <cell r="C127">
            <v>16</v>
          </cell>
          <cell r="D127" t="str">
            <v>Defensa</v>
          </cell>
        </row>
        <row r="128">
          <cell r="A128">
            <v>834</v>
          </cell>
          <cell r="B128" t="str">
            <v>Luis Alejandro Barrientos</v>
          </cell>
          <cell r="C128">
            <v>16</v>
          </cell>
          <cell r="D128" t="str">
            <v>Portero</v>
          </cell>
        </row>
        <row r="129">
          <cell r="A129">
            <v>511</v>
          </cell>
          <cell r="B129" t="str">
            <v>Luis Diego Sequeira</v>
          </cell>
          <cell r="C129">
            <v>16</v>
          </cell>
          <cell r="D129" t="str">
            <v>Portero</v>
          </cell>
        </row>
        <row r="130">
          <cell r="A130">
            <v>516</v>
          </cell>
          <cell r="B130" t="str">
            <v>Luis Fernando Torres Brenes</v>
          </cell>
          <cell r="C130">
            <v>16</v>
          </cell>
          <cell r="D130" t="str">
            <v>Portero</v>
          </cell>
        </row>
        <row r="131">
          <cell r="A131">
            <v>1772</v>
          </cell>
          <cell r="B131" t="str">
            <v>Marcos Meneses</v>
          </cell>
          <cell r="C131">
            <v>16</v>
          </cell>
          <cell r="D131" t="str">
            <v>Defensa</v>
          </cell>
        </row>
        <row r="132">
          <cell r="A132">
            <v>926</v>
          </cell>
          <cell r="B132" t="str">
            <v>Rafael Felipe Chávez Ramírez</v>
          </cell>
          <cell r="C132">
            <v>16</v>
          </cell>
          <cell r="D132" t="str">
            <v>Volante</v>
          </cell>
        </row>
        <row r="133">
          <cell r="A133">
            <v>851</v>
          </cell>
          <cell r="B133" t="str">
            <v>Sebastián González Muñoz</v>
          </cell>
          <cell r="C133">
            <v>16</v>
          </cell>
          <cell r="D133" t="str">
            <v>Volante</v>
          </cell>
        </row>
        <row r="134">
          <cell r="A134">
            <v>1765</v>
          </cell>
          <cell r="B134" t="str">
            <v>Sergio Núñez</v>
          </cell>
          <cell r="C134">
            <v>16</v>
          </cell>
          <cell r="D134" t="str">
            <v>Volante</v>
          </cell>
        </row>
        <row r="135">
          <cell r="A135">
            <v>691</v>
          </cell>
          <cell r="B135" t="str">
            <v>Víctor Josué Murillo Villegas</v>
          </cell>
          <cell r="C135">
            <v>16</v>
          </cell>
          <cell r="D135" t="str">
            <v>Defensa</v>
          </cell>
        </row>
        <row r="136">
          <cell r="A136">
            <v>861</v>
          </cell>
          <cell r="B136" t="str">
            <v>Wilson Villalobos Mendoza</v>
          </cell>
          <cell r="C136">
            <v>16</v>
          </cell>
          <cell r="D136" t="str">
            <v>Volante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854</v>
          </cell>
          <cell r="B142" t="str">
            <v>Aaron Salazar Arias</v>
          </cell>
          <cell r="C142">
            <v>3</v>
          </cell>
          <cell r="D142" t="str">
            <v>Defensa</v>
          </cell>
        </row>
        <row r="143">
          <cell r="A143">
            <v>11</v>
          </cell>
          <cell r="B143" t="str">
            <v>Alberth Villalobos Solís</v>
          </cell>
          <cell r="C143">
            <v>3</v>
          </cell>
          <cell r="D143" t="str">
            <v>Delantero</v>
          </cell>
        </row>
        <row r="144">
          <cell r="A144">
            <v>913</v>
          </cell>
          <cell r="B144" t="str">
            <v>Aldo Magaña Padilla</v>
          </cell>
          <cell r="C144">
            <v>3</v>
          </cell>
          <cell r="D144" t="str">
            <v>Delantero</v>
          </cell>
        </row>
        <row r="145">
          <cell r="A145">
            <v>1956</v>
          </cell>
          <cell r="B145" t="str">
            <v>Alexander Lezcano</v>
          </cell>
          <cell r="C145">
            <v>3</v>
          </cell>
          <cell r="D145" t="str">
            <v>Portero</v>
          </cell>
        </row>
        <row r="146">
          <cell r="A146">
            <v>67</v>
          </cell>
          <cell r="B146" t="str">
            <v>Ariel Soto González</v>
          </cell>
          <cell r="C146">
            <v>3</v>
          </cell>
          <cell r="D146" t="str">
            <v>Defensa</v>
          </cell>
        </row>
        <row r="147">
          <cell r="A147">
            <v>78</v>
          </cell>
          <cell r="B147" t="str">
            <v>Berny Burke Montiel</v>
          </cell>
          <cell r="C147">
            <v>3</v>
          </cell>
          <cell r="D147" t="str">
            <v>Volante</v>
          </cell>
        </row>
        <row r="148">
          <cell r="A148">
            <v>0</v>
          </cell>
          <cell r="B148" t="str">
            <v>Bryan Rojas</v>
          </cell>
          <cell r="C148">
            <v>3</v>
          </cell>
          <cell r="D148" t="str">
            <v>Delantero</v>
          </cell>
        </row>
        <row r="149">
          <cell r="A149">
            <v>98</v>
          </cell>
          <cell r="B149" t="str">
            <v>Bryan Segura Cruz</v>
          </cell>
          <cell r="C149">
            <v>3</v>
          </cell>
          <cell r="D149" t="str">
            <v>Portero</v>
          </cell>
        </row>
        <row r="150">
          <cell r="A150">
            <v>1043</v>
          </cell>
          <cell r="B150" t="str">
            <v>Carlos Umaña Campos</v>
          </cell>
          <cell r="C150">
            <v>3</v>
          </cell>
          <cell r="D150" t="str">
            <v>Portero</v>
          </cell>
        </row>
        <row r="151">
          <cell r="A151">
            <v>141</v>
          </cell>
          <cell r="B151" t="str">
            <v>Cristian Reyes Alemán</v>
          </cell>
          <cell r="C151">
            <v>3</v>
          </cell>
          <cell r="D151" t="str">
            <v>Defensa</v>
          </cell>
        </row>
        <row r="152">
          <cell r="A152">
            <v>1903</v>
          </cell>
          <cell r="B152" t="str">
            <v>Diego González</v>
          </cell>
          <cell r="C152">
            <v>3</v>
          </cell>
          <cell r="D152" t="str">
            <v>Volante</v>
          </cell>
        </row>
        <row r="153">
          <cell r="A153">
            <v>825</v>
          </cell>
          <cell r="B153" t="str">
            <v>Esteban Alvarado Brown</v>
          </cell>
          <cell r="C153">
            <v>3</v>
          </cell>
          <cell r="D153" t="str">
            <v>Portero</v>
          </cell>
        </row>
        <row r="154">
          <cell r="A154">
            <v>0</v>
          </cell>
          <cell r="B154" t="str">
            <v>Fabrizio Ramirez</v>
          </cell>
          <cell r="C154">
            <v>3</v>
          </cell>
          <cell r="D154" t="str">
            <v>Volante</v>
          </cell>
        </row>
        <row r="155">
          <cell r="A155">
            <v>261</v>
          </cell>
          <cell r="B155" t="str">
            <v>Gerson Torres Barrantes</v>
          </cell>
          <cell r="C155">
            <v>3</v>
          </cell>
          <cell r="D155" t="str">
            <v>Delantero</v>
          </cell>
        </row>
        <row r="156">
          <cell r="A156">
            <v>297</v>
          </cell>
          <cell r="B156" t="str">
            <v>Jairo Monge Ruiz</v>
          </cell>
          <cell r="C156">
            <v>3</v>
          </cell>
          <cell r="D156" t="str">
            <v>Portero</v>
          </cell>
        </row>
        <row r="157">
          <cell r="A157">
            <v>393</v>
          </cell>
          <cell r="B157" t="str">
            <v>José Guillermo Ortiz Picado</v>
          </cell>
          <cell r="C157">
            <v>3</v>
          </cell>
          <cell r="D157" t="str">
            <v>Delantero</v>
          </cell>
        </row>
        <row r="158">
          <cell r="A158">
            <v>392</v>
          </cell>
          <cell r="B158" t="str">
            <v>José Mora</v>
          </cell>
          <cell r="C158">
            <v>3</v>
          </cell>
          <cell r="D158" t="str">
            <v>Volante</v>
          </cell>
        </row>
        <row r="159">
          <cell r="A159">
            <v>923</v>
          </cell>
          <cell r="B159" t="str">
            <v>Keisher Fuller</v>
          </cell>
          <cell r="C159">
            <v>3</v>
          </cell>
          <cell r="D159" t="str">
            <v>Defensa</v>
          </cell>
        </row>
        <row r="160">
          <cell r="A160">
            <v>833</v>
          </cell>
          <cell r="B160" t="str">
            <v>Keyder Bernard Cordero</v>
          </cell>
          <cell r="C160">
            <v>3</v>
          </cell>
          <cell r="D160" t="str">
            <v>Delantero</v>
          </cell>
        </row>
        <row r="161">
          <cell r="A161">
            <v>479</v>
          </cell>
          <cell r="B161" t="str">
            <v>Keyner Brown Blackwood</v>
          </cell>
          <cell r="C161">
            <v>3</v>
          </cell>
          <cell r="D161" t="str">
            <v>Defensa</v>
          </cell>
        </row>
        <row r="162">
          <cell r="A162">
            <v>553</v>
          </cell>
          <cell r="B162" t="str">
            <v>Mauricio Núñez Morales</v>
          </cell>
          <cell r="C162">
            <v>3</v>
          </cell>
          <cell r="D162" t="str">
            <v>Defensa</v>
          </cell>
        </row>
        <row r="163">
          <cell r="A163">
            <v>881</v>
          </cell>
          <cell r="B163" t="str">
            <v>Nextalí Rodríguez Medina</v>
          </cell>
          <cell r="C163">
            <v>3</v>
          </cell>
          <cell r="D163" t="str">
            <v>Delantero</v>
          </cell>
        </row>
        <row r="164">
          <cell r="A164">
            <v>979</v>
          </cell>
          <cell r="B164" t="str">
            <v>Orlando Galo Calderón</v>
          </cell>
          <cell r="C164">
            <v>3</v>
          </cell>
          <cell r="D164" t="str">
            <v>Defensa</v>
          </cell>
        </row>
        <row r="165">
          <cell r="A165">
            <v>584</v>
          </cell>
          <cell r="B165" t="str">
            <v>Óscar Esteban Granados Maroto</v>
          </cell>
          <cell r="C165">
            <v>3</v>
          </cell>
          <cell r="D165" t="str">
            <v>Volante</v>
          </cell>
        </row>
        <row r="166">
          <cell r="A166">
            <v>610</v>
          </cell>
          <cell r="B166" t="str">
            <v>Randall Azofeifa Corrales</v>
          </cell>
          <cell r="C166">
            <v>3</v>
          </cell>
          <cell r="D166" t="str">
            <v>Volante</v>
          </cell>
        </row>
        <row r="167">
          <cell r="A167">
            <v>617</v>
          </cell>
          <cell r="B167" t="str">
            <v>Reimond Salas Gómez</v>
          </cell>
          <cell r="C167">
            <v>3</v>
          </cell>
          <cell r="D167" t="str">
            <v>Volante</v>
          </cell>
        </row>
        <row r="168">
          <cell r="A168">
            <v>674</v>
          </cell>
          <cell r="B168" t="str">
            <v>Suhander Zúñiga Cordero</v>
          </cell>
          <cell r="C168">
            <v>3</v>
          </cell>
          <cell r="D168" t="str">
            <v>Volante</v>
          </cell>
        </row>
        <row r="169">
          <cell r="A169">
            <v>710</v>
          </cell>
          <cell r="B169" t="str">
            <v>Yeltsin Tejeda</v>
          </cell>
          <cell r="C169">
            <v>3</v>
          </cell>
          <cell r="D169" t="str">
            <v>Volante</v>
          </cell>
        </row>
        <row r="170">
          <cell r="A170">
            <v>711</v>
          </cell>
          <cell r="B170" t="str">
            <v>Yendrick Ruíz González</v>
          </cell>
          <cell r="C170">
            <v>3</v>
          </cell>
          <cell r="D170" t="str">
            <v>Delantero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0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0</v>
          </cell>
          <cell r="B174">
            <v>0</v>
          </cell>
          <cell r="C174">
            <v>0</v>
          </cell>
          <cell r="D174">
            <v>0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0</v>
          </cell>
        </row>
        <row r="176">
          <cell r="A176">
            <v>1957</v>
          </cell>
          <cell r="B176" t="str">
            <v>Arley Sandi</v>
          </cell>
          <cell r="C176">
            <v>18</v>
          </cell>
          <cell r="D176" t="str">
            <v>Volante</v>
          </cell>
        </row>
        <row r="177">
          <cell r="A177">
            <v>0</v>
          </cell>
          <cell r="B177" t="str">
            <v>Carlos Soza</v>
          </cell>
          <cell r="C177">
            <v>18</v>
          </cell>
          <cell r="D177" t="str">
            <v>Delantero</v>
          </cell>
        </row>
        <row r="178">
          <cell r="A178">
            <v>247</v>
          </cell>
          <cell r="B178" t="str">
            <v>Francisco Flores Zapata</v>
          </cell>
          <cell r="C178">
            <v>18</v>
          </cell>
          <cell r="D178" t="str">
            <v>Volante</v>
          </cell>
        </row>
        <row r="179">
          <cell r="A179">
            <v>252</v>
          </cell>
          <cell r="B179" t="str">
            <v>Freddy Álvarez Rodríguez</v>
          </cell>
          <cell r="C179">
            <v>18</v>
          </cell>
          <cell r="D179" t="str">
            <v>Volante</v>
          </cell>
        </row>
        <row r="180">
          <cell r="A180">
            <v>1920</v>
          </cell>
          <cell r="B180" t="str">
            <v>Greivin Díaz</v>
          </cell>
          <cell r="C180">
            <v>18</v>
          </cell>
          <cell r="D180" t="str">
            <v>Volante</v>
          </cell>
        </row>
        <row r="181">
          <cell r="A181">
            <v>873</v>
          </cell>
          <cell r="B181" t="str">
            <v>Greivin Marchena</v>
          </cell>
          <cell r="C181">
            <v>18</v>
          </cell>
          <cell r="D181" t="str">
            <v>Volante</v>
          </cell>
        </row>
        <row r="182">
          <cell r="A182">
            <v>308</v>
          </cell>
          <cell r="B182" t="str">
            <v>Javier Camareno</v>
          </cell>
          <cell r="C182">
            <v>18</v>
          </cell>
          <cell r="D182" t="str">
            <v>Delantero</v>
          </cell>
        </row>
        <row r="183">
          <cell r="A183">
            <v>1921</v>
          </cell>
          <cell r="B183" t="str">
            <v>Jeffrey Valverde</v>
          </cell>
          <cell r="C183">
            <v>18</v>
          </cell>
          <cell r="D183" t="str">
            <v>Delantero</v>
          </cell>
        </row>
        <row r="184">
          <cell r="A184">
            <v>366</v>
          </cell>
          <cell r="B184" t="str">
            <v>Jorge Gutiérrez Solano</v>
          </cell>
          <cell r="C184">
            <v>18</v>
          </cell>
          <cell r="D184" t="str">
            <v>Volante</v>
          </cell>
        </row>
        <row r="185">
          <cell r="A185">
            <v>980</v>
          </cell>
          <cell r="B185" t="str">
            <v>Jurguens Montenegro Vallejo</v>
          </cell>
          <cell r="C185">
            <v>18</v>
          </cell>
          <cell r="D185" t="str">
            <v>Delantero</v>
          </cell>
        </row>
        <row r="186">
          <cell r="A186">
            <v>442</v>
          </cell>
          <cell r="B186" t="str">
            <v>Jussef Delgado</v>
          </cell>
          <cell r="C186">
            <v>18</v>
          </cell>
          <cell r="D186" t="str">
            <v>Portero</v>
          </cell>
        </row>
        <row r="187">
          <cell r="A187">
            <v>469</v>
          </cell>
          <cell r="B187" t="str">
            <v>Kevin Fajardo Martinez</v>
          </cell>
          <cell r="C187">
            <v>18</v>
          </cell>
          <cell r="D187" t="str">
            <v>Defensa</v>
          </cell>
        </row>
        <row r="188">
          <cell r="A188">
            <v>1923</v>
          </cell>
          <cell r="B188" t="str">
            <v>Kevin Patiño</v>
          </cell>
          <cell r="C188">
            <v>18</v>
          </cell>
          <cell r="D188" t="str">
            <v>Volante</v>
          </cell>
        </row>
        <row r="189">
          <cell r="A189">
            <v>1927</v>
          </cell>
          <cell r="B189" t="str">
            <v>Luis Alpízar</v>
          </cell>
          <cell r="C189">
            <v>18</v>
          </cell>
          <cell r="D189" t="str">
            <v>Portero</v>
          </cell>
        </row>
        <row r="190">
          <cell r="A190">
            <v>934</v>
          </cell>
          <cell r="B190" t="str">
            <v>Luis Gutierrez</v>
          </cell>
          <cell r="C190">
            <v>18</v>
          </cell>
          <cell r="D190" t="str">
            <v>Delantero</v>
          </cell>
        </row>
        <row r="191">
          <cell r="A191">
            <v>795</v>
          </cell>
          <cell r="B191" t="str">
            <v>Luis Rodríguez</v>
          </cell>
          <cell r="C191">
            <v>18</v>
          </cell>
          <cell r="D191" t="str">
            <v>Delantero</v>
          </cell>
        </row>
        <row r="192">
          <cell r="A192">
            <v>1796</v>
          </cell>
          <cell r="B192" t="str">
            <v>Marvin Esquivel Rojas</v>
          </cell>
          <cell r="C192">
            <v>18</v>
          </cell>
          <cell r="D192" t="str">
            <v>Volante</v>
          </cell>
        </row>
        <row r="193">
          <cell r="A193">
            <v>0</v>
          </cell>
          <cell r="B193" t="str">
            <v>Oscar Ulate</v>
          </cell>
          <cell r="C193">
            <v>18</v>
          </cell>
          <cell r="D193">
            <v>0</v>
          </cell>
        </row>
        <row r="194">
          <cell r="A194">
            <v>1940</v>
          </cell>
          <cell r="B194" t="str">
            <v>Pablo Calderón</v>
          </cell>
          <cell r="C194">
            <v>18</v>
          </cell>
          <cell r="D194" t="str">
            <v>Defensa</v>
          </cell>
        </row>
        <row r="195">
          <cell r="A195">
            <v>604</v>
          </cell>
          <cell r="B195" t="str">
            <v>Rafael Núñez</v>
          </cell>
          <cell r="C195">
            <v>18</v>
          </cell>
          <cell r="D195" t="str">
            <v>Defensa</v>
          </cell>
        </row>
        <row r="196">
          <cell r="A196">
            <v>696</v>
          </cell>
          <cell r="B196" t="str">
            <v>Walter Chévez</v>
          </cell>
          <cell r="C196">
            <v>18</v>
          </cell>
          <cell r="D196" t="str">
            <v>Volante</v>
          </cell>
        </row>
        <row r="197">
          <cell r="A197">
            <v>701</v>
          </cell>
          <cell r="B197" t="str">
            <v>William Fernández</v>
          </cell>
          <cell r="C197">
            <v>18</v>
          </cell>
          <cell r="D197" t="str">
            <v>Defensa</v>
          </cell>
        </row>
        <row r="198">
          <cell r="A198">
            <v>1930</v>
          </cell>
          <cell r="B198" t="str">
            <v>Wilmar Núñez</v>
          </cell>
          <cell r="C198">
            <v>18</v>
          </cell>
          <cell r="D198" t="str">
            <v>Volante</v>
          </cell>
        </row>
        <row r="199">
          <cell r="A199">
            <v>1931</v>
          </cell>
          <cell r="B199" t="str">
            <v>Yeison Molina</v>
          </cell>
          <cell r="C199">
            <v>18</v>
          </cell>
          <cell r="D199" t="str">
            <v>Defensa</v>
          </cell>
        </row>
        <row r="200">
          <cell r="A200">
            <v>1932</v>
          </cell>
          <cell r="B200" t="str">
            <v>Yonaiker Mora</v>
          </cell>
          <cell r="C200">
            <v>18</v>
          </cell>
          <cell r="D200" t="str">
            <v>Volante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0</v>
          </cell>
        </row>
        <row r="202">
          <cell r="A202">
            <v>0</v>
          </cell>
          <cell r="B202">
            <v>0</v>
          </cell>
          <cell r="C202">
            <v>0</v>
          </cell>
          <cell r="D202">
            <v>0</v>
          </cell>
        </row>
        <row r="203">
          <cell r="A203">
            <v>0</v>
          </cell>
          <cell r="B203">
            <v>0</v>
          </cell>
          <cell r="C203">
            <v>0</v>
          </cell>
          <cell r="D203">
            <v>0</v>
          </cell>
        </row>
        <row r="204">
          <cell r="A204">
            <v>0</v>
          </cell>
          <cell r="B204">
            <v>0</v>
          </cell>
          <cell r="C204">
            <v>0</v>
          </cell>
          <cell r="D204">
            <v>0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0</v>
          </cell>
        </row>
        <row r="206">
          <cell r="A206">
            <v>18</v>
          </cell>
          <cell r="B206" t="str">
            <v>Alexander Espinoza Barrantes</v>
          </cell>
          <cell r="C206">
            <v>10</v>
          </cell>
          <cell r="D206" t="str">
            <v>Volante</v>
          </cell>
        </row>
        <row r="207">
          <cell r="A207">
            <v>1949</v>
          </cell>
          <cell r="B207" t="str">
            <v>Arnold Reyes</v>
          </cell>
          <cell r="C207">
            <v>10</v>
          </cell>
          <cell r="D207" t="str">
            <v>Portero</v>
          </cell>
        </row>
        <row r="208">
          <cell r="A208">
            <v>1038</v>
          </cell>
          <cell r="B208" t="str">
            <v>Darlon Levell Taylor</v>
          </cell>
          <cell r="C208">
            <v>10</v>
          </cell>
          <cell r="D208" t="str">
            <v>Defensa</v>
          </cell>
        </row>
        <row r="209">
          <cell r="A209">
            <v>173</v>
          </cell>
          <cell r="B209" t="str">
            <v>Devon Green</v>
          </cell>
          <cell r="C209">
            <v>10</v>
          </cell>
          <cell r="D209" t="str">
            <v>Defensa</v>
          </cell>
        </row>
        <row r="210">
          <cell r="A210">
            <v>174</v>
          </cell>
          <cell r="B210" t="str">
            <v>Dexter Lewis Bonilla</v>
          </cell>
          <cell r="C210">
            <v>10</v>
          </cell>
          <cell r="D210" t="str">
            <v>Portero</v>
          </cell>
        </row>
        <row r="211">
          <cell r="A211">
            <v>253</v>
          </cell>
          <cell r="B211" t="str">
            <v>Froylan Alfaro</v>
          </cell>
          <cell r="C211">
            <v>10</v>
          </cell>
          <cell r="D211" t="str">
            <v>Delantero</v>
          </cell>
        </row>
        <row r="212">
          <cell r="A212">
            <v>1916</v>
          </cell>
          <cell r="B212" t="str">
            <v>Guillermo Brooks</v>
          </cell>
          <cell r="C212">
            <v>10</v>
          </cell>
          <cell r="D212" t="str">
            <v>Delantero</v>
          </cell>
        </row>
        <row r="213">
          <cell r="A213">
            <v>301</v>
          </cell>
          <cell r="B213" t="str">
            <v>James Hudson</v>
          </cell>
          <cell r="C213">
            <v>10</v>
          </cell>
          <cell r="D213" t="str">
            <v>Volante</v>
          </cell>
        </row>
        <row r="214">
          <cell r="A214">
            <v>1917</v>
          </cell>
          <cell r="B214" t="str">
            <v>Jefferson Barnett</v>
          </cell>
          <cell r="C214">
            <v>10</v>
          </cell>
          <cell r="D214" t="str">
            <v>Volante</v>
          </cell>
        </row>
        <row r="215">
          <cell r="A215">
            <v>0</v>
          </cell>
          <cell r="B215" t="str">
            <v>Jefferson Rivera</v>
          </cell>
          <cell r="C215">
            <v>10</v>
          </cell>
          <cell r="D215">
            <v>0</v>
          </cell>
        </row>
        <row r="216">
          <cell r="A216">
            <v>0</v>
          </cell>
          <cell r="B216" t="str">
            <v>Jesus Chaves</v>
          </cell>
          <cell r="C216">
            <v>10</v>
          </cell>
          <cell r="D216">
            <v>0</v>
          </cell>
        </row>
        <row r="217">
          <cell r="A217">
            <v>346</v>
          </cell>
          <cell r="B217" t="str">
            <v>Johnny Gordon Benwell</v>
          </cell>
          <cell r="C217">
            <v>10</v>
          </cell>
          <cell r="D217" t="str">
            <v>Volante</v>
          </cell>
        </row>
        <row r="218">
          <cell r="A218">
            <v>1808</v>
          </cell>
          <cell r="B218" t="str">
            <v>Jonaiker Gamboa</v>
          </cell>
          <cell r="C218">
            <v>10</v>
          </cell>
          <cell r="D218" t="str">
            <v>Defensa</v>
          </cell>
        </row>
        <row r="219">
          <cell r="A219">
            <v>0</v>
          </cell>
          <cell r="B219" t="str">
            <v>Joshua Cayasso</v>
          </cell>
          <cell r="C219">
            <v>10</v>
          </cell>
          <cell r="D219" t="str">
            <v>Defensa</v>
          </cell>
        </row>
        <row r="220">
          <cell r="A220">
            <v>1915</v>
          </cell>
          <cell r="B220" t="str">
            <v>Josué Reina</v>
          </cell>
          <cell r="C220">
            <v>10</v>
          </cell>
          <cell r="D220" t="str">
            <v>Volante</v>
          </cell>
        </row>
        <row r="221">
          <cell r="A221">
            <v>1029</v>
          </cell>
          <cell r="B221" t="str">
            <v>Kadeem Cole Martínez</v>
          </cell>
          <cell r="C221">
            <v>10</v>
          </cell>
          <cell r="D221" t="str">
            <v>Delantero</v>
          </cell>
        </row>
        <row r="222">
          <cell r="A222">
            <v>444</v>
          </cell>
          <cell r="B222" t="str">
            <v>Kareem McLean Powell</v>
          </cell>
          <cell r="C222">
            <v>10</v>
          </cell>
          <cell r="D222" t="str">
            <v>Volante</v>
          </cell>
        </row>
        <row r="223">
          <cell r="A223">
            <v>465</v>
          </cell>
          <cell r="B223" t="str">
            <v>Kevin Cunningham</v>
          </cell>
          <cell r="C223">
            <v>10</v>
          </cell>
          <cell r="D223" t="str">
            <v>Volante</v>
          </cell>
        </row>
        <row r="224">
          <cell r="A224">
            <v>1959</v>
          </cell>
          <cell r="B224" t="str">
            <v>Kevin Díaz</v>
          </cell>
          <cell r="C224">
            <v>10</v>
          </cell>
          <cell r="D224" t="str">
            <v>Volante</v>
          </cell>
        </row>
        <row r="225">
          <cell r="A225">
            <v>505</v>
          </cell>
          <cell r="B225" t="str">
            <v>Luis Alejandro Pérez Castillo</v>
          </cell>
          <cell r="C225">
            <v>10</v>
          </cell>
          <cell r="D225" t="str">
            <v>Volante</v>
          </cell>
        </row>
        <row r="226">
          <cell r="A226">
            <v>0</v>
          </cell>
          <cell r="B226" t="str">
            <v>Luis Sirias</v>
          </cell>
          <cell r="C226">
            <v>10</v>
          </cell>
          <cell r="D226">
            <v>0</v>
          </cell>
        </row>
        <row r="227">
          <cell r="A227">
            <v>547</v>
          </cell>
          <cell r="B227" t="str">
            <v>Marvin Esquivel Paz</v>
          </cell>
          <cell r="C227">
            <v>10</v>
          </cell>
          <cell r="D227" t="str">
            <v>Volante</v>
          </cell>
        </row>
        <row r="228">
          <cell r="A228">
            <v>571</v>
          </cell>
          <cell r="B228" t="str">
            <v>Neeuro Shaquille Jiménez Ortega</v>
          </cell>
          <cell r="C228">
            <v>10</v>
          </cell>
          <cell r="D228" t="str">
            <v>Defensa</v>
          </cell>
        </row>
        <row r="229">
          <cell r="A229">
            <v>601</v>
          </cell>
          <cell r="B229" t="str">
            <v>Pedro Leal Valencia</v>
          </cell>
          <cell r="C229">
            <v>10</v>
          </cell>
          <cell r="D229" t="str">
            <v>Volante</v>
          </cell>
        </row>
        <row r="230">
          <cell r="A230">
            <v>1958</v>
          </cell>
          <cell r="B230" t="str">
            <v>Rasheed García</v>
          </cell>
          <cell r="C230">
            <v>10</v>
          </cell>
          <cell r="D230" t="str">
            <v>Defensa</v>
          </cell>
        </row>
        <row r="231">
          <cell r="A231">
            <v>1842</v>
          </cell>
          <cell r="B231" t="str">
            <v>Roan Wilson Gordon</v>
          </cell>
          <cell r="C231">
            <v>10</v>
          </cell>
          <cell r="D231" t="str">
            <v>Volante</v>
          </cell>
        </row>
        <row r="232">
          <cell r="A232">
            <v>1807</v>
          </cell>
          <cell r="B232" t="str">
            <v>Roberto McCloud</v>
          </cell>
          <cell r="C232">
            <v>10</v>
          </cell>
          <cell r="D232" t="str">
            <v>Volante</v>
          </cell>
        </row>
        <row r="233">
          <cell r="A233">
            <v>1918</v>
          </cell>
          <cell r="B233" t="str">
            <v>Shadueynd Pemberton</v>
          </cell>
          <cell r="C233">
            <v>10</v>
          </cell>
          <cell r="D233" t="str">
            <v>Volante</v>
          </cell>
        </row>
        <row r="234">
          <cell r="A234">
            <v>0</v>
          </cell>
          <cell r="B234" t="str">
            <v>Yoserth Hernández</v>
          </cell>
          <cell r="C234">
            <v>10</v>
          </cell>
          <cell r="D234" t="str">
            <v>Volante</v>
          </cell>
        </row>
        <row r="235">
          <cell r="A235">
            <v>718</v>
          </cell>
          <cell r="B235" t="str">
            <v>Yuaicell Wright Parks</v>
          </cell>
          <cell r="C235">
            <v>10</v>
          </cell>
          <cell r="D235" t="str">
            <v>Delantero</v>
          </cell>
        </row>
        <row r="236">
          <cell r="A236">
            <v>0</v>
          </cell>
          <cell r="B236">
            <v>0</v>
          </cell>
          <cell r="C236">
            <v>0</v>
          </cell>
          <cell r="D236">
            <v>0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0</v>
          </cell>
        </row>
        <row r="238">
          <cell r="A238">
            <v>0</v>
          </cell>
          <cell r="B238">
            <v>0</v>
          </cell>
          <cell r="C238">
            <v>0</v>
          </cell>
          <cell r="D238">
            <v>0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0</v>
          </cell>
        </row>
        <row r="240">
          <cell r="A240">
            <v>0</v>
          </cell>
          <cell r="B240">
            <v>0</v>
          </cell>
          <cell r="C240">
            <v>0</v>
          </cell>
          <cell r="D240">
            <v>0</v>
          </cell>
        </row>
        <row r="241">
          <cell r="A241">
            <v>1961</v>
          </cell>
          <cell r="B241" t="str">
            <v>Anderson Barboza</v>
          </cell>
          <cell r="C241">
            <v>5</v>
          </cell>
          <cell r="D241" t="str">
            <v>Volante</v>
          </cell>
        </row>
        <row r="242">
          <cell r="A242">
            <v>62</v>
          </cell>
          <cell r="B242" t="str">
            <v>Antony Mata Flores</v>
          </cell>
          <cell r="C242">
            <v>5</v>
          </cell>
          <cell r="D242" t="str">
            <v>Delantero</v>
          </cell>
        </row>
        <row r="243">
          <cell r="A243">
            <v>72</v>
          </cell>
          <cell r="B243" t="str">
            <v>Asdrúbal Gibbons</v>
          </cell>
          <cell r="C243">
            <v>5</v>
          </cell>
          <cell r="D243" t="str">
            <v>Defensa</v>
          </cell>
        </row>
        <row r="244">
          <cell r="A244">
            <v>1784</v>
          </cell>
          <cell r="B244" t="str">
            <v>Axel Amador</v>
          </cell>
          <cell r="C244">
            <v>5</v>
          </cell>
          <cell r="D244" t="str">
            <v>Volante</v>
          </cell>
        </row>
        <row r="245">
          <cell r="A245">
            <v>94</v>
          </cell>
          <cell r="B245" t="str">
            <v>Bryan Morales Carrillo</v>
          </cell>
          <cell r="C245">
            <v>5</v>
          </cell>
          <cell r="D245" t="str">
            <v>Portero</v>
          </cell>
        </row>
        <row r="246">
          <cell r="A246">
            <v>122</v>
          </cell>
          <cell r="B246" t="str">
            <v>Cesar Elizondo</v>
          </cell>
          <cell r="C246">
            <v>5</v>
          </cell>
          <cell r="D246" t="str">
            <v>Delantero</v>
          </cell>
        </row>
        <row r="247">
          <cell r="A247">
            <v>1014</v>
          </cell>
          <cell r="B247" t="str">
            <v>Dennis Castillo Romero</v>
          </cell>
          <cell r="C247">
            <v>5</v>
          </cell>
          <cell r="D247" t="str">
            <v>Defensa</v>
          </cell>
        </row>
        <row r="248">
          <cell r="A248">
            <v>1913</v>
          </cell>
          <cell r="B248" t="str">
            <v>Deybis Jiménez</v>
          </cell>
          <cell r="C248">
            <v>5</v>
          </cell>
          <cell r="D248" t="str">
            <v>Delantero</v>
          </cell>
        </row>
        <row r="249">
          <cell r="A249">
            <v>194</v>
          </cell>
          <cell r="B249" t="str">
            <v>Edder Monguio Villegas</v>
          </cell>
          <cell r="C249">
            <v>5</v>
          </cell>
          <cell r="D249" t="str">
            <v>Defensa</v>
          </cell>
        </row>
        <row r="250">
          <cell r="A250">
            <v>0</v>
          </cell>
          <cell r="B250" t="str">
            <v>Eduard Ramirez</v>
          </cell>
          <cell r="C250">
            <v>5</v>
          </cell>
          <cell r="D250">
            <v>0</v>
          </cell>
        </row>
        <row r="251">
          <cell r="A251">
            <v>256</v>
          </cell>
          <cell r="B251" t="str">
            <v>Gabriel Leiva</v>
          </cell>
          <cell r="C251">
            <v>5</v>
          </cell>
          <cell r="D251" t="str">
            <v>Delantero</v>
          </cell>
        </row>
        <row r="252">
          <cell r="A252">
            <v>783</v>
          </cell>
          <cell r="B252" t="str">
            <v>Guido Jiménez</v>
          </cell>
          <cell r="C252">
            <v>5</v>
          </cell>
          <cell r="D252" t="str">
            <v>Portero</v>
          </cell>
        </row>
        <row r="253">
          <cell r="A253">
            <v>274</v>
          </cell>
          <cell r="B253" t="str">
            <v>Gustavo Díaz Flores</v>
          </cell>
          <cell r="C253">
            <v>5</v>
          </cell>
          <cell r="D253" t="str">
            <v>Volante</v>
          </cell>
        </row>
        <row r="254">
          <cell r="A254">
            <v>281</v>
          </cell>
          <cell r="B254" t="str">
            <v>Heiner Mora Mora</v>
          </cell>
          <cell r="C254">
            <v>5</v>
          </cell>
          <cell r="D254" t="str">
            <v>Defensa</v>
          </cell>
        </row>
        <row r="255">
          <cell r="A255">
            <v>299</v>
          </cell>
          <cell r="B255" t="str">
            <v>Jake Beckford Edwards</v>
          </cell>
          <cell r="C255">
            <v>5</v>
          </cell>
          <cell r="D255" t="str">
            <v>Volante</v>
          </cell>
        </row>
        <row r="256">
          <cell r="A256">
            <v>329</v>
          </cell>
          <cell r="B256" t="str">
            <v>Jhamir Ordián Alexander</v>
          </cell>
          <cell r="C256">
            <v>5</v>
          </cell>
          <cell r="D256" t="str">
            <v>Defensa</v>
          </cell>
        </row>
        <row r="257">
          <cell r="A257">
            <v>888</v>
          </cell>
          <cell r="B257" t="str">
            <v>John Cortéz Alfaro</v>
          </cell>
          <cell r="C257">
            <v>5</v>
          </cell>
          <cell r="D257" t="str">
            <v>Volante</v>
          </cell>
        </row>
        <row r="258">
          <cell r="A258">
            <v>0</v>
          </cell>
          <cell r="B258" t="str">
            <v>Jordan Arias</v>
          </cell>
          <cell r="C258">
            <v>5</v>
          </cell>
          <cell r="D258">
            <v>0</v>
          </cell>
        </row>
        <row r="259">
          <cell r="A259">
            <v>374</v>
          </cell>
          <cell r="B259" t="str">
            <v>Jorge Ramírez</v>
          </cell>
          <cell r="C259">
            <v>5</v>
          </cell>
          <cell r="D259" t="str">
            <v>Defensa</v>
          </cell>
        </row>
        <row r="260">
          <cell r="A260">
            <v>379</v>
          </cell>
          <cell r="B260" t="str">
            <v>José Sánchez Barquero</v>
          </cell>
          <cell r="C260">
            <v>5</v>
          </cell>
          <cell r="D260" t="str">
            <v>Volante</v>
          </cell>
        </row>
        <row r="261">
          <cell r="A261">
            <v>1034</v>
          </cell>
          <cell r="B261" t="str">
            <v>Joshua Navarro Sandí</v>
          </cell>
          <cell r="C261">
            <v>5</v>
          </cell>
          <cell r="D261" t="str">
            <v>Delantero</v>
          </cell>
        </row>
        <row r="262">
          <cell r="A262">
            <v>1942</v>
          </cell>
          <cell r="B262" t="str">
            <v>Justin Monge</v>
          </cell>
          <cell r="C262">
            <v>5</v>
          </cell>
          <cell r="D262" t="str">
            <v>Delantero</v>
          </cell>
        </row>
        <row r="263">
          <cell r="A263">
            <v>445</v>
          </cell>
          <cell r="B263" t="str">
            <v>Keylor Soto</v>
          </cell>
          <cell r="C263">
            <v>5</v>
          </cell>
          <cell r="D263" t="str">
            <v>Defensa</v>
          </cell>
        </row>
        <row r="264">
          <cell r="A264">
            <v>506</v>
          </cell>
          <cell r="B264" t="str">
            <v>Luis Carlos Barrantes Campos</v>
          </cell>
          <cell r="C264">
            <v>5</v>
          </cell>
          <cell r="D264" t="str">
            <v>Volante</v>
          </cell>
        </row>
        <row r="265">
          <cell r="A265">
            <v>528</v>
          </cell>
          <cell r="B265" t="str">
            <v>Marco Barrantes</v>
          </cell>
          <cell r="C265">
            <v>5</v>
          </cell>
          <cell r="D265" t="str">
            <v>Defensa</v>
          </cell>
        </row>
        <row r="266">
          <cell r="A266">
            <v>1835</v>
          </cell>
          <cell r="B266" t="str">
            <v>Néstor Mena</v>
          </cell>
          <cell r="C266">
            <v>5</v>
          </cell>
          <cell r="D266" t="str">
            <v>Portero</v>
          </cell>
        </row>
        <row r="267">
          <cell r="A267">
            <v>950</v>
          </cell>
          <cell r="B267" t="str">
            <v>Pablo Azcurra</v>
          </cell>
          <cell r="C267">
            <v>5</v>
          </cell>
          <cell r="D267" t="str">
            <v>Volante</v>
          </cell>
        </row>
        <row r="268">
          <cell r="A268">
            <v>603</v>
          </cell>
          <cell r="B268" t="str">
            <v>Porfirio López Meza</v>
          </cell>
          <cell r="C268">
            <v>5</v>
          </cell>
          <cell r="D268" t="str">
            <v>Defensa</v>
          </cell>
        </row>
        <row r="269">
          <cell r="A269">
            <v>1950</v>
          </cell>
          <cell r="B269" t="str">
            <v>Sebastián Monge</v>
          </cell>
          <cell r="C269">
            <v>5</v>
          </cell>
          <cell r="D269" t="str">
            <v>Defensa</v>
          </cell>
        </row>
        <row r="270">
          <cell r="A270">
            <v>0</v>
          </cell>
          <cell r="B270">
            <v>0</v>
          </cell>
          <cell r="C270">
            <v>0</v>
          </cell>
          <cell r="D270">
            <v>0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0</v>
          </cell>
        </row>
        <row r="272">
          <cell r="A272">
            <v>0</v>
          </cell>
          <cell r="B272">
            <v>0</v>
          </cell>
          <cell r="C272">
            <v>0</v>
          </cell>
          <cell r="D272">
            <v>0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0</v>
          </cell>
        </row>
        <row r="274">
          <cell r="A274">
            <v>0</v>
          </cell>
          <cell r="B274">
            <v>0</v>
          </cell>
          <cell r="C274">
            <v>0</v>
          </cell>
          <cell r="D274">
            <v>0</v>
          </cell>
        </row>
        <row r="275">
          <cell r="A275">
            <v>31</v>
          </cell>
          <cell r="B275" t="str">
            <v>Álvaro Aguilar Salas</v>
          </cell>
          <cell r="C275">
            <v>7</v>
          </cell>
          <cell r="D275" t="str">
            <v>Defensa</v>
          </cell>
        </row>
        <row r="276">
          <cell r="A276">
            <v>820</v>
          </cell>
          <cell r="B276" t="str">
            <v>Alvaro Saborio Chacón</v>
          </cell>
          <cell r="C276">
            <v>7</v>
          </cell>
          <cell r="D276" t="str">
            <v>Delantero</v>
          </cell>
        </row>
        <row r="277">
          <cell r="A277">
            <v>102</v>
          </cell>
          <cell r="B277" t="str">
            <v>Carlos Acosta Evans</v>
          </cell>
          <cell r="C277">
            <v>7</v>
          </cell>
          <cell r="D277" t="str">
            <v>Volante</v>
          </cell>
        </row>
        <row r="278">
          <cell r="A278">
            <v>1837</v>
          </cell>
          <cell r="B278" t="str">
            <v>Claudio Pérez</v>
          </cell>
          <cell r="C278">
            <v>7</v>
          </cell>
          <cell r="D278" t="str">
            <v>Defensa</v>
          </cell>
        </row>
        <row r="279">
          <cell r="A279">
            <v>127</v>
          </cell>
          <cell r="B279" t="str">
            <v>Cristian Martínez Mena</v>
          </cell>
          <cell r="C279">
            <v>7</v>
          </cell>
          <cell r="D279" t="str">
            <v>Volante</v>
          </cell>
        </row>
        <row r="280">
          <cell r="A280">
            <v>184</v>
          </cell>
          <cell r="B280" t="str">
            <v>Diego Madrigal Ulloa</v>
          </cell>
          <cell r="C280">
            <v>7</v>
          </cell>
          <cell r="D280" t="str">
            <v>Volante</v>
          </cell>
        </row>
        <row r="281">
          <cell r="A281">
            <v>230</v>
          </cell>
          <cell r="B281" t="str">
            <v>Esteban Ramírez Segnini</v>
          </cell>
          <cell r="C281">
            <v>7</v>
          </cell>
          <cell r="D281" t="str">
            <v>Volante</v>
          </cell>
        </row>
        <row r="282">
          <cell r="A282">
            <v>243</v>
          </cell>
          <cell r="B282" t="str">
            <v>Fernando Brenes Arrieta</v>
          </cell>
          <cell r="C282">
            <v>7</v>
          </cell>
          <cell r="D282" t="str">
            <v>Defensa</v>
          </cell>
        </row>
        <row r="283">
          <cell r="A283">
            <v>268</v>
          </cell>
          <cell r="B283" t="str">
            <v>Greivin Méndez Venegas</v>
          </cell>
          <cell r="C283">
            <v>7</v>
          </cell>
          <cell r="D283" t="str">
            <v>Defensa</v>
          </cell>
        </row>
        <row r="284">
          <cell r="A284">
            <v>0</v>
          </cell>
          <cell r="B284" t="str">
            <v>Jason Vega</v>
          </cell>
          <cell r="C284">
            <v>7</v>
          </cell>
          <cell r="D284" t="str">
            <v>Portero</v>
          </cell>
        </row>
        <row r="285">
          <cell r="A285">
            <v>1955</v>
          </cell>
          <cell r="B285" t="str">
            <v>Jean Carlos Alvarado</v>
          </cell>
          <cell r="C285">
            <v>7</v>
          </cell>
          <cell r="D285" t="str">
            <v>Volante</v>
          </cell>
        </row>
        <row r="286">
          <cell r="A286">
            <v>357</v>
          </cell>
          <cell r="B286" t="str">
            <v>Jordan Hakeem Smith Wint</v>
          </cell>
          <cell r="C286">
            <v>7</v>
          </cell>
          <cell r="D286" t="str">
            <v>Defensa</v>
          </cell>
        </row>
        <row r="287">
          <cell r="A287">
            <v>0</v>
          </cell>
          <cell r="B287" t="str">
            <v>Jorman Aguilar</v>
          </cell>
          <cell r="C287">
            <v>7</v>
          </cell>
          <cell r="D287" t="str">
            <v>Delantero</v>
          </cell>
        </row>
        <row r="288">
          <cell r="A288">
            <v>772</v>
          </cell>
          <cell r="B288" t="str">
            <v>José David Sánchez Cruz</v>
          </cell>
          <cell r="C288">
            <v>7</v>
          </cell>
          <cell r="D288" t="str">
            <v>Defensa</v>
          </cell>
        </row>
        <row r="289">
          <cell r="A289">
            <v>415</v>
          </cell>
          <cell r="B289" t="str">
            <v>Jossimar Pemberton Segura</v>
          </cell>
          <cell r="C289">
            <v>7</v>
          </cell>
          <cell r="D289" t="str">
            <v>Delantero</v>
          </cell>
        </row>
        <row r="290">
          <cell r="A290">
            <v>426</v>
          </cell>
          <cell r="B290" t="str">
            <v>Juan Gabriel Bustos Golobio</v>
          </cell>
          <cell r="C290">
            <v>7</v>
          </cell>
          <cell r="D290" t="str">
            <v>Volante</v>
          </cell>
        </row>
        <row r="291">
          <cell r="A291">
            <v>433</v>
          </cell>
          <cell r="B291" t="str">
            <v>Juan Vicente Solís Brenes</v>
          </cell>
          <cell r="C291">
            <v>7</v>
          </cell>
          <cell r="D291" t="str">
            <v>Delantero</v>
          </cell>
        </row>
        <row r="292">
          <cell r="A292">
            <v>847</v>
          </cell>
          <cell r="B292" t="str">
            <v>Julio Cruz González</v>
          </cell>
          <cell r="C292">
            <v>7</v>
          </cell>
          <cell r="D292" t="str">
            <v>Delantero</v>
          </cell>
        </row>
        <row r="293">
          <cell r="A293">
            <v>1023</v>
          </cell>
          <cell r="B293" t="str">
            <v>Kevin Chamorro Rodríguez</v>
          </cell>
          <cell r="C293">
            <v>7</v>
          </cell>
          <cell r="D293" t="str">
            <v>Portero</v>
          </cell>
        </row>
        <row r="294">
          <cell r="A294">
            <v>0</v>
          </cell>
          <cell r="B294" t="str">
            <v>Lucas Meza</v>
          </cell>
          <cell r="C294">
            <v>7</v>
          </cell>
          <cell r="D294" t="str">
            <v>Defensa</v>
          </cell>
        </row>
        <row r="295">
          <cell r="A295">
            <v>531</v>
          </cell>
          <cell r="B295" t="str">
            <v>Marcos Julian Mena Rojas</v>
          </cell>
          <cell r="C295">
            <v>7</v>
          </cell>
          <cell r="D295" t="str">
            <v>Delantero</v>
          </cell>
        </row>
        <row r="296">
          <cell r="A296">
            <v>550</v>
          </cell>
          <cell r="B296" t="str">
            <v>Marvin Obando Mata</v>
          </cell>
          <cell r="C296">
            <v>7</v>
          </cell>
          <cell r="D296" t="str">
            <v>Defensa</v>
          </cell>
        </row>
        <row r="297">
          <cell r="A297">
            <v>0</v>
          </cell>
          <cell r="B297" t="str">
            <v>Pablo Airbone</v>
          </cell>
          <cell r="C297">
            <v>7</v>
          </cell>
          <cell r="D297" t="str">
            <v>Defensa</v>
          </cell>
        </row>
        <row r="298">
          <cell r="A298">
            <v>598</v>
          </cell>
          <cell r="B298" t="str">
            <v>Patrick Pemberton Bernard</v>
          </cell>
          <cell r="C298">
            <v>7</v>
          </cell>
          <cell r="D298" t="str">
            <v>Portero</v>
          </cell>
        </row>
        <row r="299">
          <cell r="A299">
            <v>0</v>
          </cell>
          <cell r="B299" t="str">
            <v>Raheem Cole</v>
          </cell>
          <cell r="C299">
            <v>7</v>
          </cell>
          <cell r="D299" t="str">
            <v>Volante</v>
          </cell>
        </row>
        <row r="300">
          <cell r="A300">
            <v>742</v>
          </cell>
          <cell r="B300" t="str">
            <v>Randy Chirino</v>
          </cell>
          <cell r="C300">
            <v>7</v>
          </cell>
          <cell r="D300" t="str">
            <v>Volante</v>
          </cell>
        </row>
        <row r="301">
          <cell r="A301">
            <v>1849</v>
          </cell>
          <cell r="B301" t="str">
            <v>Rashid Chirino</v>
          </cell>
          <cell r="C301">
            <v>7</v>
          </cell>
          <cell r="D301" t="str">
            <v>Delantero</v>
          </cell>
        </row>
        <row r="302">
          <cell r="A302">
            <v>1797</v>
          </cell>
          <cell r="B302" t="str">
            <v>Reggy Rivera Angulo</v>
          </cell>
          <cell r="C302">
            <v>7</v>
          </cell>
          <cell r="D302" t="str">
            <v>Defensa</v>
          </cell>
        </row>
        <row r="303">
          <cell r="A303">
            <v>777</v>
          </cell>
          <cell r="B303" t="str">
            <v>Roberto Córdoba Durán</v>
          </cell>
          <cell r="C303">
            <v>7</v>
          </cell>
          <cell r="D303" t="str">
            <v>Volante</v>
          </cell>
        </row>
        <row r="304">
          <cell r="A304">
            <v>657</v>
          </cell>
          <cell r="B304" t="str">
            <v>Rudy Dawson Forbes</v>
          </cell>
          <cell r="C304">
            <v>7</v>
          </cell>
          <cell r="D304" t="str">
            <v>Defensa</v>
          </cell>
        </row>
        <row r="305">
          <cell r="A305">
            <v>0</v>
          </cell>
          <cell r="B305">
            <v>0</v>
          </cell>
          <cell r="C305">
            <v>0</v>
          </cell>
          <cell r="D305">
            <v>0</v>
          </cell>
        </row>
        <row r="306">
          <cell r="A306">
            <v>0</v>
          </cell>
          <cell r="B306">
            <v>0</v>
          </cell>
          <cell r="C306">
            <v>0</v>
          </cell>
          <cell r="D306">
            <v>0</v>
          </cell>
        </row>
        <row r="307">
          <cell r="A307">
            <v>0</v>
          </cell>
          <cell r="B307">
            <v>0</v>
          </cell>
          <cell r="C307">
            <v>0</v>
          </cell>
          <cell r="D307">
            <v>0</v>
          </cell>
        </row>
        <row r="308">
          <cell r="A308">
            <v>0</v>
          </cell>
          <cell r="B308">
            <v>0</v>
          </cell>
          <cell r="C308">
            <v>0</v>
          </cell>
          <cell r="D308">
            <v>0</v>
          </cell>
        </row>
        <row r="309">
          <cell r="A309">
            <v>0</v>
          </cell>
          <cell r="B309">
            <v>0</v>
          </cell>
          <cell r="C309">
            <v>0</v>
          </cell>
          <cell r="D309">
            <v>0</v>
          </cell>
        </row>
        <row r="310">
          <cell r="A310">
            <v>35</v>
          </cell>
          <cell r="B310" t="str">
            <v>Alvin Bennett Freckleton</v>
          </cell>
          <cell r="C310">
            <v>6</v>
          </cell>
          <cell r="D310" t="str">
            <v>Defensa</v>
          </cell>
        </row>
        <row r="311">
          <cell r="A311">
            <v>1811</v>
          </cell>
          <cell r="B311" t="str">
            <v>Anderson Nuñez</v>
          </cell>
          <cell r="C311">
            <v>6</v>
          </cell>
          <cell r="D311" t="str">
            <v>Delantero</v>
          </cell>
        </row>
        <row r="312">
          <cell r="A312">
            <v>1910</v>
          </cell>
          <cell r="B312" t="str">
            <v>Anderson Trejos</v>
          </cell>
          <cell r="C312">
            <v>6</v>
          </cell>
          <cell r="D312" t="str">
            <v>Portero</v>
          </cell>
        </row>
        <row r="313">
          <cell r="A313">
            <v>68</v>
          </cell>
          <cell r="B313" t="str">
            <v>Ariel Zapata Pizarro</v>
          </cell>
          <cell r="C313">
            <v>6</v>
          </cell>
          <cell r="D313" t="str">
            <v>Delantero</v>
          </cell>
        </row>
        <row r="314">
          <cell r="A314">
            <v>1829</v>
          </cell>
          <cell r="B314" t="str">
            <v>Armando Ruiz</v>
          </cell>
          <cell r="C314">
            <v>6</v>
          </cell>
          <cell r="D314" t="str">
            <v>Defensa</v>
          </cell>
        </row>
        <row r="315">
          <cell r="A315">
            <v>85</v>
          </cell>
          <cell r="B315" t="str">
            <v>Brayan López Ramírez</v>
          </cell>
          <cell r="C315">
            <v>6</v>
          </cell>
          <cell r="D315" t="str">
            <v>Volante</v>
          </cell>
        </row>
        <row r="316">
          <cell r="A316">
            <v>90</v>
          </cell>
          <cell r="B316" t="str">
            <v>Bryan Cordero Varela</v>
          </cell>
          <cell r="C316">
            <v>6</v>
          </cell>
          <cell r="D316" t="str">
            <v>Portero</v>
          </cell>
        </row>
        <row r="317">
          <cell r="A317">
            <v>1951</v>
          </cell>
          <cell r="B317" t="str">
            <v>Byron Gutierrez</v>
          </cell>
          <cell r="C317">
            <v>6</v>
          </cell>
          <cell r="D317" t="str">
            <v>Defensa</v>
          </cell>
        </row>
        <row r="318">
          <cell r="A318">
            <v>0</v>
          </cell>
          <cell r="B318" t="str">
            <v>Chimdum Mez</v>
          </cell>
          <cell r="C318">
            <v>6</v>
          </cell>
          <cell r="D318" t="str">
            <v>Delantero</v>
          </cell>
        </row>
        <row r="319">
          <cell r="A319">
            <v>865</v>
          </cell>
          <cell r="B319" t="str">
            <v>Denilson Mason Gutiérrez</v>
          </cell>
          <cell r="C319">
            <v>6</v>
          </cell>
          <cell r="D319" t="str">
            <v>Delantero</v>
          </cell>
        </row>
        <row r="320">
          <cell r="A320">
            <v>730</v>
          </cell>
          <cell r="B320" t="str">
            <v>Denilson Mora</v>
          </cell>
          <cell r="C320">
            <v>6</v>
          </cell>
          <cell r="D320" t="str">
            <v>Volante</v>
          </cell>
        </row>
        <row r="321">
          <cell r="A321">
            <v>1803</v>
          </cell>
          <cell r="B321" t="str">
            <v xml:space="preserve">Denilson Torres </v>
          </cell>
          <cell r="C321">
            <v>6</v>
          </cell>
          <cell r="D321" t="str">
            <v>Volante</v>
          </cell>
        </row>
        <row r="322">
          <cell r="A322">
            <v>190</v>
          </cell>
          <cell r="B322" t="str">
            <v>Douglas Forvis Espinoza</v>
          </cell>
          <cell r="C322">
            <v>6</v>
          </cell>
          <cell r="D322" t="str">
            <v>Portero</v>
          </cell>
        </row>
        <row r="323">
          <cell r="A323">
            <v>1840</v>
          </cell>
          <cell r="B323" t="str">
            <v>Douglas López</v>
          </cell>
          <cell r="C323">
            <v>6</v>
          </cell>
          <cell r="D323" t="str">
            <v>Volante</v>
          </cell>
        </row>
        <row r="324">
          <cell r="A324">
            <v>1021</v>
          </cell>
          <cell r="B324" t="str">
            <v>Emer Espinoza</v>
          </cell>
          <cell r="C324">
            <v>6</v>
          </cell>
          <cell r="D324" t="str">
            <v>Portero</v>
          </cell>
        </row>
        <row r="325">
          <cell r="A325">
            <v>1909</v>
          </cell>
          <cell r="B325" t="str">
            <v>Gelmer Núñez</v>
          </cell>
          <cell r="C325">
            <v>6</v>
          </cell>
          <cell r="D325" t="str">
            <v>Volante</v>
          </cell>
        </row>
        <row r="326">
          <cell r="A326">
            <v>1854</v>
          </cell>
          <cell r="B326" t="str">
            <v>Jason Telemaco Ingram</v>
          </cell>
          <cell r="C326">
            <v>6</v>
          </cell>
          <cell r="D326" t="str">
            <v>Defensa</v>
          </cell>
        </row>
        <row r="327">
          <cell r="A327">
            <v>1908</v>
          </cell>
          <cell r="B327" t="str">
            <v>Javon East</v>
          </cell>
          <cell r="C327">
            <v>6</v>
          </cell>
          <cell r="D327" t="str">
            <v>Delantero</v>
          </cell>
        </row>
        <row r="328">
          <cell r="A328">
            <v>323</v>
          </cell>
          <cell r="B328" t="str">
            <v>Jemark Hernández Hall</v>
          </cell>
          <cell r="C328">
            <v>6</v>
          </cell>
          <cell r="D328" t="str">
            <v>Defensa</v>
          </cell>
        </row>
        <row r="329">
          <cell r="A329">
            <v>391</v>
          </cell>
          <cell r="B329" t="str">
            <v>José Garro González</v>
          </cell>
          <cell r="C329">
            <v>6</v>
          </cell>
          <cell r="D329" t="str">
            <v>Defensa</v>
          </cell>
        </row>
        <row r="330">
          <cell r="A330">
            <v>1844</v>
          </cell>
          <cell r="B330" t="str">
            <v>Jossimar Méndez</v>
          </cell>
          <cell r="C330">
            <v>6</v>
          </cell>
          <cell r="D330" t="str">
            <v>Volante</v>
          </cell>
        </row>
        <row r="331">
          <cell r="A331">
            <v>423</v>
          </cell>
          <cell r="B331" t="str">
            <v>Juan Diego Madrigal Espinoza</v>
          </cell>
          <cell r="C331">
            <v>6</v>
          </cell>
          <cell r="D331" t="str">
            <v>Defensa</v>
          </cell>
        </row>
        <row r="332">
          <cell r="A332">
            <v>459</v>
          </cell>
          <cell r="B332" t="str">
            <v>Kenny Cunningham</v>
          </cell>
          <cell r="C332">
            <v>6</v>
          </cell>
          <cell r="D332" t="str">
            <v>Delantero</v>
          </cell>
        </row>
        <row r="333">
          <cell r="A333">
            <v>1935</v>
          </cell>
          <cell r="B333" t="str">
            <v>Keyswhen Arboine</v>
          </cell>
          <cell r="C333">
            <v>6</v>
          </cell>
          <cell r="D333" t="str">
            <v>Volante</v>
          </cell>
        </row>
        <row r="334">
          <cell r="A334">
            <v>0</v>
          </cell>
          <cell r="B334" t="str">
            <v>Maikol Barrantes</v>
          </cell>
          <cell r="C334">
            <v>6</v>
          </cell>
          <cell r="D334" t="str">
            <v>Defensa</v>
          </cell>
        </row>
        <row r="335">
          <cell r="A335">
            <v>562</v>
          </cell>
          <cell r="B335" t="str">
            <v>Michael Barquero Abarca</v>
          </cell>
          <cell r="C335">
            <v>6</v>
          </cell>
          <cell r="D335" t="str">
            <v>Defensa</v>
          </cell>
        </row>
        <row r="336">
          <cell r="A336">
            <v>1850</v>
          </cell>
          <cell r="B336" t="str">
            <v>Miguel Tercero</v>
          </cell>
          <cell r="C336">
            <v>6</v>
          </cell>
          <cell r="D336" t="str">
            <v>Volante</v>
          </cell>
        </row>
        <row r="337">
          <cell r="A337">
            <v>587</v>
          </cell>
          <cell r="B337" t="str">
            <v>Osvaldo Rodríguez Flores</v>
          </cell>
          <cell r="C337">
            <v>6</v>
          </cell>
          <cell r="D337" t="str">
            <v>Volante</v>
          </cell>
        </row>
        <row r="338">
          <cell r="A338">
            <v>609</v>
          </cell>
          <cell r="B338" t="str">
            <v>Randall Alvarado Brenes</v>
          </cell>
          <cell r="C338">
            <v>6</v>
          </cell>
          <cell r="D338" t="str">
            <v>Volante</v>
          </cell>
        </row>
        <row r="339">
          <cell r="A339">
            <v>667</v>
          </cell>
          <cell r="B339" t="str">
            <v>Starling Matarrita González</v>
          </cell>
          <cell r="C339">
            <v>6</v>
          </cell>
          <cell r="D339" t="str">
            <v>Delantero</v>
          </cell>
        </row>
        <row r="340">
          <cell r="A340">
            <v>673</v>
          </cell>
          <cell r="B340" t="str">
            <v>Steven Williams</v>
          </cell>
          <cell r="C340">
            <v>6</v>
          </cell>
          <cell r="D340" t="str">
            <v>Delantero</v>
          </cell>
        </row>
        <row r="341">
          <cell r="A341">
            <v>1872</v>
          </cell>
          <cell r="B341" t="str">
            <v>Victor Griffith</v>
          </cell>
          <cell r="C341">
            <v>6</v>
          </cell>
          <cell r="D341" t="str">
            <v>Volante</v>
          </cell>
        </row>
        <row r="342">
          <cell r="A342">
            <v>929</v>
          </cell>
          <cell r="B342" t="str">
            <v>Yeremy Araya Molina</v>
          </cell>
          <cell r="C342">
            <v>6</v>
          </cell>
          <cell r="D342" t="str">
            <v>Volante</v>
          </cell>
        </row>
        <row r="343">
          <cell r="A343">
            <v>0</v>
          </cell>
          <cell r="B343">
            <v>0</v>
          </cell>
          <cell r="C343">
            <v>0</v>
          </cell>
          <cell r="D343">
            <v>0</v>
          </cell>
        </row>
        <row r="344">
          <cell r="A344">
            <v>0</v>
          </cell>
          <cell r="B344">
            <v>0</v>
          </cell>
          <cell r="C344">
            <v>0</v>
          </cell>
          <cell r="D344">
            <v>0</v>
          </cell>
        </row>
        <row r="345">
          <cell r="A345">
            <v>0</v>
          </cell>
          <cell r="B345">
            <v>0</v>
          </cell>
          <cell r="C345">
            <v>0</v>
          </cell>
          <cell r="D345">
            <v>0</v>
          </cell>
        </row>
        <row r="346">
          <cell r="A346">
            <v>0</v>
          </cell>
          <cell r="B346">
            <v>0</v>
          </cell>
          <cell r="C346">
            <v>0</v>
          </cell>
          <cell r="D346">
            <v>0</v>
          </cell>
        </row>
        <row r="347">
          <cell r="A347">
            <v>0</v>
          </cell>
          <cell r="B347">
            <v>0</v>
          </cell>
          <cell r="C347">
            <v>0</v>
          </cell>
          <cell r="D347">
            <v>0</v>
          </cell>
        </row>
        <row r="348">
          <cell r="A348">
            <v>2</v>
          </cell>
          <cell r="B348" t="str">
            <v>Aarón Moisés Cruz Esquivel</v>
          </cell>
          <cell r="C348">
            <v>1</v>
          </cell>
          <cell r="D348" t="str">
            <v>Portero</v>
          </cell>
        </row>
        <row r="349">
          <cell r="A349">
            <v>725</v>
          </cell>
          <cell r="B349" t="str">
            <v>Alejandro Gómez Bermúdez</v>
          </cell>
          <cell r="C349">
            <v>1</v>
          </cell>
          <cell r="D349" t="str">
            <v>Portero</v>
          </cell>
        </row>
        <row r="350">
          <cell r="A350">
            <v>20</v>
          </cell>
          <cell r="B350" t="str">
            <v>Alexander Robinson Delgado</v>
          </cell>
          <cell r="C350">
            <v>1</v>
          </cell>
          <cell r="D350" t="str">
            <v>Defensa</v>
          </cell>
        </row>
        <row r="351">
          <cell r="A351">
            <v>1963</v>
          </cell>
          <cell r="B351" t="str">
            <v>Anderson Juárez</v>
          </cell>
          <cell r="C351">
            <v>1</v>
          </cell>
          <cell r="D351" t="str">
            <v>Delantero</v>
          </cell>
        </row>
        <row r="352">
          <cell r="A352">
            <v>0</v>
          </cell>
          <cell r="B352" t="str">
            <v>Ariel Rodríguez</v>
          </cell>
          <cell r="C352">
            <v>1</v>
          </cell>
          <cell r="D352" t="str">
            <v>Delantero</v>
          </cell>
        </row>
        <row r="353">
          <cell r="A353">
            <v>73</v>
          </cell>
          <cell r="B353" t="str">
            <v>Aubrey David</v>
          </cell>
          <cell r="C353">
            <v>1</v>
          </cell>
          <cell r="D353" t="str">
            <v>Defensa</v>
          </cell>
        </row>
        <row r="354">
          <cell r="A354">
            <v>1834</v>
          </cell>
          <cell r="B354" t="str">
            <v>Byron Bonilla</v>
          </cell>
          <cell r="C354">
            <v>1</v>
          </cell>
          <cell r="D354" t="str">
            <v>Delantero</v>
          </cell>
        </row>
        <row r="355">
          <cell r="A355">
            <v>135</v>
          </cell>
          <cell r="B355" t="str">
            <v>Christian Bolaños Navarro</v>
          </cell>
          <cell r="C355">
            <v>1</v>
          </cell>
          <cell r="D355" t="str">
            <v>Volante</v>
          </cell>
        </row>
        <row r="356">
          <cell r="A356">
            <v>0</v>
          </cell>
          <cell r="B356" t="str">
            <v>David Guzmán</v>
          </cell>
          <cell r="C356">
            <v>1</v>
          </cell>
          <cell r="D356" t="str">
            <v>Volante</v>
          </cell>
        </row>
        <row r="357">
          <cell r="A357">
            <v>164</v>
          </cell>
          <cell r="B357" t="str">
            <v>David Ramírez Ruiz</v>
          </cell>
          <cell r="C357">
            <v>1</v>
          </cell>
          <cell r="D357" t="str">
            <v>Delantero</v>
          </cell>
        </row>
        <row r="358">
          <cell r="A358">
            <v>1962</v>
          </cell>
          <cell r="B358" t="str">
            <v>Erick Corrales</v>
          </cell>
          <cell r="C358">
            <v>1</v>
          </cell>
          <cell r="D358" t="str">
            <v>Portero</v>
          </cell>
        </row>
        <row r="359">
          <cell r="A359">
            <v>921</v>
          </cell>
          <cell r="B359" t="str">
            <v>Esteban Rodríguez Ballestero</v>
          </cell>
          <cell r="C359">
            <v>1</v>
          </cell>
          <cell r="D359" t="str">
            <v>Volante</v>
          </cell>
        </row>
        <row r="360">
          <cell r="A360">
            <v>1907</v>
          </cell>
          <cell r="B360" t="str">
            <v>Fabrizio Alemán</v>
          </cell>
          <cell r="C360">
            <v>1</v>
          </cell>
          <cell r="D360" t="str">
            <v>Delantero</v>
          </cell>
        </row>
        <row r="361">
          <cell r="A361">
            <v>1876</v>
          </cell>
          <cell r="B361" t="str">
            <v>Greivin Fonseca</v>
          </cell>
          <cell r="C361">
            <v>1</v>
          </cell>
          <cell r="D361" t="str">
            <v>Volante</v>
          </cell>
        </row>
        <row r="362">
          <cell r="A362">
            <v>294</v>
          </cell>
          <cell r="B362" t="str">
            <v>Jaikel Medina Scarlett</v>
          </cell>
          <cell r="C362">
            <v>1</v>
          </cell>
          <cell r="D362" t="str">
            <v>Volante</v>
          </cell>
        </row>
        <row r="363">
          <cell r="A363">
            <v>898</v>
          </cell>
          <cell r="B363" t="str">
            <v>Jaylon Hadden</v>
          </cell>
          <cell r="C363">
            <v>1</v>
          </cell>
          <cell r="D363" t="str">
            <v>Volante</v>
          </cell>
        </row>
        <row r="364">
          <cell r="A364">
            <v>313</v>
          </cell>
          <cell r="B364" t="str">
            <v>Jean Carlo Agüero Duarte</v>
          </cell>
          <cell r="C364">
            <v>1</v>
          </cell>
          <cell r="D364" t="str">
            <v>Defensa</v>
          </cell>
        </row>
        <row r="365">
          <cell r="A365">
            <v>337</v>
          </cell>
          <cell r="B365" t="str">
            <v>Johan Venegas Ulloa</v>
          </cell>
          <cell r="C365">
            <v>1</v>
          </cell>
          <cell r="D365" t="str">
            <v>Delantero</v>
          </cell>
        </row>
        <row r="366">
          <cell r="A366">
            <v>353</v>
          </cell>
          <cell r="B366" t="str">
            <v>Jonathan Martínez Solano</v>
          </cell>
          <cell r="C366">
            <v>1</v>
          </cell>
          <cell r="D366" t="str">
            <v>Volante</v>
          </cell>
        </row>
        <row r="367">
          <cell r="A367">
            <v>896</v>
          </cell>
          <cell r="B367" t="str">
            <v>José Rodolfo Alfaro Vargas</v>
          </cell>
          <cell r="C367">
            <v>1</v>
          </cell>
          <cell r="D367" t="str">
            <v>Volante</v>
          </cell>
        </row>
        <row r="368">
          <cell r="A368">
            <v>427</v>
          </cell>
          <cell r="B368" t="str">
            <v>Juan Gabriel Guzmán Otárola</v>
          </cell>
          <cell r="C368">
            <v>1</v>
          </cell>
          <cell r="D368" t="str">
            <v>Volante</v>
          </cell>
        </row>
        <row r="369">
          <cell r="A369">
            <v>1906</v>
          </cell>
          <cell r="B369" t="str">
            <v>Kane Ujueta Wright</v>
          </cell>
          <cell r="C369">
            <v>1</v>
          </cell>
          <cell r="D369" t="str">
            <v>Volante</v>
          </cell>
        </row>
        <row r="370">
          <cell r="A370">
            <v>462</v>
          </cell>
          <cell r="B370" t="str">
            <v>Kevin Andrés Briceño Toruño</v>
          </cell>
          <cell r="C370">
            <v>1</v>
          </cell>
          <cell r="D370" t="str">
            <v>Portero</v>
          </cell>
        </row>
        <row r="371">
          <cell r="A371">
            <v>963</v>
          </cell>
          <cell r="B371" t="str">
            <v>Luis Hernández Paniagua</v>
          </cell>
          <cell r="C371">
            <v>1</v>
          </cell>
          <cell r="D371" t="str">
            <v>Defensa</v>
          </cell>
        </row>
        <row r="372">
          <cell r="A372">
            <v>524</v>
          </cell>
          <cell r="B372" t="str">
            <v>Luis Stewart Pérez Alguera</v>
          </cell>
          <cell r="C372">
            <v>1</v>
          </cell>
          <cell r="D372" t="str">
            <v>Volante</v>
          </cell>
        </row>
        <row r="373">
          <cell r="A373">
            <v>1841</v>
          </cell>
          <cell r="B373" t="str">
            <v>Manfred Ugalde Arce</v>
          </cell>
          <cell r="C373">
            <v>1</v>
          </cell>
          <cell r="D373" t="str">
            <v>Delantero</v>
          </cell>
        </row>
        <row r="374">
          <cell r="A374">
            <v>1905</v>
          </cell>
          <cell r="B374" t="str">
            <v>Marco Brizuela</v>
          </cell>
          <cell r="C374">
            <v>1</v>
          </cell>
          <cell r="D374" t="str">
            <v>Defensa</v>
          </cell>
        </row>
        <row r="375">
          <cell r="A375">
            <v>756</v>
          </cell>
          <cell r="B375" t="str">
            <v>Mariano Torres</v>
          </cell>
          <cell r="C375">
            <v>1</v>
          </cell>
          <cell r="D375" t="str">
            <v>Volante</v>
          </cell>
        </row>
        <row r="376">
          <cell r="A376">
            <v>548</v>
          </cell>
          <cell r="B376" t="str">
            <v>Marvin Jesús Angulo Borbón</v>
          </cell>
          <cell r="C376">
            <v>1</v>
          </cell>
          <cell r="D376" t="str">
            <v>Volante</v>
          </cell>
        </row>
        <row r="377">
          <cell r="A377">
            <v>831</v>
          </cell>
          <cell r="B377" t="str">
            <v>Michael Barrantes Rojas</v>
          </cell>
          <cell r="C377">
            <v>1</v>
          </cell>
          <cell r="D377" t="str">
            <v>Volante</v>
          </cell>
        </row>
        <row r="378">
          <cell r="A378">
            <v>622</v>
          </cell>
          <cell r="B378" t="str">
            <v>Ricardo Blanco Mora</v>
          </cell>
          <cell r="C378">
            <v>1</v>
          </cell>
          <cell r="D378" t="str">
            <v>Volante</v>
          </cell>
        </row>
        <row r="379">
          <cell r="A379">
            <v>736</v>
          </cell>
          <cell r="B379" t="str">
            <v>Roy Miller Hernández</v>
          </cell>
          <cell r="C379">
            <v>1</v>
          </cell>
          <cell r="D379" t="str">
            <v>Defensa</v>
          </cell>
        </row>
        <row r="380">
          <cell r="A380">
            <v>927</v>
          </cell>
          <cell r="B380" t="str">
            <v>Rutsell Mora Salazar</v>
          </cell>
          <cell r="C380">
            <v>1</v>
          </cell>
          <cell r="D380" t="str">
            <v>Defensa</v>
          </cell>
        </row>
        <row r="381">
          <cell r="A381">
            <v>895</v>
          </cell>
          <cell r="B381" t="str">
            <v>Yael López Fuentes</v>
          </cell>
          <cell r="C381">
            <v>1</v>
          </cell>
          <cell r="D381" t="str">
            <v>Volante</v>
          </cell>
        </row>
        <row r="382">
          <cell r="A382">
            <v>716</v>
          </cell>
          <cell r="B382" t="str">
            <v>Yostin Jafet Salinas Phillips</v>
          </cell>
          <cell r="C382">
            <v>1</v>
          </cell>
          <cell r="D382" t="str">
            <v>Defensa</v>
          </cell>
        </row>
        <row r="383">
          <cell r="A383">
            <v>1952</v>
          </cell>
          <cell r="B383" t="str">
            <v>Yostin Tellería Alfaro</v>
          </cell>
          <cell r="C383">
            <v>1</v>
          </cell>
          <cell r="D383" t="str">
            <v>Volante</v>
          </cell>
        </row>
        <row r="384">
          <cell r="A384">
            <v>0</v>
          </cell>
          <cell r="B384">
            <v>0</v>
          </cell>
          <cell r="C384">
            <v>0</v>
          </cell>
          <cell r="D384">
            <v>0</v>
          </cell>
        </row>
        <row r="385">
          <cell r="A385">
            <v>0</v>
          </cell>
          <cell r="B385">
            <v>0</v>
          </cell>
          <cell r="C385">
            <v>0</v>
          </cell>
          <cell r="D385">
            <v>0</v>
          </cell>
        </row>
        <row r="386">
          <cell r="A386">
            <v>0</v>
          </cell>
          <cell r="B386">
            <v>0</v>
          </cell>
          <cell r="C386">
            <v>0</v>
          </cell>
          <cell r="D386">
            <v>0</v>
          </cell>
        </row>
        <row r="387">
          <cell r="A387">
            <v>0</v>
          </cell>
          <cell r="B387">
            <v>0</v>
          </cell>
          <cell r="C387">
            <v>0</v>
          </cell>
          <cell r="D387">
            <v>0</v>
          </cell>
        </row>
        <row r="388">
          <cell r="A388">
            <v>0</v>
          </cell>
          <cell r="B388">
            <v>0</v>
          </cell>
          <cell r="C388">
            <v>0</v>
          </cell>
          <cell r="D388">
            <v>0</v>
          </cell>
        </row>
        <row r="389">
          <cell r="A389">
            <v>96</v>
          </cell>
          <cell r="B389" t="str">
            <v>Bryan Sánchez Ovares</v>
          </cell>
          <cell r="C389">
            <v>13</v>
          </cell>
          <cell r="D389" t="str">
            <v>Defensa</v>
          </cell>
        </row>
        <row r="390">
          <cell r="A390">
            <v>99</v>
          </cell>
          <cell r="B390" t="str">
            <v>Bryan Solorzano Chacon</v>
          </cell>
          <cell r="C390">
            <v>13</v>
          </cell>
          <cell r="D390" t="str">
            <v>Volante</v>
          </cell>
        </row>
        <row r="391">
          <cell r="A391">
            <v>104</v>
          </cell>
          <cell r="B391" t="str">
            <v>Carlos Adriel Montenegro Rodríguez</v>
          </cell>
          <cell r="C391">
            <v>13</v>
          </cell>
          <cell r="D391" t="str">
            <v>Volante</v>
          </cell>
        </row>
        <row r="392">
          <cell r="A392">
            <v>0</v>
          </cell>
          <cell r="B392" t="str">
            <v>Daniel Cambronero</v>
          </cell>
          <cell r="C392">
            <v>13</v>
          </cell>
          <cell r="D392" t="str">
            <v>Portero</v>
          </cell>
        </row>
        <row r="393">
          <cell r="A393">
            <v>144</v>
          </cell>
          <cell r="B393" t="str">
            <v>Daniel Quirós Pérez</v>
          </cell>
          <cell r="C393">
            <v>13</v>
          </cell>
          <cell r="D393" t="str">
            <v>Delantero</v>
          </cell>
        </row>
        <row r="394">
          <cell r="A394">
            <v>193</v>
          </cell>
          <cell r="B394" t="str">
            <v>Edder Nelson Martin</v>
          </cell>
          <cell r="C394">
            <v>13</v>
          </cell>
          <cell r="D394" t="str">
            <v>Defensa</v>
          </cell>
        </row>
        <row r="395">
          <cell r="A395">
            <v>229</v>
          </cell>
          <cell r="B395" t="str">
            <v>Esteban Marín Murillo</v>
          </cell>
          <cell r="C395">
            <v>13</v>
          </cell>
          <cell r="D395" t="str">
            <v>Defensa</v>
          </cell>
        </row>
        <row r="396">
          <cell r="A396">
            <v>780</v>
          </cell>
          <cell r="B396" t="str">
            <v>Fabián Oviedo</v>
          </cell>
          <cell r="C396">
            <v>13</v>
          </cell>
          <cell r="D396" t="str">
            <v>Delantero</v>
          </cell>
        </row>
        <row r="397">
          <cell r="A397">
            <v>0</v>
          </cell>
          <cell r="B397" t="str">
            <v>Guillermo Alán</v>
          </cell>
          <cell r="C397">
            <v>13</v>
          </cell>
          <cell r="D397" t="str">
            <v>Defensa</v>
          </cell>
        </row>
        <row r="398">
          <cell r="A398">
            <v>0</v>
          </cell>
          <cell r="B398" t="str">
            <v>Hernán Fener</v>
          </cell>
          <cell r="C398">
            <v>13</v>
          </cell>
          <cell r="D398" t="str">
            <v>Delantero</v>
          </cell>
        </row>
        <row r="399">
          <cell r="A399">
            <v>347</v>
          </cell>
          <cell r="B399" t="str">
            <v>Jhonny Woodley Lamber</v>
          </cell>
          <cell r="C399">
            <v>13</v>
          </cell>
          <cell r="D399" t="str">
            <v>Delantero</v>
          </cell>
        </row>
        <row r="400">
          <cell r="A400">
            <v>338</v>
          </cell>
          <cell r="B400" t="str">
            <v>Johan Condega Hernández</v>
          </cell>
          <cell r="C400">
            <v>13</v>
          </cell>
          <cell r="D400" t="str">
            <v>Volante</v>
          </cell>
        </row>
        <row r="401">
          <cell r="A401">
            <v>345</v>
          </cell>
          <cell r="B401" t="str">
            <v>Johnny Acosta</v>
          </cell>
          <cell r="C401">
            <v>13</v>
          </cell>
          <cell r="D401" t="str">
            <v>Defensa</v>
          </cell>
        </row>
        <row r="402">
          <cell r="A402">
            <v>370</v>
          </cell>
          <cell r="B402" t="str">
            <v>Jorge Jara Lemaire</v>
          </cell>
          <cell r="C402">
            <v>13</v>
          </cell>
          <cell r="D402" t="str">
            <v>Portero</v>
          </cell>
        </row>
        <row r="403">
          <cell r="A403">
            <v>389</v>
          </cell>
          <cell r="B403" t="str">
            <v>José Eduardo Leiva Rojas</v>
          </cell>
          <cell r="C403">
            <v>13</v>
          </cell>
          <cell r="D403" t="str">
            <v>Volante</v>
          </cell>
        </row>
        <row r="404">
          <cell r="A404">
            <v>1936</v>
          </cell>
          <cell r="B404" t="str">
            <v>José Pérez</v>
          </cell>
          <cell r="C404">
            <v>13</v>
          </cell>
          <cell r="D404" t="str">
            <v>Portero</v>
          </cell>
        </row>
        <row r="405">
          <cell r="A405">
            <v>476</v>
          </cell>
          <cell r="B405" t="str">
            <v>Kevin Sancho Ramos</v>
          </cell>
          <cell r="C405">
            <v>13</v>
          </cell>
          <cell r="D405" t="str">
            <v>Defensa</v>
          </cell>
        </row>
        <row r="406">
          <cell r="A406">
            <v>486</v>
          </cell>
          <cell r="B406" t="str">
            <v>Lemark Hernández Eubanks</v>
          </cell>
          <cell r="C406">
            <v>13</v>
          </cell>
          <cell r="D406" t="str">
            <v>Defensa</v>
          </cell>
        </row>
        <row r="407">
          <cell r="A407">
            <v>521</v>
          </cell>
          <cell r="B407" t="str">
            <v>Luis Miguel Valle</v>
          </cell>
          <cell r="C407">
            <v>13</v>
          </cell>
          <cell r="D407" t="str">
            <v>Volante</v>
          </cell>
        </row>
        <row r="408">
          <cell r="A408">
            <v>0</v>
          </cell>
          <cell r="B408" t="str">
            <v>Manuel Loaiza</v>
          </cell>
          <cell r="C408">
            <v>13</v>
          </cell>
          <cell r="D408">
            <v>0</v>
          </cell>
        </row>
        <row r="409">
          <cell r="A409">
            <v>1945</v>
          </cell>
          <cell r="B409" t="str">
            <v>Pedro Báez</v>
          </cell>
          <cell r="C409">
            <v>13</v>
          </cell>
          <cell r="D409" t="str">
            <v>Volante</v>
          </cell>
        </row>
        <row r="410">
          <cell r="A410">
            <v>752</v>
          </cell>
          <cell r="B410" t="str">
            <v>Randall Cordero Aguilar</v>
          </cell>
          <cell r="C410">
            <v>13</v>
          </cell>
          <cell r="D410" t="str">
            <v>Defensa</v>
          </cell>
        </row>
        <row r="411">
          <cell r="A411">
            <v>1943</v>
          </cell>
          <cell r="B411" t="str">
            <v>Royner Rojas Dinarte</v>
          </cell>
          <cell r="C411">
            <v>13</v>
          </cell>
          <cell r="D411" t="str">
            <v>Delantero</v>
          </cell>
        </row>
        <row r="412">
          <cell r="A412">
            <v>1790</v>
          </cell>
          <cell r="B412" t="str">
            <v>Sebastián Bermúdez</v>
          </cell>
          <cell r="C412">
            <v>13</v>
          </cell>
          <cell r="D412" t="str">
            <v>Delantero</v>
          </cell>
        </row>
        <row r="413">
          <cell r="A413">
            <v>1953</v>
          </cell>
          <cell r="B413" t="str">
            <v>Sebastián Ezequiel Medina</v>
          </cell>
          <cell r="C413">
            <v>13</v>
          </cell>
          <cell r="D413" t="str">
            <v>Delantero</v>
          </cell>
        </row>
        <row r="414">
          <cell r="A414">
            <v>664</v>
          </cell>
          <cell r="B414" t="str">
            <v>Seemore Johnson Vargas</v>
          </cell>
          <cell r="C414">
            <v>13</v>
          </cell>
          <cell r="D414" t="str">
            <v>Defensa</v>
          </cell>
        </row>
        <row r="415">
          <cell r="A415">
            <v>1954</v>
          </cell>
          <cell r="B415" t="str">
            <v>Steven Chaves</v>
          </cell>
          <cell r="C415">
            <v>13</v>
          </cell>
          <cell r="D415" t="str">
            <v>Defensa</v>
          </cell>
        </row>
        <row r="416">
          <cell r="A416">
            <v>684</v>
          </cell>
          <cell r="B416" t="str">
            <v>Verny Scott Wilson</v>
          </cell>
          <cell r="C416">
            <v>13</v>
          </cell>
          <cell r="D416" t="str">
            <v>Delantero</v>
          </cell>
        </row>
        <row r="417">
          <cell r="A417">
            <v>837</v>
          </cell>
          <cell r="B417" t="str">
            <v>Yurgin Román Alfaro</v>
          </cell>
          <cell r="C417">
            <v>13</v>
          </cell>
          <cell r="D417" t="str">
            <v>Volante</v>
          </cell>
        </row>
        <row r="418">
          <cell r="A418">
            <v>0</v>
          </cell>
          <cell r="B418">
            <v>0</v>
          </cell>
          <cell r="C418">
            <v>0</v>
          </cell>
          <cell r="D418">
            <v>0</v>
          </cell>
        </row>
        <row r="419">
          <cell r="A419">
            <v>0</v>
          </cell>
          <cell r="B419">
            <v>0</v>
          </cell>
          <cell r="C419">
            <v>0</v>
          </cell>
          <cell r="D419">
            <v>0</v>
          </cell>
        </row>
        <row r="420">
          <cell r="A420">
            <v>0</v>
          </cell>
          <cell r="B420">
            <v>0</v>
          </cell>
          <cell r="C420">
            <v>0</v>
          </cell>
          <cell r="D420">
            <v>0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</row>
        <row r="422">
          <cell r="A422">
            <v>0</v>
          </cell>
          <cell r="B422">
            <v>0</v>
          </cell>
          <cell r="C422">
            <v>0</v>
          </cell>
          <cell r="D422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RIGUEZ SOLIS ALEJANDRO DAVID" refreshedDate="43840.386151157407" createdVersion="5" refreshedVersion="5" minRefreshableVersion="3" recordCount="2">
  <cacheSource type="worksheet">
    <worksheetSource ref="A1:FC12500" sheet="Jugadores"/>
  </cacheSource>
  <cacheFields count="159">
    <cacheField name="id_jugador" numFmtId="0">
      <sharedItems containsNonDate="0" containsString="0" containsBlank="1" count="1">
        <m/>
      </sharedItems>
    </cacheField>
    <cacheField name="NombreJugador" numFmtId="49">
      <sharedItems containsNonDate="0" containsString="0" containsBlank="1" count="1">
        <m/>
      </sharedItems>
    </cacheField>
    <cacheField name="id_club" numFmtId="0">
      <sharedItems containsNonDate="0" containsString="0" containsBlank="1" count="1">
        <m/>
      </sharedItems>
    </cacheField>
    <cacheField name="id_condicion" numFmtId="0">
      <sharedItems containsNonDate="0" containsString="0" containsBlank="1"/>
    </cacheField>
    <cacheField name="id_jornada" numFmtId="0">
      <sharedItems containsNonDate="0" containsString="0" containsBlank="1" count="1">
        <m/>
      </sharedItems>
    </cacheField>
    <cacheField name="id_partido" numFmtId="0">
      <sharedItems containsNonDate="0" containsString="0" containsBlank="1" count="1">
        <m/>
      </sharedItems>
    </cacheField>
    <cacheField name="Participación" numFmtId="0">
      <sharedItems containsNonDate="0" containsString="0" containsBlank="1" count="1">
        <m/>
      </sharedItems>
    </cacheField>
    <cacheField name="MJug" numFmtId="0">
      <sharedItems containsNonDate="0" containsString="0" containsBlank="1"/>
    </cacheField>
    <cacheField name="MTA1" numFmtId="0">
      <sharedItems containsNonDate="0" containsString="0" containsBlank="1"/>
    </cacheField>
    <cacheField name="MTA2" numFmtId="0">
      <sharedItems containsNonDate="0" containsString="0" containsBlank="1"/>
    </cacheField>
    <cacheField name="TA" numFmtId="0">
      <sharedItems containsString="0" containsBlank="1" containsNumber="1" containsInteger="1" minValue="0" maxValue="0"/>
    </cacheField>
    <cacheField name="MTR" numFmtId="0">
      <sharedItems containsNonDate="0" containsString="0" containsBlank="1"/>
    </cacheField>
    <cacheField name="TR" numFmtId="0">
      <sharedItems containsString="0" containsBlank="1" containsNumber="1" containsInteger="1" minValue="0" maxValue="0" count="2">
        <n v="0"/>
        <m/>
      </sharedItems>
    </cacheField>
    <cacheField name="MG1" numFmtId="0">
      <sharedItems containsNonDate="0" containsString="0" containsBlank="1"/>
    </cacheField>
    <cacheField name="MG2" numFmtId="0">
      <sharedItems containsNonDate="0" containsString="0" containsBlank="1"/>
    </cacheField>
    <cacheField name="MG3" numFmtId="0">
      <sharedItems containsNonDate="0" containsString="0" containsBlank="1"/>
    </cacheField>
    <cacheField name="MG4" numFmtId="0">
      <sharedItems containsNonDate="0" containsString="0" containsBlank="1"/>
    </cacheField>
    <cacheField name="MG5" numFmtId="0">
      <sharedItems containsNonDate="0" containsString="0" containsBlank="1"/>
    </cacheField>
    <cacheField name="MG6" numFmtId="0">
      <sharedItems containsNonDate="0" containsString="0" containsBlank="1"/>
    </cacheField>
    <cacheField name="MG7" numFmtId="0">
      <sharedItems containsNonDate="0" containsString="0" containsBlank="1"/>
    </cacheField>
    <cacheField name="MG8" numFmtId="0">
      <sharedItems containsNonDate="0" containsString="0" containsBlank="1"/>
    </cacheField>
    <cacheField name="MG9" numFmtId="0">
      <sharedItems containsNonDate="0" containsString="0" containsBlank="1"/>
    </cacheField>
    <cacheField name="MG10" numFmtId="0">
      <sharedItems containsNonDate="0" containsString="0" containsBlank="1"/>
    </cacheField>
    <cacheField name="Goles" numFmtId="0">
      <sharedItems containsString="0" containsBlank="1" containsNumber="1" containsInteger="1" minValue="0" maxValue="0" count="2">
        <n v="0"/>
        <m/>
      </sharedItems>
    </cacheField>
    <cacheField name="T_G1" numFmtId="0">
      <sharedItems containsNonDate="0" containsString="0" containsBlank="1"/>
    </cacheField>
    <cacheField name="T_G2" numFmtId="0">
      <sharedItems containsNonDate="0" containsString="0" containsBlank="1"/>
    </cacheField>
    <cacheField name="T_G3" numFmtId="0">
      <sharedItems containsNonDate="0" containsString="0" containsBlank="1"/>
    </cacheField>
    <cacheField name="T_G4" numFmtId="0">
      <sharedItems containsNonDate="0" containsString="0" containsBlank="1"/>
    </cacheField>
    <cacheField name="T_G5" numFmtId="0">
      <sharedItems containsNonDate="0" containsString="0" containsBlank="1"/>
    </cacheField>
    <cacheField name="T_G6" numFmtId="0">
      <sharedItems containsNonDate="0" containsString="0" containsBlank="1"/>
    </cacheField>
    <cacheField name="T_G7" numFmtId="0">
      <sharedItems containsNonDate="0" containsString="0" containsBlank="1"/>
    </cacheField>
    <cacheField name="T_G8" numFmtId="0">
      <sharedItems containsNonDate="0" containsString="0" containsBlank="1"/>
    </cacheField>
    <cacheField name="T_G9" numFmtId="0">
      <sharedItems containsNonDate="0" containsString="0" containsBlank="1"/>
    </cacheField>
    <cacheField name="T_G10" numFmtId="0">
      <sharedItems containsNonDate="0" containsString="0" containsBlank="1"/>
    </cacheField>
    <cacheField name="Tipo_Gol" numFmtId="0">
      <sharedItems containsString="0" containsBlank="1" containsNumber="1" containsInteger="1" minValue="0" maxValue="0"/>
    </cacheField>
    <cacheField name="P_G1" numFmtId="0">
      <sharedItems containsNonDate="0" containsString="0" containsBlank="1"/>
    </cacheField>
    <cacheField name="P_G2" numFmtId="0">
      <sharedItems containsNonDate="0" containsString="0" containsBlank="1"/>
    </cacheField>
    <cacheField name="P_G3" numFmtId="0">
      <sharedItems containsNonDate="0" containsString="0" containsBlank="1"/>
    </cacheField>
    <cacheField name="P_G4" numFmtId="0">
      <sharedItems containsNonDate="0" containsString="0" containsBlank="1"/>
    </cacheField>
    <cacheField name="P_G5" numFmtId="0">
      <sharedItems containsNonDate="0" containsString="0" containsBlank="1"/>
    </cacheField>
    <cacheField name="P_G6" numFmtId="0">
      <sharedItems containsNonDate="0" containsString="0" containsBlank="1"/>
    </cacheField>
    <cacheField name="P_G7" numFmtId="0">
      <sharedItems containsNonDate="0" containsString="0" containsBlank="1"/>
    </cacheField>
    <cacheField name="P_G8" numFmtId="0">
      <sharedItems containsNonDate="0" containsString="0" containsBlank="1"/>
    </cacheField>
    <cacheField name="P_G9" numFmtId="0">
      <sharedItems containsNonDate="0" containsString="0" containsBlank="1"/>
    </cacheField>
    <cacheField name="P_G10" numFmtId="0">
      <sharedItems containsNonDate="0" containsString="0" containsBlank="1"/>
    </cacheField>
    <cacheField name="Perfil_Gol" numFmtId="0">
      <sharedItems containsString="0" containsBlank="1" containsNumber="1" containsInteger="1" minValue="0" maxValue="0"/>
    </cacheField>
    <cacheField name="Asistencias" numFmtId="0">
      <sharedItems containsNonDate="0" containsString="0" containsBlank="1"/>
    </cacheField>
    <cacheField name="IDJ_G1" numFmtId="0">
      <sharedItems containsNonDate="0" containsString="0" containsBlank="1"/>
    </cacheField>
    <cacheField name="IDJ_G2" numFmtId="0">
      <sharedItems containsNonDate="0" containsString="0" containsBlank="1"/>
    </cacheField>
    <cacheField name="IDJ_G3" numFmtId="0">
      <sharedItems containsNonDate="0" containsString="0" containsBlank="1"/>
    </cacheField>
    <cacheField name="IDJ_G4" numFmtId="0">
      <sharedItems containsNonDate="0" containsString="0" containsBlank="1"/>
    </cacheField>
    <cacheField name="IDJ_G5" numFmtId="0">
      <sharedItems containsNonDate="0" containsString="0" containsBlank="1"/>
    </cacheField>
    <cacheField name="IDJ_Asistencias" numFmtId="0">
      <sharedItems containsString="0" containsBlank="1" containsNumber="1" containsInteger="1" minValue="0" maxValue="0"/>
    </cacheField>
    <cacheField name="J_G1" numFmtId="0">
      <sharedItems containsNonDate="0" containsString="0" containsBlank="1"/>
    </cacheField>
    <cacheField name="J_G2" numFmtId="0">
      <sharedItems containsNonDate="0" containsString="0" containsBlank="1"/>
    </cacheField>
    <cacheField name="J_G3" numFmtId="0">
      <sharedItems containsNonDate="0" containsString="0" containsBlank="1"/>
    </cacheField>
    <cacheField name="J_G4" numFmtId="0">
      <sharedItems containsNonDate="0" containsString="0" containsBlank="1"/>
    </cacheField>
    <cacheField name="J_G5" numFmtId="0">
      <sharedItems containsNonDate="0" containsString="0" containsBlank="1"/>
    </cacheField>
    <cacheField name="J_G6" numFmtId="0">
      <sharedItems containsNonDate="0" containsString="0" containsBlank="1"/>
    </cacheField>
    <cacheField name="J_G7" numFmtId="0">
      <sharedItems containsNonDate="0" containsString="0" containsBlank="1"/>
    </cacheField>
    <cacheField name="J_G8" numFmtId="0">
      <sharedItems containsNonDate="0" containsString="0" containsBlank="1"/>
    </cacheField>
    <cacheField name="J_G9" numFmtId="0">
      <sharedItems containsNonDate="0" containsString="0" containsBlank="1"/>
    </cacheField>
    <cacheField name="J_G10" numFmtId="0">
      <sharedItems containsNonDate="0" containsString="0" containsBlank="1"/>
    </cacheField>
    <cacheField name="Jugada_Gol" numFmtId="0">
      <sharedItems containsString="0" containsBlank="1" containsNumber="1" containsInteger="1" minValue="0" maxValue="0"/>
    </cacheField>
    <cacheField name="T_BP1" numFmtId="0">
      <sharedItems containsNonDate="0" containsString="0" containsBlank="1"/>
    </cacheField>
    <cacheField name="T_BP2" numFmtId="0">
      <sharedItems containsNonDate="0" containsString="0" containsBlank="1"/>
    </cacheField>
    <cacheField name="T_BP3" numFmtId="0">
      <sharedItems containsNonDate="0" containsString="0" containsBlank="1"/>
    </cacheField>
    <cacheField name="T_BP4" numFmtId="0">
      <sharedItems containsNonDate="0" containsString="0" containsBlank="1"/>
    </cacheField>
    <cacheField name="T_BP5" numFmtId="0">
      <sharedItems containsNonDate="0" containsString="0" containsBlank="1"/>
    </cacheField>
    <cacheField name="T_BP6" numFmtId="0">
      <sharedItems containsNonDate="0" containsString="0" containsBlank="1"/>
    </cacheField>
    <cacheField name="T_BP7" numFmtId="0">
      <sharedItems containsNonDate="0" containsString="0" containsBlank="1"/>
    </cacheField>
    <cacheField name="T_BP8" numFmtId="0">
      <sharedItems containsNonDate="0" containsString="0" containsBlank="1"/>
    </cacheField>
    <cacheField name="T_BP9" numFmtId="0">
      <sharedItems containsNonDate="0" containsString="0" containsBlank="1"/>
    </cacheField>
    <cacheField name="T_BP10" numFmtId="0">
      <sharedItems containsNonDate="0" containsString="0" containsBlank="1"/>
    </cacheField>
    <cacheField name="Tipo_BP" numFmtId="0">
      <sharedItems containsString="0" containsBlank="1" containsNumber="1" containsInteger="1" minValue="0" maxValue="0"/>
    </cacheField>
    <cacheField name="Gol_TR1" numFmtId="0">
      <sharedItems containsNonDate="0" containsString="0" containsBlank="1"/>
    </cacheField>
    <cacheField name="Gol_TR2" numFmtId="0">
      <sharedItems containsNonDate="0" containsString="0" containsBlank="1"/>
    </cacheField>
    <cacheField name="Gol_TR" numFmtId="0">
      <sharedItems containsString="0" containsBlank="1" containsNumber="1" containsInteger="1" minValue="0" maxValue="0"/>
    </cacheField>
    <cacheField name="MA_G1" numFmtId="0">
      <sharedItems containsNonDate="0" containsString="0" containsBlank="1"/>
    </cacheField>
    <cacheField name="MA_G2" numFmtId="0">
      <sharedItems containsNonDate="0" containsString="0" containsBlank="1"/>
    </cacheField>
    <cacheField name="MA_G3" numFmtId="0">
      <sharedItems containsNonDate="0" containsString="0" containsBlank="1"/>
    </cacheField>
    <cacheField name="MA_G4" numFmtId="0">
      <sharedItems containsNonDate="0" containsString="0" containsBlank="1"/>
    </cacheField>
    <cacheField name="Autogoles" numFmtId="0">
      <sharedItems containsString="0" containsBlank="1" containsNumber="1" containsInteger="1" minValue="0" maxValue="0" count="2">
        <n v="0"/>
        <m/>
      </sharedItems>
    </cacheField>
    <cacheField name="T_AG1" numFmtId="0">
      <sharedItems containsNonDate="0" containsString="0" containsBlank="1"/>
    </cacheField>
    <cacheField name="T_AG2" numFmtId="0">
      <sharedItems containsNonDate="0" containsString="0" containsBlank="1"/>
    </cacheField>
    <cacheField name="T_AG3" numFmtId="0">
      <sharedItems containsNonDate="0" containsString="0" containsBlank="1"/>
    </cacheField>
    <cacheField name="T_AG4" numFmtId="0">
      <sharedItems containsNonDate="0" containsString="0" containsBlank="1"/>
    </cacheField>
    <cacheField name="T_Autogol" numFmtId="0">
      <sharedItems containsString="0" containsBlank="1" containsNumber="1" containsInteger="1" minValue="0" maxValue="0"/>
    </cacheField>
    <cacheField name="Asistencia_Autogol" numFmtId="0">
      <sharedItems containsNonDate="0" containsString="0" containsBlank="1"/>
    </cacheField>
    <cacheField name="IDClubBenef" numFmtId="0">
      <sharedItems containsNonDate="0" containsString="0" containsBlank="1"/>
    </cacheField>
    <cacheField name="MP_A1" numFmtId="0">
      <sharedItems containsNonDate="0" containsString="0" containsBlank="1"/>
    </cacheField>
    <cacheField name="MP_A2" numFmtId="0">
      <sharedItems containsNonDate="0" containsString="0" containsBlank="1"/>
    </cacheField>
    <cacheField name="MP_A3" numFmtId="0">
      <sharedItems containsNonDate="0" containsString="0" containsBlank="1"/>
    </cacheField>
    <cacheField name="MP_A4" numFmtId="0">
      <sharedItems containsNonDate="0" containsString="0" containsBlank="1"/>
    </cacheField>
    <cacheField name="P_Anotado" numFmtId="0">
      <sharedItems containsString="0" containsBlank="1" containsNumber="1" containsInteger="1" minValue="0" maxValue="0"/>
    </cacheField>
    <cacheField name="LP_A1" numFmtId="0">
      <sharedItems containsNonDate="0" containsString="0" containsBlank="1"/>
    </cacheField>
    <cacheField name="LP_A2" numFmtId="0">
      <sharedItems containsNonDate="0" containsString="0" containsBlank="1"/>
    </cacheField>
    <cacheField name="LP_A3" numFmtId="0">
      <sharedItems containsNonDate="0" containsString="0" containsBlank="1"/>
    </cacheField>
    <cacheField name="LP_A4" numFmtId="0">
      <sharedItems containsNonDate="0" containsString="0" containsBlank="1"/>
    </cacheField>
    <cacheField name="LP_Anotado" numFmtId="0">
      <sharedItems containsString="0" containsBlank="1" containsNumber="1" containsInteger="1" minValue="0" maxValue="0"/>
    </cacheField>
    <cacheField name="MP_E1" numFmtId="0">
      <sharedItems containsNonDate="0" containsString="0" containsBlank="1"/>
    </cacheField>
    <cacheField name="MP_E2" numFmtId="0">
      <sharedItems containsNonDate="0" containsString="0" containsBlank="1"/>
    </cacheField>
    <cacheField name="MP_E3" numFmtId="0">
      <sharedItems containsNonDate="0" containsString="0" containsBlank="1"/>
    </cacheField>
    <cacheField name="MP_E4" numFmtId="0">
      <sharedItems containsNonDate="0" containsString="0" containsBlank="1"/>
    </cacheField>
    <cacheField name="P_Errado" numFmtId="0">
      <sharedItems containsString="0" containsBlank="1" containsNumber="1" containsInteger="1" minValue="0" maxValue="0"/>
    </cacheField>
    <cacheField name="Tipo_E1" numFmtId="0">
      <sharedItems containsNonDate="0" containsString="0" containsBlank="1"/>
    </cacheField>
    <cacheField name="Tipo_E2" numFmtId="0">
      <sharedItems containsNonDate="0" containsString="0" containsBlank="1"/>
    </cacheField>
    <cacheField name="Tipo_E3" numFmtId="0">
      <sharedItems containsNonDate="0" containsString="0" containsBlank="1"/>
    </cacheField>
    <cacheField name="Tipo_E4" numFmtId="0">
      <sharedItems containsNonDate="0" containsString="0" containsBlank="1"/>
    </cacheField>
    <cacheField name="TP_Errado" numFmtId="0">
      <sharedItems containsString="0" containsBlank="1" containsNumber="1" containsInteger="1" minValue="0" maxValue="0"/>
    </cacheField>
    <cacheField name="MP_C1" numFmtId="0">
      <sharedItems containsNonDate="0" containsString="0" containsBlank="1"/>
    </cacheField>
    <cacheField name="MP_C2" numFmtId="0">
      <sharedItems containsNonDate="0" containsString="0" containsBlank="1"/>
    </cacheField>
    <cacheField name="MP_C3" numFmtId="0">
      <sharedItems containsNonDate="0" containsString="0" containsBlank="1"/>
    </cacheField>
    <cacheField name="MP_C4" numFmtId="0">
      <sharedItems containsNonDate="0" containsString="0" containsBlank="1"/>
    </cacheField>
    <cacheField name="P_Cometidos" numFmtId="0">
      <sharedItems containsString="0" containsBlank="1" containsNumber="1" containsInteger="1" minValue="0" maxValue="0"/>
    </cacheField>
    <cacheField name="T_P1" numFmtId="0">
      <sharedItems containsNonDate="0" containsString="0" containsBlank="1"/>
    </cacheField>
    <cacheField name="T_P2" numFmtId="0">
      <sharedItems containsNonDate="0" containsString="0" containsBlank="1"/>
    </cacheField>
    <cacheField name="T_P3" numFmtId="0">
      <sharedItems containsNonDate="0" containsString="0" containsBlank="1"/>
    </cacheField>
    <cacheField name="T_P4" numFmtId="0">
      <sharedItems containsNonDate="0" containsString="0" containsBlank="1"/>
    </cacheField>
    <cacheField name="TP_Cometido" numFmtId="0">
      <sharedItems containsString="0" containsBlank="1" containsNumber="1" containsInteger="1" minValue="0" maxValue="0"/>
    </cacheField>
    <cacheField name="MP_R1" numFmtId="0">
      <sharedItems containsNonDate="0" containsString="0" containsBlank="1"/>
    </cacheField>
    <cacheField name="MP_R2" numFmtId="0">
      <sharedItems containsNonDate="0" containsString="0" containsBlank="1"/>
    </cacheField>
    <cacheField name="MP_R3" numFmtId="0">
      <sharedItems containsNonDate="0" containsString="0" containsBlank="1"/>
    </cacheField>
    <cacheField name="MP_R4" numFmtId="0">
      <sharedItems containsNonDate="0" containsString="0" containsBlank="1"/>
    </cacheField>
    <cacheField name="P_Recibidos" numFmtId="0">
      <sharedItems containsString="0" containsBlank="1" containsNumber="1" containsInteger="1" minValue="0" maxValue="0"/>
    </cacheField>
    <cacheField name="T_PR1" numFmtId="0">
      <sharedItems containsNonDate="0" containsString="0" containsBlank="1"/>
    </cacheField>
    <cacheField name="T_PR2" numFmtId="0">
      <sharedItems containsNonDate="0" containsString="0" containsBlank="1"/>
    </cacheField>
    <cacheField name="T_PR3" numFmtId="0">
      <sharedItems containsNonDate="0" containsString="0" containsBlank="1"/>
    </cacheField>
    <cacheField name="T_PR4" numFmtId="0">
      <sharedItems containsNonDate="0" containsString="0" containsBlank="1"/>
    </cacheField>
    <cacheField name="TP_Recibido" numFmtId="0">
      <sharedItems containsString="0" containsBlank="1" containsNumber="1" containsInteger="1" minValue="0" maxValue="0"/>
    </cacheField>
    <cacheField name="MP_At1" numFmtId="0">
      <sharedItems containsNonDate="0" containsString="0" containsBlank="1"/>
    </cacheField>
    <cacheField name="MP_At2" numFmtId="0">
      <sharedItems containsNonDate="0" containsString="0" containsBlank="1"/>
    </cacheField>
    <cacheField name="MP_At3" numFmtId="0">
      <sharedItems containsNonDate="0" containsString="0" containsBlank="1"/>
    </cacheField>
    <cacheField name="MP_At4" numFmtId="0">
      <sharedItems containsNonDate="0" containsString="0" containsBlank="1"/>
    </cacheField>
    <cacheField name="P_Atajado" numFmtId="0">
      <sharedItems containsString="0" containsBlank="1" containsNumber="1" containsInteger="1" minValue="0" maxValue="0"/>
    </cacheField>
    <cacheField name="LP_At1" numFmtId="0">
      <sharedItems containsNonDate="0" containsString="0" containsBlank="1"/>
    </cacheField>
    <cacheField name="LP_At2" numFmtId="0">
      <sharedItems containsNonDate="0" containsString="0" containsBlank="1"/>
    </cacheField>
    <cacheField name="LP_At3" numFmtId="0">
      <sharedItems containsNonDate="0" containsString="0" containsBlank="1"/>
    </cacheField>
    <cacheField name="LP_At4" numFmtId="0">
      <sharedItems containsNonDate="0" containsString="0" containsBlank="1"/>
    </cacheField>
    <cacheField name="LP_Atajado" numFmtId="0">
      <sharedItems containsString="0" containsBlank="1" containsNumber="1" containsInteger="1" minValue="0" maxValue="0"/>
    </cacheField>
    <cacheField name="IDCJ" numFmtId="0">
      <sharedItems containsString="0" containsBlank="1" containsNumber="1" containsInteger="1" minValue="0" maxValue="0"/>
    </cacheField>
    <cacheField name="Posición" numFmtId="0">
      <sharedItems containsString="0" containsBlank="1" containsNumber="1" containsInteger="1" minValue="0" maxValue="0" count="2">
        <n v="0"/>
        <m/>
      </sharedItems>
    </cacheField>
    <cacheField name="Goles_recibidos1" numFmtId="0">
      <sharedItems containsString="0" containsBlank="1" containsNumber="1" containsInteger="1" minValue="0" maxValue="0"/>
    </cacheField>
    <cacheField name="Resultado" numFmtId="0">
      <sharedItems containsString="0" containsBlank="1" containsNumber="1" containsInteger="1" minValue="0" maxValue="0"/>
    </cacheField>
    <cacheField name="V1" numFmtId="0">
      <sharedItems containsString="0" containsBlank="1" containsNumber="1" containsInteger="1" minValue="0" maxValue="0"/>
    </cacheField>
    <cacheField name="V2" numFmtId="0">
      <sharedItems containsString="0" containsBlank="1" containsNumber="1" containsInteger="1" minValue="0" maxValue="0"/>
    </cacheField>
    <cacheField name="V3" numFmtId="0">
      <sharedItems containsString="0" containsBlank="1" containsNumber="1" containsInteger="1" minValue="0" maxValue="0"/>
    </cacheField>
    <cacheField name="V4" numFmtId="0">
      <sharedItems containsString="0" containsBlank="1" containsNumber="1" containsInteger="1" minValue="0" maxValue="0"/>
    </cacheField>
    <cacheField name="V5" numFmtId="0">
      <sharedItems containsString="0" containsBlank="1" containsNumber="1" containsInteger="1" minValue="0" maxValue="0"/>
    </cacheField>
    <cacheField name="V6" numFmtId="0">
      <sharedItems containsString="0" containsBlank="1" containsNumber="1" containsInteger="1" minValue="0" maxValue="0"/>
    </cacheField>
    <cacheField name="V7" numFmtId="0">
      <sharedItems containsString="0" containsBlank="1" containsNumber="1" containsInteger="1" minValue="0" maxValue="0"/>
    </cacheField>
    <cacheField name="V8" numFmtId="0">
      <sharedItems containsString="0" containsBlank="1" containsNumber="1" containsInteger="1" minValue="0" maxValue="0"/>
    </cacheField>
    <cacheField name="V9" numFmtId="0">
      <sharedItems containsString="0" containsBlank="1" containsNumber="1" containsInteger="1" minValue="0" maxValue="0"/>
    </cacheField>
    <cacheField name="V10" numFmtId="0">
      <sharedItems containsString="0" containsBlank="1" containsNumber="1" containsInteger="1" minValue="0" maxValue="0"/>
    </cacheField>
    <cacheField name="V11" numFmtId="0">
      <sharedItems containsString="0" containsBlank="1" containsNumber="1" containsInteger="1" minValue="0" maxValue="0"/>
    </cacheField>
    <cacheField name="V12" numFmtId="0">
      <sharedItems containsString="0" containsBlank="1" containsNumber="1" containsInteger="1" minValue="0" maxValue="0"/>
    </cacheField>
    <cacheField name="V13" numFmtId="0">
      <sharedItems containsString="0" containsBlank="1" containsNumber="1" containsInteger="1" minValue="0" maxValue="0"/>
    </cacheField>
    <cacheField name="V14" numFmtId="0">
      <sharedItems containsString="0" containsBlank="1" containsNumber="1" containsInteger="1" minValue="0" maxValue="0"/>
    </cacheField>
    <cacheField name="IRJ_General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DRIGUEZ SOLIS ALEJANDRO DAVID" refreshedDate="43840.38774027778" createdVersion="5" refreshedVersion="5" minRefreshableVersion="3" recordCount="2">
  <cacheSource type="worksheet">
    <worksheetSource ref="A1:X580" sheet="Clubes"/>
  </cacheSource>
  <cacheFields count="24">
    <cacheField name="IDCJ" numFmtId="0">
      <sharedItems containsString="0" containsBlank="1" containsNumber="1" containsInteger="1" minValue="0" maxValue="0"/>
    </cacheField>
    <cacheField name="id_jornada" numFmtId="0">
      <sharedItems containsNonDate="0" containsString="0" containsBlank="1" count="1">
        <m/>
      </sharedItems>
    </cacheField>
    <cacheField name="id_partido" numFmtId="0">
      <sharedItems containsNonDate="0" containsString="0" containsBlank="1"/>
    </cacheField>
    <cacheField name="id_condicion" numFmtId="0">
      <sharedItems containsNonDate="0" containsString="0" containsBlank="1" count="1">
        <m/>
      </sharedItems>
    </cacheField>
    <cacheField name="Fecha_Jorn" numFmtId="0">
      <sharedItems containsNonDate="0" containsString="0" containsBlank="1"/>
    </cacheField>
    <cacheField name="IDClub" numFmtId="0">
      <sharedItems containsNonDate="0" containsString="0" containsBlank="1"/>
    </cacheField>
    <cacheField name="Nombre" numFmtId="0">
      <sharedItems containsNonDate="0" containsString="0" containsBlank="1" count="1">
        <m/>
      </sharedItems>
    </cacheField>
    <cacheField name="IDClub rival" numFmtId="0">
      <sharedItems containsNonDate="0" containsString="0" containsBlank="1"/>
    </cacheField>
    <cacheField name="Nombre club rival" numFmtId="0">
      <sharedItems containsNonDate="0" containsString="0" containsBlank="1" count="1">
        <m/>
      </sharedItems>
    </cacheField>
    <cacheField name="Resultado 1er tpo" numFmtId="0">
      <sharedItems containsNonDate="0" containsString="0" containsBlank="1" count="1">
        <m/>
      </sharedItems>
    </cacheField>
    <cacheField name="Goles a favor 1er tpo" numFmtId="0">
      <sharedItems containsNonDate="0" containsString="0" containsBlank="1"/>
    </cacheField>
    <cacheField name="Goles en contra 1er tpo" numFmtId="0">
      <sharedItems containsNonDate="0" containsString="0" containsBlank="1"/>
    </cacheField>
    <cacheField name="Resultado Final" numFmtId="0">
      <sharedItems containsNonDate="0" containsString="0" containsBlank="1" count="1">
        <m/>
      </sharedItems>
    </cacheField>
    <cacheField name="Goles a favor" numFmtId="0">
      <sharedItems containsNonDate="0" containsString="0" containsBlank="1"/>
    </cacheField>
    <cacheField name="Goles en contra" numFmtId="0">
      <sharedItems containsNonDate="0" containsString="0" containsBlank="1"/>
    </cacheField>
    <cacheField name="Puntos" numFmtId="0">
      <sharedItems containsNonDate="0" containsString="0" containsBlank="1" count="1">
        <m/>
      </sharedItems>
    </cacheField>
    <cacheField name="Condición" numFmtId="0">
      <sharedItems containsNonDate="0" containsString="0" containsBlank="1"/>
    </cacheField>
    <cacheField name="Estadio" numFmtId="0">
      <sharedItems containsNonDate="0" containsString="0" containsBlank="1" count="1">
        <m/>
      </sharedItems>
    </cacheField>
    <cacheField name="Asistencia_Estadio" numFmtId="0">
      <sharedItems containsNonDate="0" containsString="0" containsBlank="1"/>
    </cacheField>
    <cacheField name="Tiros totales" numFmtId="0">
      <sharedItems containsNonDate="0" containsString="0" containsBlank="1"/>
    </cacheField>
    <cacheField name="Tiros a marco directos" numFmtId="0">
      <sharedItems containsNonDate="0" containsString="0" containsBlank="1"/>
    </cacheField>
    <cacheField name="Faltas " numFmtId="0">
      <sharedItems containsNonDate="0" containsString="0" containsBlank="1"/>
    </cacheField>
    <cacheField name="Fuera de Juego" numFmtId="0">
      <sharedItems containsNonDate="0" containsString="0" containsBlank="1"/>
    </cacheField>
    <cacheField name="Tiros de esquin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m/>
    <x v="0"/>
    <x v="0"/>
    <x v="0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m/>
    <x v="0"/>
    <x v="0"/>
    <x v="0"/>
    <m/>
    <m/>
    <m/>
    <m/>
    <m/>
    <x v="1"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n v="0"/>
    <x v="0"/>
    <m/>
    <x v="0"/>
    <m/>
    <m/>
    <x v="0"/>
    <m/>
    <x v="0"/>
    <x v="0"/>
    <m/>
    <m/>
    <x v="0"/>
    <m/>
    <m/>
    <x v="0"/>
    <m/>
    <x v="0"/>
    <m/>
    <m/>
    <m/>
    <m/>
    <m/>
    <m/>
  </r>
  <r>
    <m/>
    <x v="0"/>
    <m/>
    <x v="0"/>
    <m/>
    <m/>
    <x v="0"/>
    <m/>
    <x v="0"/>
    <x v="0"/>
    <m/>
    <m/>
    <x v="0"/>
    <m/>
    <m/>
    <x v="0"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7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87:K189" firstHeaderRow="1" firstDataRow="1" firstDataCol="1" rowPageCount="1" colPageCount="1"/>
  <pivotFields count="159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1">
    <pageField fld="6" hier="-1"/>
  </pageFields>
  <dataFields count="1">
    <dataField name="Suma de P_Errado" fld="10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5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79:L82" firstHeaderRow="1" firstDataRow="2" firstDataCol="1" rowPageCount="1" colPageCount="1"/>
  <pivotFields count="159">
    <pivotField showAll="0"/>
    <pivotField showAll="0"/>
    <pivotField axis="axisRow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pageFields count="1">
    <pageField fld="6" hier="-1"/>
  </pageFields>
  <dataFields count="1">
    <dataField name="Suma de MJug" fld="7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4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55:L58" firstHeaderRow="1" firstDataRow="2" firstDataCol="1" rowPageCount="1" colPageCount="1"/>
  <pivotFields count="159">
    <pivotField showAll="0"/>
    <pivotField showAll="0"/>
    <pivotField axis="axisRow" dataField="1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pageFields count="1">
    <pageField fld="6" hier="-1"/>
  </pageFields>
  <dataFields count="1">
    <dataField name="Cuenta de id_club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12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52:P155" firstHeaderRow="0" firstDataRow="1" firstDataCol="1" rowPageCount="1" colPageCount="1"/>
  <pivotFields count="159"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6" hier="-1"/>
  </pageFields>
  <dataFields count="6">
    <dataField name="Suma de P_Cometidos" fld="114" baseField="23" baseItem="0"/>
    <dataField name="Suma de TP_Cometido" fld="119" baseField="23" baseItem="0"/>
    <dataField name="Suma de P_Recibidos" fld="124" baseField="23" baseItem="0"/>
    <dataField name="Suma de TP_Recibido" fld="129" baseField="23" baseItem="0"/>
    <dataField name="Suma de P_Atajado" fld="134" baseField="23" baseItem="0"/>
    <dataField name="Suma de LP_Atajado" fld="139" baseField="2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18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M187:M188" firstHeaderRow="1" firstDataRow="1" firstDataCol="0" rowPageCount="2" colPageCount="1"/>
  <pivotFields count="159"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6" hier="-1"/>
    <pageField fld="2" hier="-1"/>
  </pageFields>
  <dataFields count="1">
    <dataField name="Suma de P_Atajado" fld="134" baseField="1" baseItem="70904395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 dinámica7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18:L122" firstHeaderRow="1" firstDataRow="2" firstDataCol="1" rowPageCount="1" colPageCount="1"/>
  <pivotFields count="159"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2"/>
  </rowFields>
  <rowItems count="3">
    <i>
      <x/>
    </i>
    <i>
      <x v="1"/>
    </i>
    <i t="grand">
      <x/>
    </i>
  </rowItems>
  <colFields count="1">
    <field x="4"/>
  </colFields>
  <colItems count="2">
    <i>
      <x/>
    </i>
    <i t="grand">
      <x/>
    </i>
  </colItems>
  <pageFields count="1">
    <pageField fld="6" hier="-1"/>
  </pageFields>
  <dataFields count="1">
    <dataField name="Suma de Autogoles" fld="82" baseField="8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la dinámica11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43:N146" firstHeaderRow="0" firstDataRow="1" firstDataCol="1" rowPageCount="1" colPageCount="1"/>
  <pivotFields count="159"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hier="-1"/>
  </pageFields>
  <dataFields count="4">
    <dataField name="Suma de P_Anotado" fld="94" baseField="23" baseItem="0"/>
    <dataField name="Suma de LP_Anotado" fld="99" baseField="23" baseItem="0"/>
    <dataField name="Suma de P_Errado" fld="104" baseField="23" baseItem="0"/>
    <dataField name="Suma de TP_Errado" fld="109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la dinámica16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M179:N180" firstHeaderRow="0" firstDataRow="1" firstDataCol="0" rowPageCount="2" colPageCount="1"/>
  <pivotFields count="159"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2">
    <pageField fld="6" hier="-1"/>
    <pageField fld="2" hier="-1"/>
  </pageFields>
  <dataFields count="2">
    <dataField name="Suma de P_Anotado" fld="94" baseField="0" baseItem="1"/>
    <dataField name="Suma de P_Errado" fld="104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Tabla dinámica1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4:L7" firstHeaderRow="1" firstDataRow="2" firstDataCol="1"/>
  <pivotFields count="159">
    <pivotField showAll="0"/>
    <pivotField showAll="0"/>
    <pivotField axis="axisRow" dataField="1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Mín. de id_club" fld="2" subtotal="min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Tabla dinámica2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N3:P6" firstHeaderRow="1" firstDataRow="2" firstDataCol="1"/>
  <pivotFields count="159"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Cuenta de id_parti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Tabla dinámica8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30:C133" firstHeaderRow="1" firstDataRow="2" firstDataCol="1" rowPageCount="1" colPageCount="1"/>
  <pivotFields count="24"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axis="axisCol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2">
    <i>
      <x/>
    </i>
    <i t="grand">
      <x/>
    </i>
  </rowItems>
  <colFields count="1">
    <field x="12"/>
  </colFields>
  <colItems count="2">
    <i>
      <x/>
    </i>
    <i t="grand">
      <x/>
    </i>
  </colItems>
  <pageFields count="1">
    <pageField fld="3" hier="-1"/>
  </pageFields>
  <dataFields count="1">
    <dataField name="Cuenta de Resultado Final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4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70:M172" firstHeaderRow="0" firstDataRow="1" firstDataCol="1" rowPageCount="2" colPageCount="1"/>
  <pivotFields count="159">
    <pivotField showAll="0"/>
    <pivotField showAll="0"/>
    <pivotField axis="axisPage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6" hier="-1"/>
    <pageField fld="2" hier="-1"/>
  </pageFields>
  <dataFields count="3">
    <dataField name="Suma de P_Anotado" fld="94" baseField="2" baseItem="0"/>
    <dataField name="Suma de P_Errado" fld="104" baseField="2" baseItem="0"/>
    <dataField name="Suma de P_Recibidos" fld="12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Tabla dinámica6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94:F96" firstHeaderRow="0" firstDataRow="1" firstDataCol="1" rowPageCount="1" colPageCount="1"/>
  <pivotFields count="24"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6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Suma de Tiros totales" fld="19" baseField="6" baseItem="0"/>
    <dataField name="Suma de Tiros a marco directos" fld="20" baseField="6" baseItem="0"/>
    <dataField name="Suma de Faltas " fld="21" baseField="6" baseItem="0"/>
    <dataField name="Suma de Fuera de Juego" fld="22" baseField="6" baseItem="0"/>
    <dataField name="Suma de Tiros de esquina" fld="2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Tabla dinámica1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6" firstHeaderRow="1" firstDataRow="2" firstDataCol="1"/>
  <pivotFields count="24">
    <pivotField showAll="0"/>
    <pivotField axis="axisRow" dataField="1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Cuenta de id_jornad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Tabla dinámica2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0:C33" firstHeaderRow="1" firstDataRow="2" firstDataCol="1"/>
  <pivotFields count="24">
    <pivotField showAll="0"/>
    <pivotField dataField="1" showAll="0"/>
    <pivotField showAll="0"/>
    <pivotField axis="axisCol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Cuenta de id_jornad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Tabla dinámica4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52:C55" firstHeaderRow="1" firstDataRow="2" firstDataCol="1"/>
  <pivotFields count="24">
    <pivotField showAll="0"/>
    <pivotField dataField="1" showAll="0"/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7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Cuenta de id_jornad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Tabla dinámica7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15:C118" firstHeaderRow="1" firstDataRow="2" firstDataCol="1" rowPageCount="1" colPageCount="1"/>
  <pivotFields count="24"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2">
    <i>
      <x/>
    </i>
    <i t="grand">
      <x/>
    </i>
  </rowItems>
  <colFields count="1">
    <field x="12"/>
  </colFields>
  <colItems count="2">
    <i>
      <x/>
    </i>
    <i t="grand">
      <x/>
    </i>
  </colItems>
  <pageFields count="1">
    <pageField fld="3" hier="-1"/>
  </pageFields>
  <dataFields count="1">
    <dataField name="Cuenta de Resultado Final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Tabla dinámica3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30:I33" firstHeaderRow="1" firstDataRow="2" firstDataCol="1"/>
  <pivotFields count="24">
    <pivotField showAll="0"/>
    <pivotField dataField="1" showAll="0"/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Cuenta de id_jornad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Tabla dinámica5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74:E76" firstHeaderRow="0" firstDataRow="1" firstDataCol="1" rowPageCount="1" colPageCount="1"/>
  <pivotFields count="24"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Suma de Goles a favor" fld="13" baseField="6" baseItem="0"/>
    <dataField name="Suma de Goles en contra" fld="14" baseField="6" baseItem="0"/>
    <dataField name="Suma de Puntos" fld="15" baseField="6" baseItem="0"/>
    <dataField name="Cuenta de Resultado Final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30:L33" firstHeaderRow="1" firstDataRow="2" firstDataCol="1" rowPageCount="2" colPageCount="1"/>
  <pivotFields count="159">
    <pivotField showAll="0"/>
    <pivotField showAll="0"/>
    <pivotField axis="axisRow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pageFields count="2">
    <pageField fld="12" hier="-1"/>
    <pageField fld="6" hier="-1"/>
  </pageFields>
  <dataFields count="1">
    <dataField name="Suma de MJug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6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06:L110" firstHeaderRow="1" firstDataRow="2" firstDataCol="1" rowPageCount="1" colPageCount="1"/>
  <pivotFields count="159"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Fields count="1">
    <field x="4"/>
  </colFields>
  <colItems count="2">
    <i>
      <x/>
    </i>
    <i t="grand">
      <x/>
    </i>
  </colItems>
  <pageFields count="1">
    <pageField fld="6" hier="-1"/>
  </pageFields>
  <dataFields count="1">
    <dataField name="Suma de Goles" fld="23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9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6:E8" firstHeaderRow="0" firstDataRow="1" firstDataCol="1" rowPageCount="2" colPageCount="1"/>
  <pivotFields count="159">
    <pivotField showAll="0"/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hier="-1"/>
    <pageField fld="141" hier="-1"/>
  </pageFields>
  <dataFields count="4">
    <dataField name="Suma de MJug" fld="7" baseField="1" baseItem="495115648"/>
    <dataField name="Suma de IRJ_General" fld="158" baseField="0" baseItem="1"/>
    <dataField name="Suma de Goles" fld="23" baseField="0" baseItem="1"/>
    <dataField name="Suma de Asistencias" fld="46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8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30:O133" firstHeaderRow="0" firstDataRow="1" firstDataCol="1" rowPageCount="1" colPageCount="1"/>
  <pivotFields count="159"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6" hier="-1"/>
  </pageFields>
  <dataFields count="5">
    <dataField name="Suma de Goles" fld="23" baseField="23" baseItem="0"/>
    <dataField name="Suma de Tipo_Gol" fld="34" baseField="23" baseItem="0"/>
    <dataField name="Suma de Perfil_Gol" fld="45" baseField="23" baseItem="0"/>
    <dataField name="Suma de Jugada_Gol" fld="63" baseField="23" baseItem="0"/>
    <dataField name="Suma de Tipo_BP" fld="74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3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62:M164" firstHeaderRow="0" firstDataRow="1" firstDataCol="1" rowPageCount="1" colPageCount="1"/>
  <pivotFields count="159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-1"/>
  </pageFields>
  <dataFields count="3">
    <dataField name="Suma de P_Anotado" fld="94" baseField="2" baseItem="0"/>
    <dataField name="Suma de P_Errado" fld="104" baseField="2" baseItem="0"/>
    <dataField name="Suma de P_Recibidos" fld="12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15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79:K181" firstHeaderRow="1" firstDataRow="1" firstDataCol="1" rowPageCount="1" colPageCount="1"/>
  <pivotFields count="159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1">
    <pageField fld="6" hier="-1"/>
  </pageFields>
  <dataFields count="1">
    <dataField name="Suma de P_Cometidos" fld="11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10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6:H9" firstHeaderRow="1" firstDataRow="1" firstDataCol="1" rowPageCount="1" colPageCount="1"/>
  <pivotFields count="159">
    <pivotField axis="axisRow" showAll="0">
      <items count="2">
        <item x="0"/>
        <item t="default"/>
      </items>
    </pivotField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Items count="1">
    <i/>
  </colItems>
  <pageFields count="1">
    <pageField fld="141" hier="-1"/>
  </pageFields>
  <dataFields count="1">
    <dataField name="Cuenta de NombreJugad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6.xml"/><Relationship Id="rId3" Type="http://schemas.openxmlformats.org/officeDocument/2006/relationships/pivotTable" Target="../pivotTables/pivotTable21.xml"/><Relationship Id="rId7" Type="http://schemas.openxmlformats.org/officeDocument/2006/relationships/pivotTable" Target="../pivotTables/pivotTable25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5" Type="http://schemas.openxmlformats.org/officeDocument/2006/relationships/pivotTable" Target="../pivotTables/pivotTable23.xml"/><Relationship Id="rId4" Type="http://schemas.openxmlformats.org/officeDocument/2006/relationships/pivotTable" Target="../pivotTables/pivotTable22.xm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zoomScale="84" zoomScaleNormal="84" workbookViewId="0">
      <selection sqref="A1:D1"/>
    </sheetView>
  </sheetViews>
  <sheetFormatPr baseColWidth="10" defaultColWidth="9" defaultRowHeight="14.4"/>
  <cols>
    <col min="1" max="1" width="18.15625" bestFit="1" customWidth="1"/>
    <col min="2" max="2" width="65.15625" style="6" customWidth="1"/>
    <col min="3" max="3" width="44.15625" style="1" customWidth="1"/>
    <col min="4" max="4" width="3" style="7" customWidth="1"/>
    <col min="6" max="6" width="20.15625" bestFit="1" customWidth="1"/>
    <col min="7" max="7" width="44.41796875" bestFit="1" customWidth="1"/>
    <col min="8" max="8" width="29.15625" style="1" bestFit="1" customWidth="1"/>
    <col min="9" max="9" width="3" style="1" customWidth="1"/>
  </cols>
  <sheetData>
    <row r="1" spans="1:9" ht="18.3">
      <c r="A1" s="147" t="s">
        <v>0</v>
      </c>
      <c r="B1" s="148"/>
      <c r="C1" s="148"/>
      <c r="D1" s="149"/>
      <c r="E1" s="1"/>
      <c r="F1" s="147" t="s">
        <v>1</v>
      </c>
      <c r="G1" s="148"/>
      <c r="H1" s="148"/>
      <c r="I1" s="149"/>
    </row>
    <row r="2" spans="1:9">
      <c r="A2" s="134" t="s">
        <v>2</v>
      </c>
      <c r="B2" s="8" t="s">
        <v>3</v>
      </c>
      <c r="C2" s="150" t="s">
        <v>4</v>
      </c>
      <c r="D2" s="150"/>
      <c r="E2" s="3"/>
      <c r="F2" s="134" t="s">
        <v>2</v>
      </c>
      <c r="G2" s="134" t="s">
        <v>3</v>
      </c>
      <c r="H2" s="151" t="s">
        <v>4</v>
      </c>
      <c r="I2" s="151"/>
    </row>
    <row r="3" spans="1:9">
      <c r="A3" s="97" t="s">
        <v>5</v>
      </c>
      <c r="B3" s="98" t="s">
        <v>6</v>
      </c>
      <c r="C3" s="152"/>
      <c r="D3" s="153"/>
      <c r="E3" s="99"/>
      <c r="F3" s="11" t="s">
        <v>7</v>
      </c>
      <c r="G3" s="12" t="s">
        <v>8</v>
      </c>
      <c r="H3" s="13"/>
      <c r="I3" s="13"/>
    </row>
    <row r="4" spans="1:9">
      <c r="A4" s="9" t="s">
        <v>9</v>
      </c>
      <c r="B4" s="96" t="s">
        <v>10</v>
      </c>
      <c r="C4" s="141"/>
      <c r="D4" s="142"/>
      <c r="F4" s="16" t="s">
        <v>11</v>
      </c>
      <c r="G4" s="17" t="s">
        <v>12</v>
      </c>
      <c r="H4" s="18"/>
      <c r="I4" s="18"/>
    </row>
    <row r="5" spans="1:9">
      <c r="A5" s="83" t="s">
        <v>13</v>
      </c>
      <c r="B5" s="84" t="s">
        <v>14</v>
      </c>
      <c r="C5" s="14" t="s">
        <v>15</v>
      </c>
      <c r="D5" s="15">
        <v>1</v>
      </c>
      <c r="F5" s="116" t="s">
        <v>13</v>
      </c>
      <c r="G5" s="119" t="s">
        <v>14</v>
      </c>
      <c r="H5" s="13" t="s">
        <v>15</v>
      </c>
      <c r="I5" s="95">
        <v>1</v>
      </c>
    </row>
    <row r="6" spans="1:9">
      <c r="A6" s="85"/>
      <c r="B6" s="86"/>
      <c r="C6" s="14" t="s">
        <v>16</v>
      </c>
      <c r="D6" s="15">
        <v>2</v>
      </c>
      <c r="F6" s="117"/>
      <c r="G6" s="120"/>
      <c r="H6" s="13" t="s">
        <v>16</v>
      </c>
      <c r="I6" s="95">
        <v>2</v>
      </c>
    </row>
    <row r="7" spans="1:9">
      <c r="A7" s="85"/>
      <c r="B7" s="86"/>
      <c r="C7" s="14" t="s">
        <v>17</v>
      </c>
      <c r="D7" s="15">
        <v>3</v>
      </c>
      <c r="F7" s="117"/>
      <c r="G7" s="120"/>
      <c r="H7" s="13" t="s">
        <v>17</v>
      </c>
      <c r="I7" s="95">
        <v>3</v>
      </c>
    </row>
    <row r="8" spans="1:9">
      <c r="A8" s="85"/>
      <c r="B8" s="86"/>
      <c r="C8" s="14" t="s">
        <v>18</v>
      </c>
      <c r="D8" s="15">
        <v>4</v>
      </c>
      <c r="F8" s="117"/>
      <c r="G8" s="120"/>
      <c r="H8" s="13" t="s">
        <v>18</v>
      </c>
      <c r="I8" s="95">
        <v>4</v>
      </c>
    </row>
    <row r="9" spans="1:9">
      <c r="A9" s="85"/>
      <c r="B9" s="86"/>
      <c r="C9" s="14" t="s">
        <v>19</v>
      </c>
      <c r="D9" s="15">
        <v>5</v>
      </c>
      <c r="F9" s="117"/>
      <c r="G9" s="120"/>
      <c r="H9" s="13" t="s">
        <v>19</v>
      </c>
      <c r="I9" s="95">
        <v>5</v>
      </c>
    </row>
    <row r="10" spans="1:9">
      <c r="A10" s="85"/>
      <c r="B10" s="86"/>
      <c r="C10" s="14" t="s">
        <v>20</v>
      </c>
      <c r="D10" s="15">
        <v>6</v>
      </c>
      <c r="F10" s="117"/>
      <c r="G10" s="120"/>
      <c r="H10" s="13" t="s">
        <v>20</v>
      </c>
      <c r="I10" s="95">
        <v>6</v>
      </c>
    </row>
    <row r="11" spans="1:9">
      <c r="A11" s="85"/>
      <c r="B11" s="86"/>
      <c r="C11" s="14" t="s">
        <v>21</v>
      </c>
      <c r="D11" s="15">
        <v>7</v>
      </c>
      <c r="F11" s="117"/>
      <c r="G11" s="120"/>
      <c r="H11" s="13" t="s">
        <v>21</v>
      </c>
      <c r="I11" s="95">
        <v>7</v>
      </c>
    </row>
    <row r="12" spans="1:9">
      <c r="A12" s="85"/>
      <c r="B12" s="86"/>
      <c r="C12" s="14" t="s">
        <v>22</v>
      </c>
      <c r="D12" s="15">
        <v>8</v>
      </c>
      <c r="F12" s="117"/>
      <c r="G12" s="120"/>
      <c r="H12" s="13" t="s">
        <v>22</v>
      </c>
      <c r="I12" s="95">
        <v>8</v>
      </c>
    </row>
    <row r="13" spans="1:9">
      <c r="A13" s="85"/>
      <c r="B13" s="86"/>
      <c r="C13" s="14" t="s">
        <v>23</v>
      </c>
      <c r="D13" s="15">
        <v>9</v>
      </c>
      <c r="F13" s="117"/>
      <c r="G13" s="120"/>
      <c r="H13" s="13" t="s">
        <v>23</v>
      </c>
      <c r="I13" s="95">
        <v>9</v>
      </c>
    </row>
    <row r="14" spans="1:9">
      <c r="A14" s="85"/>
      <c r="B14" s="86"/>
      <c r="C14" s="14" t="s">
        <v>24</v>
      </c>
      <c r="D14" s="15">
        <v>10</v>
      </c>
      <c r="F14" s="117"/>
      <c r="G14" s="120"/>
      <c r="H14" s="13" t="s">
        <v>24</v>
      </c>
      <c r="I14" s="95">
        <v>10</v>
      </c>
    </row>
    <row r="15" spans="1:9">
      <c r="A15" s="85"/>
      <c r="B15" s="86"/>
      <c r="C15" s="14" t="s">
        <v>25</v>
      </c>
      <c r="D15" s="15">
        <v>11</v>
      </c>
      <c r="F15" s="117"/>
      <c r="G15" s="120"/>
      <c r="H15" s="13" t="s">
        <v>25</v>
      </c>
      <c r="I15" s="95">
        <v>11</v>
      </c>
    </row>
    <row r="16" spans="1:9">
      <c r="A16" s="85"/>
      <c r="B16" s="86"/>
      <c r="C16" s="14" t="s">
        <v>26</v>
      </c>
      <c r="D16" s="15">
        <v>12</v>
      </c>
      <c r="F16" s="117"/>
      <c r="G16" s="120"/>
      <c r="H16" s="13" t="s">
        <v>26</v>
      </c>
      <c r="I16" s="95">
        <v>12</v>
      </c>
    </row>
    <row r="17" spans="1:9">
      <c r="A17" s="85"/>
      <c r="B17" s="86"/>
      <c r="C17" s="14" t="s">
        <v>27</v>
      </c>
      <c r="D17" s="15">
        <v>13</v>
      </c>
      <c r="F17" s="117"/>
      <c r="G17" s="120"/>
      <c r="H17" s="13" t="s">
        <v>27</v>
      </c>
      <c r="I17" s="95">
        <v>13</v>
      </c>
    </row>
    <row r="18" spans="1:9">
      <c r="A18" s="85"/>
      <c r="B18" s="86"/>
      <c r="C18" s="19" t="s">
        <v>28</v>
      </c>
      <c r="D18" s="15">
        <v>14</v>
      </c>
      <c r="F18" s="117"/>
      <c r="G18" s="120"/>
      <c r="H18" s="130" t="s">
        <v>28</v>
      </c>
      <c r="I18" s="95">
        <v>14</v>
      </c>
    </row>
    <row r="19" spans="1:9">
      <c r="A19" s="85"/>
      <c r="B19" s="86"/>
      <c r="C19" s="19" t="s">
        <v>29</v>
      </c>
      <c r="D19" s="15">
        <v>15</v>
      </c>
      <c r="F19" s="117"/>
      <c r="G19" s="120"/>
      <c r="H19" s="130" t="s">
        <v>29</v>
      </c>
      <c r="I19" s="95">
        <v>15</v>
      </c>
    </row>
    <row r="20" spans="1:9">
      <c r="A20" s="85"/>
      <c r="B20" s="86"/>
      <c r="C20" s="19" t="s">
        <v>30</v>
      </c>
      <c r="D20" s="15">
        <v>16</v>
      </c>
      <c r="F20" s="117"/>
      <c r="G20" s="120"/>
      <c r="H20" s="130" t="s">
        <v>30</v>
      </c>
      <c r="I20" s="95">
        <v>16</v>
      </c>
    </row>
    <row r="21" spans="1:9">
      <c r="A21" s="85"/>
      <c r="B21" s="86"/>
      <c r="C21" s="19" t="s">
        <v>31</v>
      </c>
      <c r="D21" s="15">
        <v>17</v>
      </c>
      <c r="F21" s="117"/>
      <c r="G21" s="120"/>
      <c r="H21" s="130" t="s">
        <v>31</v>
      </c>
      <c r="I21" s="95">
        <v>17</v>
      </c>
    </row>
    <row r="22" spans="1:9">
      <c r="A22" s="87"/>
      <c r="B22" s="88"/>
      <c r="C22" s="19" t="s">
        <v>32</v>
      </c>
      <c r="D22" s="15">
        <v>18</v>
      </c>
      <c r="F22" s="118"/>
      <c r="G22" s="121"/>
      <c r="H22" s="130" t="s">
        <v>32</v>
      </c>
      <c r="I22" s="95">
        <v>18</v>
      </c>
    </row>
    <row r="23" spans="1:9">
      <c r="A23" s="143" t="s">
        <v>33</v>
      </c>
      <c r="B23" s="145" t="s">
        <v>34</v>
      </c>
      <c r="C23" s="100" t="s">
        <v>35</v>
      </c>
      <c r="D23" s="101">
        <v>1</v>
      </c>
      <c r="F23" s="20" t="s">
        <v>36</v>
      </c>
      <c r="G23" s="21" t="s">
        <v>37</v>
      </c>
      <c r="H23" s="154"/>
      <c r="I23" s="155"/>
    </row>
    <row r="24" spans="1:9">
      <c r="A24" s="144"/>
      <c r="B24" s="146"/>
      <c r="C24" s="100" t="s">
        <v>38</v>
      </c>
      <c r="D24" s="101">
        <v>2</v>
      </c>
      <c r="F24" s="11" t="s">
        <v>39</v>
      </c>
      <c r="G24" s="12" t="s">
        <v>40</v>
      </c>
      <c r="H24" s="156"/>
      <c r="I24" s="157"/>
    </row>
    <row r="25" spans="1:9">
      <c r="A25" s="9" t="s">
        <v>7</v>
      </c>
      <c r="B25" s="10" t="s">
        <v>41</v>
      </c>
      <c r="C25" s="158" t="s">
        <v>42</v>
      </c>
      <c r="D25" s="159"/>
      <c r="F25" s="20" t="s">
        <v>43</v>
      </c>
      <c r="G25" s="21" t="s">
        <v>44</v>
      </c>
      <c r="H25" s="154"/>
      <c r="I25" s="155"/>
    </row>
    <row r="26" spans="1:9">
      <c r="A26" s="160" t="s">
        <v>45</v>
      </c>
      <c r="B26" s="163" t="s">
        <v>46</v>
      </c>
      <c r="C26" s="14" t="s">
        <v>47</v>
      </c>
      <c r="D26" s="15">
        <v>1</v>
      </c>
      <c r="F26" s="166" t="s">
        <v>48</v>
      </c>
      <c r="G26" s="76" t="s">
        <v>49</v>
      </c>
      <c r="H26" s="74" t="s">
        <v>50</v>
      </c>
      <c r="I26" s="75">
        <v>1</v>
      </c>
    </row>
    <row r="27" spans="1:9">
      <c r="A27" s="161"/>
      <c r="B27" s="164"/>
      <c r="C27" s="14" t="s">
        <v>51</v>
      </c>
      <c r="D27" s="15">
        <v>2</v>
      </c>
      <c r="F27" s="167"/>
      <c r="G27" s="73"/>
      <c r="H27" s="74" t="s">
        <v>52</v>
      </c>
      <c r="I27" s="75">
        <v>2</v>
      </c>
    </row>
    <row r="28" spans="1:9">
      <c r="A28" s="162"/>
      <c r="B28" s="165"/>
      <c r="C28" s="14" t="s">
        <v>53</v>
      </c>
      <c r="D28" s="15">
        <v>3</v>
      </c>
      <c r="F28" s="168"/>
      <c r="G28" s="73"/>
      <c r="H28" s="74" t="s">
        <v>54</v>
      </c>
      <c r="I28" s="75">
        <v>3</v>
      </c>
    </row>
    <row r="29" spans="1:9">
      <c r="A29" s="22" t="s">
        <v>55</v>
      </c>
      <c r="B29" s="10" t="s">
        <v>56</v>
      </c>
      <c r="C29" s="158" t="s">
        <v>57</v>
      </c>
      <c r="D29" s="159"/>
      <c r="F29" s="89" t="s">
        <v>58</v>
      </c>
      <c r="G29" s="73" t="s">
        <v>59</v>
      </c>
      <c r="H29" s="169"/>
      <c r="I29" s="170"/>
    </row>
    <row r="30" spans="1:9">
      <c r="A30" s="20" t="s">
        <v>60</v>
      </c>
      <c r="B30" s="23" t="s">
        <v>61</v>
      </c>
      <c r="C30" s="171" t="s">
        <v>62</v>
      </c>
      <c r="D30" s="172"/>
      <c r="F30" s="133" t="s">
        <v>63</v>
      </c>
      <c r="G30" s="73" t="s">
        <v>64</v>
      </c>
      <c r="H30" s="169"/>
      <c r="I30" s="170"/>
    </row>
    <row r="31" spans="1:9">
      <c r="A31" s="173" t="s">
        <v>65</v>
      </c>
      <c r="B31" s="10" t="s">
        <v>66</v>
      </c>
      <c r="C31" s="141" t="s">
        <v>67</v>
      </c>
      <c r="D31" s="142"/>
      <c r="F31" s="175" t="s">
        <v>68</v>
      </c>
      <c r="G31" s="178" t="s">
        <v>69</v>
      </c>
      <c r="H31" s="13" t="s">
        <v>70</v>
      </c>
      <c r="I31" s="13">
        <v>1</v>
      </c>
    </row>
    <row r="32" spans="1:9">
      <c r="A32" s="174"/>
      <c r="B32" s="24" t="s">
        <v>71</v>
      </c>
      <c r="C32" s="141" t="s">
        <v>62</v>
      </c>
      <c r="D32" s="142"/>
      <c r="F32" s="176"/>
      <c r="G32" s="179"/>
      <c r="H32" s="13" t="s">
        <v>72</v>
      </c>
      <c r="I32" s="13">
        <v>2</v>
      </c>
    </row>
    <row r="33" spans="1:9" ht="15" customHeight="1">
      <c r="A33" s="160" t="s">
        <v>73</v>
      </c>
      <c r="B33" s="23" t="s">
        <v>74</v>
      </c>
      <c r="C33" s="25" t="s">
        <v>67</v>
      </c>
      <c r="D33" s="26"/>
      <c r="F33" s="177"/>
      <c r="G33" s="180"/>
      <c r="H33" s="13" t="s">
        <v>75</v>
      </c>
      <c r="I33" s="13">
        <v>3</v>
      </c>
    </row>
    <row r="34" spans="1:9">
      <c r="A34" s="162"/>
      <c r="B34" s="27" t="s">
        <v>76</v>
      </c>
      <c r="C34" s="25" t="s">
        <v>62</v>
      </c>
      <c r="D34" s="26"/>
      <c r="F34" s="20" t="s">
        <v>77</v>
      </c>
      <c r="G34" s="21" t="s">
        <v>78</v>
      </c>
      <c r="H34" s="154"/>
      <c r="I34" s="155"/>
    </row>
    <row r="35" spans="1:9">
      <c r="A35" s="181" t="s">
        <v>79</v>
      </c>
      <c r="B35" s="28" t="s">
        <v>80</v>
      </c>
      <c r="C35" s="183" t="s">
        <v>67</v>
      </c>
      <c r="D35" s="184"/>
      <c r="F35" s="11" t="s">
        <v>81</v>
      </c>
      <c r="G35" s="12" t="s">
        <v>82</v>
      </c>
      <c r="H35" s="156"/>
      <c r="I35" s="157"/>
    </row>
    <row r="36" spans="1:9">
      <c r="A36" s="182"/>
      <c r="B36" s="29" t="s">
        <v>83</v>
      </c>
      <c r="C36" s="183" t="s">
        <v>62</v>
      </c>
      <c r="D36" s="184"/>
      <c r="F36" s="185" t="s">
        <v>84</v>
      </c>
      <c r="G36" s="188" t="s">
        <v>85</v>
      </c>
      <c r="H36" s="18" t="s">
        <v>86</v>
      </c>
      <c r="I36" s="18">
        <v>0</v>
      </c>
    </row>
    <row r="37" spans="1:9">
      <c r="A37" s="191" t="s">
        <v>87</v>
      </c>
      <c r="B37" s="30" t="s">
        <v>88</v>
      </c>
      <c r="C37" s="194"/>
      <c r="D37" s="195"/>
      <c r="F37" s="186"/>
      <c r="G37" s="189"/>
      <c r="H37" s="18" t="s">
        <v>89</v>
      </c>
      <c r="I37" s="18">
        <v>1</v>
      </c>
    </row>
    <row r="38" spans="1:9">
      <c r="A38" s="192"/>
      <c r="B38" s="31" t="s">
        <v>90</v>
      </c>
      <c r="C38" s="32" t="s">
        <v>91</v>
      </c>
      <c r="D38" s="33">
        <v>1</v>
      </c>
      <c r="F38" s="187"/>
      <c r="G38" s="190"/>
      <c r="H38" s="18" t="s">
        <v>92</v>
      </c>
      <c r="I38" s="18">
        <v>3</v>
      </c>
    </row>
    <row r="39" spans="1:9">
      <c r="A39" s="193"/>
      <c r="B39" s="34"/>
      <c r="C39" s="32" t="s">
        <v>93</v>
      </c>
      <c r="D39" s="33">
        <v>2</v>
      </c>
      <c r="F39" s="175" t="s">
        <v>94</v>
      </c>
      <c r="G39" s="196" t="s">
        <v>95</v>
      </c>
      <c r="H39" s="13" t="s">
        <v>35</v>
      </c>
      <c r="I39" s="13">
        <v>1</v>
      </c>
    </row>
    <row r="40" spans="1:9">
      <c r="A40" s="181" t="s">
        <v>96</v>
      </c>
      <c r="B40" s="39" t="s">
        <v>97</v>
      </c>
      <c r="C40" s="183"/>
      <c r="D40" s="184"/>
      <c r="F40" s="177"/>
      <c r="G40" s="197"/>
      <c r="H40" s="13" t="s">
        <v>38</v>
      </c>
      <c r="I40" s="13">
        <v>2</v>
      </c>
    </row>
    <row r="41" spans="1:9">
      <c r="A41" s="198"/>
      <c r="B41" s="199" t="s">
        <v>98</v>
      </c>
      <c r="C41" s="40" t="s">
        <v>99</v>
      </c>
      <c r="D41" s="41">
        <v>1</v>
      </c>
      <c r="F41" s="35" t="s">
        <v>100</v>
      </c>
      <c r="G41" s="36" t="s">
        <v>101</v>
      </c>
      <c r="H41" s="132" t="s">
        <v>102</v>
      </c>
      <c r="I41" s="105">
        <v>1</v>
      </c>
    </row>
    <row r="42" spans="1:9">
      <c r="A42" s="198"/>
      <c r="B42" s="200"/>
      <c r="C42" s="42" t="s">
        <v>103</v>
      </c>
      <c r="D42" s="41">
        <v>2</v>
      </c>
      <c r="F42" s="37"/>
      <c r="G42" s="38"/>
      <c r="H42" s="132" t="s">
        <v>104</v>
      </c>
      <c r="I42" s="105">
        <v>2</v>
      </c>
    </row>
    <row r="43" spans="1:9">
      <c r="A43" s="198"/>
      <c r="B43" s="200"/>
      <c r="C43" s="42" t="s">
        <v>105</v>
      </c>
      <c r="D43" s="41">
        <v>3</v>
      </c>
      <c r="F43" s="37"/>
      <c r="G43" s="38"/>
      <c r="H43" s="132" t="s">
        <v>106</v>
      </c>
      <c r="I43" s="105">
        <v>3</v>
      </c>
    </row>
    <row r="44" spans="1:9">
      <c r="A44" s="182"/>
      <c r="B44" s="201"/>
      <c r="C44" s="42" t="s">
        <v>107</v>
      </c>
      <c r="D44" s="41">
        <v>4</v>
      </c>
      <c r="F44" s="37"/>
      <c r="G44" s="38"/>
      <c r="H44" s="132" t="s">
        <v>108</v>
      </c>
      <c r="I44" s="105">
        <v>4</v>
      </c>
    </row>
    <row r="45" spans="1:9">
      <c r="A45" s="43" t="s">
        <v>109</v>
      </c>
      <c r="B45" s="30" t="s">
        <v>110</v>
      </c>
      <c r="C45" s="194"/>
      <c r="D45" s="195"/>
      <c r="F45" s="37"/>
      <c r="G45" s="38"/>
      <c r="H45" s="132" t="s">
        <v>111</v>
      </c>
      <c r="I45" s="105">
        <v>5</v>
      </c>
    </row>
    <row r="46" spans="1:9">
      <c r="A46" s="208" t="s">
        <v>112</v>
      </c>
      <c r="B46" s="103" t="s">
        <v>113</v>
      </c>
      <c r="C46" s="126"/>
      <c r="D46" s="127"/>
      <c r="F46" s="37"/>
      <c r="G46" s="38"/>
      <c r="H46" s="132" t="s">
        <v>114</v>
      </c>
      <c r="I46" s="105">
        <v>6</v>
      </c>
    </row>
    <row r="47" spans="1:9">
      <c r="A47" s="209"/>
      <c r="B47" s="104" t="s">
        <v>115</v>
      </c>
      <c r="C47" s="126"/>
      <c r="D47" s="127"/>
      <c r="F47" s="37"/>
      <c r="G47" s="38"/>
      <c r="H47" s="132" t="s">
        <v>116</v>
      </c>
      <c r="I47" s="105">
        <v>7</v>
      </c>
    </row>
    <row r="48" spans="1:9">
      <c r="A48" s="181" t="s">
        <v>117</v>
      </c>
      <c r="B48" s="206" t="s">
        <v>118</v>
      </c>
      <c r="C48" s="42" t="s">
        <v>119</v>
      </c>
      <c r="D48" s="41">
        <v>1</v>
      </c>
      <c r="F48" s="37"/>
      <c r="G48" s="38"/>
      <c r="H48" s="132" t="s">
        <v>120</v>
      </c>
      <c r="I48" s="105">
        <v>8</v>
      </c>
    </row>
    <row r="49" spans="1:9" ht="15" customHeight="1">
      <c r="A49" s="182"/>
      <c r="B49" s="207"/>
      <c r="C49" s="42" t="s">
        <v>121</v>
      </c>
      <c r="D49" s="41">
        <v>0</v>
      </c>
      <c r="F49" s="37"/>
      <c r="G49" s="38"/>
      <c r="H49" s="132" t="s">
        <v>122</v>
      </c>
      <c r="I49" s="105">
        <v>9</v>
      </c>
    </row>
    <row r="50" spans="1:9">
      <c r="A50" s="81" t="s">
        <v>123</v>
      </c>
      <c r="B50" s="44" t="s">
        <v>124</v>
      </c>
      <c r="C50" s="202" t="s">
        <v>67</v>
      </c>
      <c r="D50" s="203"/>
      <c r="F50" s="37"/>
      <c r="G50" s="38"/>
      <c r="H50" s="132" t="s">
        <v>125</v>
      </c>
      <c r="I50" s="105">
        <v>10</v>
      </c>
    </row>
    <row r="51" spans="1:9" ht="15" customHeight="1">
      <c r="A51" s="82"/>
      <c r="B51" s="45" t="s">
        <v>126</v>
      </c>
      <c r="C51" s="32" t="s">
        <v>127</v>
      </c>
      <c r="D51" s="33">
        <v>1</v>
      </c>
      <c r="F51" s="37"/>
      <c r="G51" s="38"/>
      <c r="H51" s="132" t="s">
        <v>128</v>
      </c>
      <c r="I51" s="105">
        <v>11</v>
      </c>
    </row>
    <row r="52" spans="1:9">
      <c r="A52" s="82"/>
      <c r="B52" s="46" t="s">
        <v>129</v>
      </c>
      <c r="C52" s="32" t="s">
        <v>130</v>
      </c>
      <c r="D52" s="33">
        <v>2</v>
      </c>
      <c r="F52" s="37"/>
      <c r="G52" s="38"/>
      <c r="H52" s="132" t="s">
        <v>131</v>
      </c>
      <c r="I52" s="105">
        <v>12</v>
      </c>
    </row>
    <row r="53" spans="1:9">
      <c r="A53" s="82"/>
      <c r="B53" s="46"/>
      <c r="C53" s="32" t="s">
        <v>132</v>
      </c>
      <c r="D53" s="33">
        <v>3</v>
      </c>
      <c r="F53" s="37"/>
      <c r="G53" s="38"/>
      <c r="H53" s="132" t="s">
        <v>133</v>
      </c>
      <c r="I53" s="105">
        <v>13</v>
      </c>
    </row>
    <row r="54" spans="1:9">
      <c r="A54" s="82"/>
      <c r="B54" s="46"/>
      <c r="C54" s="32" t="s">
        <v>134</v>
      </c>
      <c r="D54" s="33">
        <v>4</v>
      </c>
      <c r="F54" s="37"/>
      <c r="G54" s="38"/>
      <c r="H54" s="132" t="s">
        <v>135</v>
      </c>
      <c r="I54" s="105">
        <v>14</v>
      </c>
    </row>
    <row r="55" spans="1:9">
      <c r="A55" s="82"/>
      <c r="B55" s="46"/>
      <c r="C55" s="32" t="s">
        <v>136</v>
      </c>
      <c r="D55" s="33">
        <v>5</v>
      </c>
      <c r="F55" s="37"/>
      <c r="G55" s="38"/>
      <c r="H55" s="132" t="s">
        <v>137</v>
      </c>
      <c r="I55" s="105">
        <v>15</v>
      </c>
    </row>
    <row r="56" spans="1:9" ht="15" customHeight="1">
      <c r="A56" s="82"/>
      <c r="B56" s="46"/>
      <c r="C56" s="32" t="s">
        <v>138</v>
      </c>
      <c r="D56" s="33">
        <v>6</v>
      </c>
      <c r="F56" s="37"/>
      <c r="G56" s="38"/>
      <c r="H56" s="132" t="s">
        <v>139</v>
      </c>
      <c r="I56" s="105">
        <v>16</v>
      </c>
    </row>
    <row r="57" spans="1:9">
      <c r="A57" s="82"/>
      <c r="B57" s="46"/>
      <c r="C57" s="32" t="s">
        <v>140</v>
      </c>
      <c r="D57" s="33">
        <v>7</v>
      </c>
      <c r="F57" s="37"/>
      <c r="G57" s="38"/>
      <c r="H57" s="132" t="s">
        <v>141</v>
      </c>
      <c r="I57" s="105">
        <v>17</v>
      </c>
    </row>
    <row r="58" spans="1:9">
      <c r="A58" s="82"/>
      <c r="B58" s="46"/>
      <c r="C58" s="32" t="s">
        <v>142</v>
      </c>
      <c r="D58" s="33">
        <v>8</v>
      </c>
      <c r="F58" s="37"/>
      <c r="G58" s="38"/>
      <c r="H58" s="132" t="s">
        <v>143</v>
      </c>
      <c r="I58" s="105">
        <v>18</v>
      </c>
    </row>
    <row r="59" spans="1:9" ht="13.5" customHeight="1">
      <c r="A59" s="82"/>
      <c r="B59" s="106"/>
      <c r="C59" s="32" t="s">
        <v>144</v>
      </c>
      <c r="D59" s="33">
        <v>9</v>
      </c>
      <c r="F59" s="37"/>
      <c r="G59" s="38"/>
      <c r="H59" s="132" t="s">
        <v>145</v>
      </c>
      <c r="I59" s="105">
        <v>19</v>
      </c>
    </row>
    <row r="60" spans="1:9">
      <c r="A60" s="181" t="s">
        <v>146</v>
      </c>
      <c r="B60" s="129" t="s">
        <v>147</v>
      </c>
      <c r="C60" s="183" t="s">
        <v>148</v>
      </c>
      <c r="D60" s="184"/>
      <c r="F60" s="37"/>
      <c r="G60" s="38"/>
      <c r="H60" s="132" t="s">
        <v>149</v>
      </c>
      <c r="I60" s="105">
        <v>20</v>
      </c>
    </row>
    <row r="61" spans="1:9">
      <c r="A61" s="182"/>
      <c r="B61" s="131" t="s">
        <v>150</v>
      </c>
      <c r="C61" s="204" t="s">
        <v>57</v>
      </c>
      <c r="D61" s="205"/>
      <c r="F61" s="37"/>
      <c r="G61" s="38"/>
      <c r="H61" s="132" t="s">
        <v>151</v>
      </c>
      <c r="I61" s="105">
        <v>21</v>
      </c>
    </row>
    <row r="62" spans="1:9">
      <c r="A62" s="231" t="s">
        <v>152</v>
      </c>
      <c r="B62" s="30" t="s">
        <v>153</v>
      </c>
      <c r="C62" s="194" t="s">
        <v>67</v>
      </c>
      <c r="D62" s="195"/>
      <c r="F62" s="47"/>
      <c r="G62" s="48"/>
      <c r="H62" s="132" t="s">
        <v>154</v>
      </c>
      <c r="I62" s="105">
        <v>22</v>
      </c>
    </row>
    <row r="63" spans="1:9">
      <c r="A63" s="232"/>
      <c r="B63" s="51" t="s">
        <v>155</v>
      </c>
      <c r="C63" s="194" t="s">
        <v>62</v>
      </c>
      <c r="D63" s="195"/>
      <c r="F63" s="49" t="s">
        <v>156</v>
      </c>
      <c r="G63" s="50" t="s">
        <v>157</v>
      </c>
      <c r="H63" s="222"/>
      <c r="I63" s="222"/>
    </row>
    <row r="64" spans="1:9">
      <c r="A64" s="210" t="s">
        <v>158</v>
      </c>
      <c r="B64" s="52" t="s">
        <v>159</v>
      </c>
      <c r="C64" s="53"/>
      <c r="D64" s="54"/>
      <c r="F64" s="79" t="s">
        <v>160</v>
      </c>
      <c r="G64" s="80" t="s">
        <v>161</v>
      </c>
      <c r="H64" s="223" t="s">
        <v>162</v>
      </c>
      <c r="I64" s="224"/>
    </row>
    <row r="65" spans="1:9" ht="15" customHeight="1">
      <c r="A65" s="211"/>
      <c r="B65" s="55" t="s">
        <v>163</v>
      </c>
      <c r="C65" s="53" t="s">
        <v>105</v>
      </c>
      <c r="D65" s="54">
        <v>1</v>
      </c>
      <c r="F65" s="79" t="s">
        <v>164</v>
      </c>
      <c r="G65" s="80" t="s">
        <v>165</v>
      </c>
      <c r="H65" s="225"/>
      <c r="I65" s="226"/>
    </row>
    <row r="66" spans="1:9">
      <c r="A66" s="212"/>
      <c r="B66" s="56"/>
      <c r="C66" s="53" t="s">
        <v>166</v>
      </c>
      <c r="D66" s="54">
        <v>2</v>
      </c>
      <c r="F66" s="79" t="s">
        <v>167</v>
      </c>
      <c r="G66" s="80" t="s">
        <v>168</v>
      </c>
      <c r="H66" s="225"/>
      <c r="I66" s="226"/>
    </row>
    <row r="67" spans="1:9">
      <c r="A67" s="90" t="s">
        <v>169</v>
      </c>
      <c r="B67" s="91" t="s">
        <v>170</v>
      </c>
      <c r="C67" s="92"/>
      <c r="D67" s="93"/>
      <c r="F67" s="79" t="s">
        <v>171</v>
      </c>
      <c r="G67" s="80" t="s">
        <v>172</v>
      </c>
      <c r="H67" s="225"/>
      <c r="I67" s="226"/>
    </row>
    <row r="68" spans="1:9">
      <c r="A68" s="133" t="s">
        <v>173</v>
      </c>
      <c r="B68" s="69" t="s">
        <v>174</v>
      </c>
      <c r="C68" s="229" t="s">
        <v>175</v>
      </c>
      <c r="D68" s="230"/>
      <c r="F68" s="77" t="s">
        <v>176</v>
      </c>
      <c r="G68" s="78" t="s">
        <v>177</v>
      </c>
      <c r="H68" s="227"/>
      <c r="I68" s="228"/>
    </row>
    <row r="69" spans="1:9">
      <c r="A69" s="218" t="s">
        <v>178</v>
      </c>
      <c r="B69" s="57" t="s">
        <v>179</v>
      </c>
      <c r="C69" s="220" t="s">
        <v>67</v>
      </c>
      <c r="D69" s="221"/>
      <c r="H69"/>
      <c r="I69"/>
    </row>
    <row r="70" spans="1:9">
      <c r="A70" s="219"/>
      <c r="B70" s="58" t="s">
        <v>180</v>
      </c>
      <c r="C70" s="220" t="s">
        <v>62</v>
      </c>
      <c r="D70" s="221"/>
      <c r="H70"/>
      <c r="I70"/>
    </row>
    <row r="71" spans="1:9">
      <c r="A71" s="210" t="s">
        <v>181</v>
      </c>
      <c r="B71" s="215" t="s">
        <v>182</v>
      </c>
      <c r="C71" s="59" t="s">
        <v>183</v>
      </c>
      <c r="D71" s="54">
        <v>1</v>
      </c>
      <c r="H71"/>
      <c r="I71"/>
    </row>
    <row r="72" spans="1:9">
      <c r="A72" s="211"/>
      <c r="B72" s="216"/>
      <c r="C72" s="59" t="s">
        <v>184</v>
      </c>
      <c r="D72" s="54">
        <v>2</v>
      </c>
    </row>
    <row r="73" spans="1:9">
      <c r="A73" s="211"/>
      <c r="B73" s="216"/>
      <c r="C73" s="59" t="s">
        <v>185</v>
      </c>
      <c r="D73" s="54">
        <v>3</v>
      </c>
    </row>
    <row r="74" spans="1:9">
      <c r="A74" s="211"/>
      <c r="B74" s="216"/>
      <c r="C74" s="59" t="s">
        <v>186</v>
      </c>
      <c r="D74" s="54">
        <v>4</v>
      </c>
    </row>
    <row r="75" spans="1:9">
      <c r="A75" s="212"/>
      <c r="B75" s="217"/>
      <c r="C75" s="59" t="s">
        <v>187</v>
      </c>
      <c r="D75" s="54">
        <v>5</v>
      </c>
    </row>
    <row r="76" spans="1:9">
      <c r="A76" s="218" t="s">
        <v>188</v>
      </c>
      <c r="B76" s="57" t="s">
        <v>189</v>
      </c>
      <c r="C76" s="220" t="s">
        <v>67</v>
      </c>
      <c r="D76" s="221"/>
    </row>
    <row r="77" spans="1:9">
      <c r="A77" s="219"/>
      <c r="B77" s="58" t="s">
        <v>190</v>
      </c>
      <c r="C77" s="220" t="s">
        <v>62</v>
      </c>
      <c r="D77" s="221"/>
    </row>
    <row r="78" spans="1:9">
      <c r="A78" s="210" t="s">
        <v>191</v>
      </c>
      <c r="B78" s="60" t="s">
        <v>192</v>
      </c>
      <c r="C78" s="213" t="s">
        <v>67</v>
      </c>
      <c r="D78" s="214"/>
    </row>
    <row r="79" spans="1:9">
      <c r="A79" s="211"/>
      <c r="B79" s="215" t="s">
        <v>193</v>
      </c>
      <c r="C79" s="59" t="s">
        <v>194</v>
      </c>
      <c r="D79" s="54">
        <v>1</v>
      </c>
    </row>
    <row r="80" spans="1:9">
      <c r="A80" s="211"/>
      <c r="B80" s="216"/>
      <c r="C80" s="59" t="s">
        <v>195</v>
      </c>
      <c r="D80" s="54">
        <v>2</v>
      </c>
    </row>
    <row r="81" spans="1:4">
      <c r="A81" s="211"/>
      <c r="B81" s="216"/>
      <c r="C81" s="59" t="s">
        <v>196</v>
      </c>
      <c r="D81" s="54">
        <v>3</v>
      </c>
    </row>
    <row r="82" spans="1:4">
      <c r="A82" s="211"/>
      <c r="B82" s="216"/>
      <c r="C82" s="59" t="s">
        <v>197</v>
      </c>
      <c r="D82" s="54">
        <v>4</v>
      </c>
    </row>
    <row r="83" spans="1:4">
      <c r="A83" s="211"/>
      <c r="B83" s="216"/>
      <c r="C83" s="59" t="s">
        <v>198</v>
      </c>
      <c r="D83" s="54">
        <v>5</v>
      </c>
    </row>
    <row r="84" spans="1:4">
      <c r="A84" s="211"/>
      <c r="B84" s="216"/>
      <c r="C84" s="59" t="s">
        <v>199</v>
      </c>
      <c r="D84" s="54">
        <v>6</v>
      </c>
    </row>
    <row r="85" spans="1:4">
      <c r="A85" s="211"/>
      <c r="B85" s="216"/>
      <c r="C85" s="59" t="s">
        <v>200</v>
      </c>
      <c r="D85" s="54">
        <v>7</v>
      </c>
    </row>
    <row r="86" spans="1:4">
      <c r="A86" s="211"/>
      <c r="B86" s="216"/>
      <c r="C86" s="59" t="s">
        <v>201</v>
      </c>
      <c r="D86" s="54">
        <v>8</v>
      </c>
    </row>
    <row r="87" spans="1:4">
      <c r="A87" s="212"/>
      <c r="B87" s="217"/>
      <c r="C87" s="59" t="s">
        <v>202</v>
      </c>
      <c r="D87" s="54">
        <v>9</v>
      </c>
    </row>
    <row r="88" spans="1:4">
      <c r="A88" s="218" t="s">
        <v>203</v>
      </c>
      <c r="B88" s="57" t="s">
        <v>204</v>
      </c>
      <c r="C88" s="220" t="s">
        <v>67</v>
      </c>
      <c r="D88" s="221"/>
    </row>
    <row r="89" spans="1:4">
      <c r="A89" s="219"/>
      <c r="B89" s="58" t="s">
        <v>205</v>
      </c>
      <c r="C89" s="220" t="s">
        <v>62</v>
      </c>
      <c r="D89" s="221"/>
    </row>
    <row r="90" spans="1:4">
      <c r="A90" s="210" t="s">
        <v>206</v>
      </c>
      <c r="B90" s="52" t="s">
        <v>207</v>
      </c>
      <c r="C90" s="213"/>
      <c r="D90" s="214"/>
    </row>
    <row r="91" spans="1:4">
      <c r="A91" s="211"/>
      <c r="B91" s="55" t="s">
        <v>208</v>
      </c>
      <c r="C91" s="53" t="s">
        <v>209</v>
      </c>
      <c r="D91" s="54">
        <v>1</v>
      </c>
    </row>
    <row r="92" spans="1:4">
      <c r="A92" s="211"/>
      <c r="B92" s="61"/>
      <c r="C92" s="53" t="s">
        <v>210</v>
      </c>
      <c r="D92" s="54">
        <v>2</v>
      </c>
    </row>
    <row r="93" spans="1:4">
      <c r="A93" s="212"/>
      <c r="B93" s="56"/>
      <c r="C93" s="53" t="s">
        <v>211</v>
      </c>
      <c r="D93" s="54">
        <v>3</v>
      </c>
    </row>
    <row r="94" spans="1:4" ht="15" customHeight="1">
      <c r="A94" s="218" t="s">
        <v>212</v>
      </c>
      <c r="B94" s="57" t="s">
        <v>213</v>
      </c>
      <c r="C94" s="124" t="s">
        <v>67</v>
      </c>
      <c r="D94" s="125"/>
    </row>
    <row r="95" spans="1:4">
      <c r="A95" s="219"/>
      <c r="B95" s="62" t="s">
        <v>214</v>
      </c>
      <c r="C95" s="124" t="s">
        <v>62</v>
      </c>
      <c r="D95" s="125"/>
    </row>
    <row r="96" spans="1:4">
      <c r="A96" s="166" t="s">
        <v>215</v>
      </c>
      <c r="B96" s="70" t="s">
        <v>216</v>
      </c>
      <c r="C96" s="128" t="s">
        <v>217</v>
      </c>
      <c r="D96" s="71">
        <v>1</v>
      </c>
    </row>
    <row r="97" spans="1:4">
      <c r="A97" s="168"/>
      <c r="B97" s="70"/>
      <c r="C97" s="128" t="s">
        <v>218</v>
      </c>
      <c r="D97" s="71">
        <v>2</v>
      </c>
    </row>
    <row r="98" spans="1:4">
      <c r="A98" s="233" t="s">
        <v>219</v>
      </c>
      <c r="B98" s="63" t="s">
        <v>220</v>
      </c>
      <c r="C98" s="64" t="s">
        <v>67</v>
      </c>
      <c r="D98" s="65"/>
    </row>
    <row r="99" spans="1:4">
      <c r="A99" s="234"/>
      <c r="B99" s="66" t="s">
        <v>221</v>
      </c>
      <c r="C99" s="64" t="s">
        <v>62</v>
      </c>
      <c r="D99" s="65"/>
    </row>
    <row r="100" spans="1:4">
      <c r="A100" s="235" t="s">
        <v>222</v>
      </c>
      <c r="B100" s="238" t="s">
        <v>223</v>
      </c>
      <c r="C100" s="67" t="s">
        <v>183</v>
      </c>
      <c r="D100" s="68">
        <v>1</v>
      </c>
    </row>
    <row r="101" spans="1:4">
      <c r="A101" s="236"/>
      <c r="B101" s="239"/>
      <c r="C101" s="67" t="s">
        <v>184</v>
      </c>
      <c r="D101" s="68">
        <v>2</v>
      </c>
    </row>
    <row r="102" spans="1:4">
      <c r="A102" s="236"/>
      <c r="B102" s="239"/>
      <c r="C102" s="67" t="s">
        <v>185</v>
      </c>
      <c r="D102" s="68">
        <v>3</v>
      </c>
    </row>
    <row r="103" spans="1:4">
      <c r="A103" s="236"/>
      <c r="B103" s="239"/>
      <c r="C103" s="67" t="s">
        <v>186</v>
      </c>
      <c r="D103" s="68">
        <v>4</v>
      </c>
    </row>
    <row r="104" spans="1:4">
      <c r="A104" s="236"/>
      <c r="B104" s="239"/>
      <c r="C104" s="67" t="s">
        <v>187</v>
      </c>
      <c r="D104" s="68">
        <v>5</v>
      </c>
    </row>
    <row r="105" spans="1:4">
      <c r="A105" s="236"/>
      <c r="B105" s="239"/>
      <c r="C105" s="67" t="s">
        <v>224</v>
      </c>
      <c r="D105" s="68">
        <v>6</v>
      </c>
    </row>
    <row r="106" spans="1:4">
      <c r="A106" s="237"/>
      <c r="B106" s="240"/>
      <c r="C106" s="67" t="s">
        <v>225</v>
      </c>
      <c r="D106" s="68">
        <v>7</v>
      </c>
    </row>
  </sheetData>
  <mergeCells count="75">
    <mergeCell ref="A96:A97"/>
    <mergeCell ref="A98:A99"/>
    <mergeCell ref="A100:A106"/>
    <mergeCell ref="B100:B106"/>
    <mergeCell ref="A88:A89"/>
    <mergeCell ref="C88:D88"/>
    <mergeCell ref="C89:D89"/>
    <mergeCell ref="A90:A93"/>
    <mergeCell ref="C90:D90"/>
    <mergeCell ref="A94:A95"/>
    <mergeCell ref="H63:I63"/>
    <mergeCell ref="C63:D63"/>
    <mergeCell ref="H64:I68"/>
    <mergeCell ref="A64:A66"/>
    <mergeCell ref="C68:D68"/>
    <mergeCell ref="A62:A63"/>
    <mergeCell ref="C62:D62"/>
    <mergeCell ref="A78:A87"/>
    <mergeCell ref="C78:D78"/>
    <mergeCell ref="B79:B87"/>
    <mergeCell ref="A69:A70"/>
    <mergeCell ref="C69:D69"/>
    <mergeCell ref="C70:D70"/>
    <mergeCell ref="A71:A75"/>
    <mergeCell ref="B71:B75"/>
    <mergeCell ref="A76:A77"/>
    <mergeCell ref="C76:D76"/>
    <mergeCell ref="C77:D77"/>
    <mergeCell ref="C45:D45"/>
    <mergeCell ref="C50:D50"/>
    <mergeCell ref="A60:A61"/>
    <mergeCell ref="C60:D60"/>
    <mergeCell ref="C61:D61"/>
    <mergeCell ref="A48:A49"/>
    <mergeCell ref="B48:B49"/>
    <mergeCell ref="A46:A47"/>
    <mergeCell ref="A35:A36"/>
    <mergeCell ref="C35:D35"/>
    <mergeCell ref="H35:I35"/>
    <mergeCell ref="C36:D36"/>
    <mergeCell ref="F36:F38"/>
    <mergeCell ref="G36:G38"/>
    <mergeCell ref="A37:A39"/>
    <mergeCell ref="C37:D37"/>
    <mergeCell ref="F39:F40"/>
    <mergeCell ref="G39:G40"/>
    <mergeCell ref="A40:A44"/>
    <mergeCell ref="C40:D40"/>
    <mergeCell ref="B41:B44"/>
    <mergeCell ref="C29:D29"/>
    <mergeCell ref="H29:I29"/>
    <mergeCell ref="C30:D30"/>
    <mergeCell ref="H30:I30"/>
    <mergeCell ref="A31:A32"/>
    <mergeCell ref="C31:D31"/>
    <mergeCell ref="F31:F33"/>
    <mergeCell ref="G31:G33"/>
    <mergeCell ref="C32:D32"/>
    <mergeCell ref="A33:A34"/>
    <mergeCell ref="H34:I34"/>
    <mergeCell ref="C25:D25"/>
    <mergeCell ref="H25:I25"/>
    <mergeCell ref="A26:A28"/>
    <mergeCell ref="B26:B28"/>
    <mergeCell ref="F26:F28"/>
    <mergeCell ref="C4:D4"/>
    <mergeCell ref="A23:A24"/>
    <mergeCell ref="B23:B24"/>
    <mergeCell ref="A1:D1"/>
    <mergeCell ref="F1:I1"/>
    <mergeCell ref="C2:D2"/>
    <mergeCell ref="H2:I2"/>
    <mergeCell ref="C3:D3"/>
    <mergeCell ref="H23:I23"/>
    <mergeCell ref="H24:I24"/>
  </mergeCells>
  <printOptions horizontalCentered="1" verticalCentered="1"/>
  <pageMargins left="0.70833333333333304" right="0.70833333333333304" top="0.74791666666666701" bottom="0.74791666666666701" header="0.31458333333333299" footer="0.31458333333333299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C2"/>
  <sheetViews>
    <sheetView tabSelected="1" zoomScale="84" zoomScaleNormal="84" workbookViewId="0">
      <pane xSplit="2" ySplit="1" topLeftCell="C2" activePane="bottomRight" state="frozen"/>
      <selection pane="topRight"/>
      <selection pane="bottomLeft"/>
      <selection pane="bottomRight" activeCell="A2" sqref="A2"/>
    </sheetView>
  </sheetViews>
  <sheetFormatPr baseColWidth="10" defaultColWidth="9" defaultRowHeight="14.4" outlineLevelCol="1"/>
  <cols>
    <col min="1" max="1" width="12.41796875" bestFit="1" customWidth="1"/>
    <col min="2" max="2" width="35.41796875" style="108" bestFit="1" customWidth="1"/>
    <col min="3" max="3" width="12" customWidth="1"/>
    <col min="4" max="4" width="13.41796875" customWidth="1"/>
    <col min="5" max="6" width="13" style="5" customWidth="1"/>
    <col min="7" max="7" width="17.15625" style="5" customWidth="1"/>
    <col min="8" max="8" width="11" style="5" customWidth="1"/>
    <col min="9" max="10" width="10.41796875" style="4" customWidth="1" outlineLevel="1"/>
    <col min="11" max="11" width="8.41796875" style="3" customWidth="1"/>
    <col min="12" max="12" width="9.41796875" style="4" customWidth="1" outlineLevel="1"/>
    <col min="13" max="13" width="8.41796875" style="3" customWidth="1"/>
    <col min="14" max="22" width="9.41796875" style="4" customWidth="1" outlineLevel="1"/>
    <col min="23" max="23" width="10.41796875" style="4" customWidth="1" outlineLevel="1"/>
    <col min="24" max="24" width="11.41796875" style="3" customWidth="1"/>
    <col min="25" max="34" width="10.41796875" style="3" customWidth="1" outlineLevel="1"/>
    <col min="35" max="35" width="14.15625" style="3" customWidth="1"/>
    <col min="36" max="44" width="11" style="3" customWidth="1" outlineLevel="1"/>
    <col min="45" max="45" width="12" style="3" customWidth="1" outlineLevel="1"/>
    <col min="46" max="47" width="15" style="3" customWidth="1"/>
    <col min="48" max="52" width="23.41796875" style="3" customWidth="1" outlineLevel="1"/>
    <col min="53" max="53" width="23.41796875" style="3" customWidth="1"/>
    <col min="54" max="62" width="11" style="3" customWidth="1" outlineLevel="1"/>
    <col min="63" max="63" width="12" style="3" customWidth="1" outlineLevel="1"/>
    <col min="64" max="64" width="16.15625" style="3" customWidth="1"/>
    <col min="65" max="73" width="11.41796875" style="3" customWidth="1" outlineLevel="1"/>
    <col min="74" max="74" width="12.41796875" style="3" customWidth="1" outlineLevel="1"/>
    <col min="75" max="75" width="13.41796875" style="3" customWidth="1"/>
    <col min="76" max="76" width="13.41796875" style="3" customWidth="1" outlineLevel="1"/>
    <col min="77" max="77" width="14.15625" style="3" customWidth="1" outlineLevel="1"/>
    <col min="78" max="78" width="12.41796875" style="3" customWidth="1"/>
    <col min="79" max="82" width="12.15625" style="4" customWidth="1" outlineLevel="1"/>
    <col min="83" max="83" width="15" style="3" customWidth="1"/>
    <col min="84" max="87" width="12.15625" style="3" customWidth="1" outlineLevel="1"/>
    <col min="88" max="88" width="15.15625" style="3" customWidth="1"/>
    <col min="89" max="89" width="22.41796875" style="3" bestFit="1" customWidth="1"/>
    <col min="90" max="90" width="17" style="3" bestFit="1" customWidth="1"/>
    <col min="91" max="94" width="11.41796875" style="4" customWidth="1" outlineLevel="1"/>
    <col min="95" max="95" width="15.41796875" style="3" customWidth="1"/>
    <col min="96" max="99" width="11.41796875" style="4" customWidth="1" outlineLevel="1"/>
    <col min="100" max="100" width="16.41796875" style="3" customWidth="1"/>
    <col min="101" max="104" width="11.41796875" style="4" customWidth="1" outlineLevel="1"/>
    <col min="105" max="105" width="14.15625" style="3" customWidth="1"/>
    <col min="106" max="109" width="13.15625" style="3" customWidth="1" outlineLevel="1"/>
    <col min="110" max="110" width="15.15625" style="3" customWidth="1"/>
    <col min="111" max="114" width="11.41796875" style="4" customWidth="1" outlineLevel="1"/>
    <col min="115" max="115" width="17.41796875" style="3" customWidth="1"/>
    <col min="116" max="119" width="10.41796875" style="4" customWidth="1" outlineLevel="1"/>
    <col min="120" max="120" width="17.41796875" style="3" customWidth="1"/>
    <col min="121" max="124" width="11.41796875" style="4" customWidth="1" outlineLevel="1"/>
    <col min="125" max="125" width="16.41796875" style="3" customWidth="1"/>
    <col min="126" max="129" width="11.41796875" style="3" customWidth="1" outlineLevel="1"/>
    <col min="130" max="130" width="16.41796875" style="3" customWidth="1"/>
    <col min="131" max="134" width="12.41796875" style="4" customWidth="1" outlineLevel="1"/>
    <col min="135" max="135" width="15.15625" style="3" customWidth="1"/>
    <col min="136" max="139" width="12.41796875" style="1" customWidth="1" outlineLevel="1"/>
    <col min="140" max="140" width="16" customWidth="1"/>
    <col min="142" max="142" width="9" style="108"/>
    <col min="143" max="143" width="14.41796875" customWidth="1"/>
    <col min="159" max="159" width="14.41796875" customWidth="1"/>
  </cols>
  <sheetData>
    <row r="1" spans="1:159" s="3" customFormat="1">
      <c r="A1" s="97" t="s">
        <v>226</v>
      </c>
      <c r="B1" s="107" t="s">
        <v>9</v>
      </c>
      <c r="C1" s="3" t="s">
        <v>227</v>
      </c>
      <c r="D1" s="97" t="s">
        <v>228</v>
      </c>
      <c r="E1" s="3" t="s">
        <v>229</v>
      </c>
      <c r="F1" s="3" t="s">
        <v>230</v>
      </c>
      <c r="G1" s="3" t="s">
        <v>45</v>
      </c>
      <c r="H1" s="3" t="s">
        <v>60</v>
      </c>
      <c r="I1" s="3" t="s">
        <v>231</v>
      </c>
      <c r="J1" s="3" t="s">
        <v>232</v>
      </c>
      <c r="K1" s="109" t="s">
        <v>65</v>
      </c>
      <c r="L1" s="3" t="s">
        <v>233</v>
      </c>
      <c r="M1" s="109" t="s">
        <v>73</v>
      </c>
      <c r="N1" s="3" t="s">
        <v>234</v>
      </c>
      <c r="O1" s="3" t="s">
        <v>235</v>
      </c>
      <c r="P1" s="3" t="s">
        <v>236</v>
      </c>
      <c r="Q1" s="3" t="s">
        <v>237</v>
      </c>
      <c r="R1" s="3" t="s">
        <v>238</v>
      </c>
      <c r="S1" s="3" t="s">
        <v>239</v>
      </c>
      <c r="T1" s="3" t="s">
        <v>240</v>
      </c>
      <c r="U1" s="3" t="s">
        <v>241</v>
      </c>
      <c r="V1" s="3" t="s">
        <v>242</v>
      </c>
      <c r="W1" s="3" t="s">
        <v>243</v>
      </c>
      <c r="X1" s="109" t="s">
        <v>79</v>
      </c>
      <c r="Y1" s="3" t="s">
        <v>244</v>
      </c>
      <c r="Z1" s="3" t="s">
        <v>245</v>
      </c>
      <c r="AA1" s="3" t="s">
        <v>246</v>
      </c>
      <c r="AB1" s="3" t="s">
        <v>247</v>
      </c>
      <c r="AC1" s="3" t="s">
        <v>248</v>
      </c>
      <c r="AD1" s="3" t="s">
        <v>249</v>
      </c>
      <c r="AE1" s="3" t="s">
        <v>250</v>
      </c>
      <c r="AF1" s="3" t="s">
        <v>251</v>
      </c>
      <c r="AG1" s="3" t="s">
        <v>252</v>
      </c>
      <c r="AH1" s="3" t="s">
        <v>253</v>
      </c>
      <c r="AI1" s="109" t="s">
        <v>87</v>
      </c>
      <c r="AJ1" s="3" t="s">
        <v>254</v>
      </c>
      <c r="AK1" s="3" t="s">
        <v>255</v>
      </c>
      <c r="AL1" s="3" t="s">
        <v>256</v>
      </c>
      <c r="AM1" s="3" t="s">
        <v>257</v>
      </c>
      <c r="AN1" s="3" t="s">
        <v>258</v>
      </c>
      <c r="AO1" s="3" t="s">
        <v>259</v>
      </c>
      <c r="AP1" s="3" t="s">
        <v>260</v>
      </c>
      <c r="AQ1" s="3" t="s">
        <v>261</v>
      </c>
      <c r="AR1" s="3" t="s">
        <v>262</v>
      </c>
      <c r="AS1" s="3" t="s">
        <v>263</v>
      </c>
      <c r="AT1" s="109" t="s">
        <v>96</v>
      </c>
      <c r="AU1" s="3" t="s">
        <v>109</v>
      </c>
      <c r="AV1" s="3" t="s">
        <v>264</v>
      </c>
      <c r="AW1" s="3" t="s">
        <v>265</v>
      </c>
      <c r="AX1" s="3" t="s">
        <v>266</v>
      </c>
      <c r="AY1" s="3" t="s">
        <v>267</v>
      </c>
      <c r="AZ1" s="3" t="s">
        <v>268</v>
      </c>
      <c r="BA1" s="109" t="s">
        <v>112</v>
      </c>
      <c r="BB1" s="3" t="s">
        <v>269</v>
      </c>
      <c r="BC1" s="3" t="s">
        <v>270</v>
      </c>
      <c r="BD1" s="3" t="s">
        <v>271</v>
      </c>
      <c r="BE1" s="3" t="s">
        <v>272</v>
      </c>
      <c r="BF1" s="3" t="s">
        <v>273</v>
      </c>
      <c r="BG1" s="3" t="s">
        <v>274</v>
      </c>
      <c r="BH1" s="3" t="s">
        <v>275</v>
      </c>
      <c r="BI1" s="3" t="s">
        <v>276</v>
      </c>
      <c r="BJ1" s="3" t="s">
        <v>277</v>
      </c>
      <c r="BK1" s="3" t="s">
        <v>278</v>
      </c>
      <c r="BL1" s="109" t="s">
        <v>117</v>
      </c>
      <c r="BM1" s="3" t="s">
        <v>279</v>
      </c>
      <c r="BN1" s="3" t="s">
        <v>280</v>
      </c>
      <c r="BO1" s="3" t="s">
        <v>281</v>
      </c>
      <c r="BP1" s="3" t="s">
        <v>282</v>
      </c>
      <c r="BQ1" s="3" t="s">
        <v>283</v>
      </c>
      <c r="BR1" s="3" t="s">
        <v>284</v>
      </c>
      <c r="BS1" s="3" t="s">
        <v>285</v>
      </c>
      <c r="BT1" s="3" t="s">
        <v>286</v>
      </c>
      <c r="BU1" s="3" t="s">
        <v>287</v>
      </c>
      <c r="BV1" s="3" t="s">
        <v>288</v>
      </c>
      <c r="BW1" s="109" t="s">
        <v>123</v>
      </c>
      <c r="BX1" s="3" t="s">
        <v>289</v>
      </c>
      <c r="BY1" s="3" t="s">
        <v>290</v>
      </c>
      <c r="BZ1" s="109" t="s">
        <v>146</v>
      </c>
      <c r="CA1" s="3" t="s">
        <v>291</v>
      </c>
      <c r="CB1" s="3" t="s">
        <v>292</v>
      </c>
      <c r="CC1" s="3" t="s">
        <v>293</v>
      </c>
      <c r="CD1" s="3" t="s">
        <v>294</v>
      </c>
      <c r="CE1" s="109" t="s">
        <v>152</v>
      </c>
      <c r="CF1" s="3" t="s">
        <v>295</v>
      </c>
      <c r="CG1" s="3" t="s">
        <v>296</v>
      </c>
      <c r="CH1" s="3" t="s">
        <v>297</v>
      </c>
      <c r="CI1" s="3" t="s">
        <v>298</v>
      </c>
      <c r="CJ1" s="109" t="s">
        <v>158</v>
      </c>
      <c r="CK1" s="3" t="s">
        <v>169</v>
      </c>
      <c r="CL1" s="3" t="s">
        <v>173</v>
      </c>
      <c r="CM1" s="3" t="s">
        <v>299</v>
      </c>
      <c r="CN1" s="3" t="s">
        <v>300</v>
      </c>
      <c r="CO1" s="3" t="s">
        <v>301</v>
      </c>
      <c r="CP1" s="3" t="s">
        <v>302</v>
      </c>
      <c r="CQ1" s="109" t="s">
        <v>303</v>
      </c>
      <c r="CR1" s="3" t="s">
        <v>304</v>
      </c>
      <c r="CS1" s="3" t="s">
        <v>305</v>
      </c>
      <c r="CT1" s="3" t="s">
        <v>306</v>
      </c>
      <c r="CU1" s="3" t="s">
        <v>307</v>
      </c>
      <c r="CV1" s="109" t="s">
        <v>181</v>
      </c>
      <c r="CW1" s="3" t="s">
        <v>308</v>
      </c>
      <c r="CX1" s="3" t="s">
        <v>309</v>
      </c>
      <c r="CY1" s="3" t="s">
        <v>310</v>
      </c>
      <c r="CZ1" s="3" t="s">
        <v>311</v>
      </c>
      <c r="DA1" s="109" t="s">
        <v>188</v>
      </c>
      <c r="DB1" s="3" t="s">
        <v>312</v>
      </c>
      <c r="DC1" s="3" t="s">
        <v>313</v>
      </c>
      <c r="DD1" s="3" t="s">
        <v>314</v>
      </c>
      <c r="DE1" s="3" t="s">
        <v>315</v>
      </c>
      <c r="DF1" s="109" t="s">
        <v>191</v>
      </c>
      <c r="DG1" s="3" t="s">
        <v>316</v>
      </c>
      <c r="DH1" s="3" t="s">
        <v>317</v>
      </c>
      <c r="DI1" s="3" t="s">
        <v>318</v>
      </c>
      <c r="DJ1" s="3" t="s">
        <v>319</v>
      </c>
      <c r="DK1" s="109" t="s">
        <v>203</v>
      </c>
      <c r="DL1" s="3" t="s">
        <v>320</v>
      </c>
      <c r="DM1" s="3" t="s">
        <v>321</v>
      </c>
      <c r="DN1" s="3" t="s">
        <v>322</v>
      </c>
      <c r="DO1" s="3" t="s">
        <v>323</v>
      </c>
      <c r="DP1" s="109" t="s">
        <v>206</v>
      </c>
      <c r="DQ1" s="3" t="s">
        <v>324</v>
      </c>
      <c r="DR1" s="3" t="s">
        <v>325</v>
      </c>
      <c r="DS1" s="3" t="s">
        <v>326</v>
      </c>
      <c r="DT1" s="3" t="s">
        <v>327</v>
      </c>
      <c r="DU1" s="109" t="s">
        <v>212</v>
      </c>
      <c r="DV1" s="3" t="s">
        <v>328</v>
      </c>
      <c r="DW1" s="3" t="s">
        <v>329</v>
      </c>
      <c r="DX1" s="3" t="s">
        <v>330</v>
      </c>
      <c r="DY1" s="3" t="s">
        <v>331</v>
      </c>
      <c r="DZ1" s="109" t="s">
        <v>215</v>
      </c>
      <c r="EA1" s="3" t="s">
        <v>332</v>
      </c>
      <c r="EB1" s="3" t="s">
        <v>333</v>
      </c>
      <c r="EC1" s="3" t="s">
        <v>334</v>
      </c>
      <c r="ED1" s="3" t="s">
        <v>335</v>
      </c>
      <c r="EE1" s="109" t="s">
        <v>336</v>
      </c>
      <c r="EF1" s="3" t="s">
        <v>337</v>
      </c>
      <c r="EG1" s="3" t="s">
        <v>338</v>
      </c>
      <c r="EH1" s="3" t="s">
        <v>339</v>
      </c>
      <c r="EI1" s="3" t="s">
        <v>340</v>
      </c>
      <c r="EJ1" s="109" t="s">
        <v>222</v>
      </c>
      <c r="EK1" t="s">
        <v>341</v>
      </c>
      <c r="EL1" s="108" t="s">
        <v>342</v>
      </c>
      <c r="EM1" t="s">
        <v>343</v>
      </c>
      <c r="EN1" t="s">
        <v>344</v>
      </c>
      <c r="EO1" s="110" t="s">
        <v>345</v>
      </c>
      <c r="EP1" s="110" t="s">
        <v>346</v>
      </c>
      <c r="EQ1" s="110" t="s">
        <v>347</v>
      </c>
      <c r="ER1" s="110" t="s">
        <v>348</v>
      </c>
      <c r="ES1" s="110" t="s">
        <v>349</v>
      </c>
      <c r="ET1" s="110" t="s">
        <v>350</v>
      </c>
      <c r="EU1" s="110" t="s">
        <v>351</v>
      </c>
      <c r="EV1" s="110" t="s">
        <v>352</v>
      </c>
      <c r="EW1" s="110" t="s">
        <v>353</v>
      </c>
      <c r="EX1" s="110" t="s">
        <v>354</v>
      </c>
      <c r="EY1" s="110" t="s">
        <v>355</v>
      </c>
      <c r="EZ1" s="110" t="s">
        <v>356</v>
      </c>
      <c r="FA1" s="110" t="s">
        <v>357</v>
      </c>
      <c r="FB1" s="110" t="s">
        <v>358</v>
      </c>
      <c r="FC1" s="110" t="s">
        <v>359</v>
      </c>
    </row>
    <row r="2" spans="1:159" ht="15" customHeight="1">
      <c r="A2" s="111"/>
      <c r="B2" s="115"/>
      <c r="C2" s="111"/>
      <c r="G2" s="112"/>
      <c r="H2" s="112"/>
      <c r="I2" s="113"/>
      <c r="J2" s="113"/>
      <c r="K2" s="109">
        <f t="shared" ref="K2" si="0">COUNTIF(I2:J2,"&gt;0")</f>
        <v>0</v>
      </c>
      <c r="M2" s="109">
        <f t="shared" ref="M2" si="1">COUNTIF(L2,"&gt;0")</f>
        <v>0</v>
      </c>
      <c r="X2" s="109">
        <f t="shared" ref="X2" si="2">COUNTIF(N2:W2,"&gt;0")</f>
        <v>0</v>
      </c>
      <c r="AI2" s="109">
        <f t="shared" ref="AI2" si="3">COUNTIF(Y2:AH2,"&gt;0")</f>
        <v>0</v>
      </c>
      <c r="AT2" s="109">
        <f t="shared" ref="AT2" si="4">COUNTIF(AJ2:AS2,"&gt;0")</f>
        <v>0</v>
      </c>
      <c r="BA2" s="109">
        <f>COUNTIF(AV2:AZ2,"&gt;0")</f>
        <v>0</v>
      </c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09">
        <f t="shared" ref="BL2" si="5">COUNTIF(BB2:BK2,"&gt;0")</f>
        <v>0</v>
      </c>
      <c r="BW2" s="109">
        <f t="shared" ref="BW2" si="6">COUNTIF(BM2:BV2,"&gt;0")</f>
        <v>0</v>
      </c>
      <c r="BZ2" s="109">
        <f t="shared" ref="BZ2" si="7">SUM(BX2:BY2)</f>
        <v>0</v>
      </c>
      <c r="CA2" s="3"/>
      <c r="CB2" s="3"/>
      <c r="CC2" s="3"/>
      <c r="CD2" s="3"/>
      <c r="CE2" s="109">
        <f t="shared" ref="CE2" si="8">COUNTIF(CA2:CD2,"&gt;0")</f>
        <v>0</v>
      </c>
      <c r="CJ2" s="109">
        <f t="shared" ref="CJ2" si="9">COUNTIF(CF2:CI2,"&gt;0")</f>
        <v>0</v>
      </c>
      <c r="CQ2" s="109">
        <f t="shared" ref="CQ2" si="10">COUNTIF(CM2:CP2,"&gt;0")</f>
        <v>0</v>
      </c>
      <c r="CV2" s="109">
        <f t="shared" ref="CV2" si="11">COUNTIF(CR2:CU2,"&gt;0")</f>
        <v>0</v>
      </c>
      <c r="DA2" s="109">
        <f t="shared" ref="DA2" si="12">COUNTIF(CW2:CZ2,"&gt;0")</f>
        <v>0</v>
      </c>
      <c r="DF2" s="109">
        <f t="shared" ref="DF2" si="13">COUNTIF(DB2:DE2,"&gt;0")</f>
        <v>0</v>
      </c>
      <c r="DK2" s="109">
        <f t="shared" ref="DK2" si="14">COUNTIF(DG2:DJ2,"&gt;0")</f>
        <v>0</v>
      </c>
      <c r="DP2" s="109">
        <f t="shared" ref="DP2" si="15">COUNTIF(DL2:DO2,"&gt;0")</f>
        <v>0</v>
      </c>
      <c r="DU2" s="109">
        <f t="shared" ref="DU2" si="16">COUNTIF(DQ2:DT2,"&gt;0")</f>
        <v>0</v>
      </c>
      <c r="DZ2" s="109">
        <f>COUNTIF(DV2:DY2,"&gt;0")</f>
        <v>0</v>
      </c>
      <c r="EE2" s="109">
        <f t="shared" ref="EE2" si="17">COUNTIF(EA2:ED2,"&gt;0")</f>
        <v>0</v>
      </c>
      <c r="EF2" s="3"/>
      <c r="EG2" s="3"/>
      <c r="EH2" s="3"/>
      <c r="EI2" s="3"/>
      <c r="EJ2" s="109">
        <f t="shared" ref="EJ2" si="18">COUNTIF(EF2:EI2,"&gt;0")</f>
        <v>0</v>
      </c>
      <c r="EK2" s="3">
        <f t="shared" ref="EK2" si="19">+C2*100+E2</f>
        <v>0</v>
      </c>
      <c r="EL2">
        <f>+VLOOKUP(A2,'[1]Listado jugadores VALORES'!$A:$D,4,FALSE)</f>
        <v>0</v>
      </c>
      <c r="EM2">
        <f>+VLOOKUP(EK2,Clubes!$A:$O,15,FALSE)</f>
        <v>0</v>
      </c>
      <c r="EN2">
        <f>+VLOOKUP(EK2,Clubes!$A:$M,13,FALSE)</f>
        <v>0</v>
      </c>
      <c r="EO2">
        <f t="shared" ref="EO2" si="20">IF(G2=1,2,IF(G2=2,1,0))</f>
        <v>0</v>
      </c>
      <c r="EP2">
        <f>+IF(H2=0,0,IF(H2&gt;=60,2,IF(H2&lt;60,1)))</f>
        <v>0</v>
      </c>
      <c r="EQ2">
        <f>+IF(K2=0,0,IF(K2=1,-1,-2))</f>
        <v>0</v>
      </c>
      <c r="ER2">
        <f>IF(AND(M2=1,K2=0),-3,IF(AND(M2=1,K2=1),-3,0))</f>
        <v>0</v>
      </c>
      <c r="ES2">
        <f>+IF(EL2="Portero",X2*7,IF(EL2="Defensa",X2*6,IF(EL2="Volante",X2*5,IF(EL2="Delantero",X2*4,0))))-CQ2</f>
        <v>0</v>
      </c>
      <c r="ET2">
        <f t="shared" ref="ET2" si="21">+IF(Y2=2,1,IF(Z2=2,1,IF(AA2=2,1,IF(AB2=2,1,IF(AC2=2,1,0)))))</f>
        <v>0</v>
      </c>
      <c r="EU2">
        <f>+IF(EL2="Portero",BA2*5,IF(EL2="Defensa",BA2*4,IF(EL2="Volante",BA2*3,IF(EL2="Delantero",BA2*3,0))))</f>
        <v>0</v>
      </c>
      <c r="EV2">
        <f>+IF(CE2&gt;0,CE2*-2,0)</f>
        <v>0</v>
      </c>
      <c r="EW2">
        <f>+IF(AND(H2&gt;60,EM2=1,EL2="Portero"),-1,IF(AND(H2&gt;60,EM2=1,EL2="Defensa"),-1,IF(AND(H2&gt;60,EM2=2,EL2="Portero"),-1,IF(AND(H2&gt;60,EM2=2,EL2="Defensa"),-1,IF(AND(H2&gt;60,EM2&gt;2,EL2="Portero"),-2,IF(AND(H2&gt;60,EM2&gt;2,EL2="Defensa"),-2,0))))))</f>
        <v>0</v>
      </c>
      <c r="EX2">
        <f>+IF(AND(EN2=1,DA2&gt;0,DB2&lt;4),-1,IF(AND(EN2=1,DA2&gt;0,DB2&gt;3),-2,IF(AND(EN2=2,DA2&gt;0,DB2&lt;4),-2,IF(AND(EN2=2,DA2&gt;0,DB2&gt;3),-3,IF(AND(EN2=3,DA2&gt;0,DB2&lt;4),-2,IF(AND(EN2=3,DA2&gt;0,DB2&gt;3),-3,0))))))</f>
        <v>0</v>
      </c>
      <c r="EY2">
        <f>+IF(OR(EF2=1,EF2=2,EF2=3,EF2=4,EF2=5),4,0)+IF(OR(EG2=1,EG2=2,EG2=3,EG2=4,EG2=5),4,0)</f>
        <v>0</v>
      </c>
      <c r="EZ2">
        <f>+IF(DK2&gt;0,DK2*-1,0)</f>
        <v>0</v>
      </c>
      <c r="FA2">
        <f>+IF(AND(H2&gt;60,EM2=0,EL2="Portero"),3,IF(AND(H2&gt;60,EM2=0,EL2="Defensa"),2,IF(AND(H2&gt;60,EM2=0,EL2="Volante"),1,0)))</f>
        <v>0</v>
      </c>
      <c r="FB2">
        <f>IF(AND(H2&gt;=60,EN2=1,D2=1),1,IF(AND(H2&gt;=60,EN2=1,D2=2),2,IF(AND(H2&gt;=60,EN2=3,D2=2),-1,IF(AND(H2&gt;=60,EN2=3,D2=1),-2,IF(AND(H2&lt;60,EN2=1,D2=1,X2&gt;0),1,IF(AND(H2&lt;60,EN2=1,D2=2,X2&gt;0),2,0))))))</f>
        <v>0</v>
      </c>
      <c r="FC2">
        <f>SUM(EO2:FB2)</f>
        <v>0</v>
      </c>
    </row>
  </sheetData>
  <autoFilter ref="A1:FC2"/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84" zoomScaleNormal="84" workbookViewId="0">
      <pane ySplit="1" topLeftCell="A493" activePane="bottomLeft" state="frozen"/>
      <selection activeCell="V19" sqref="V19"/>
      <selection pane="bottomLeft" activeCell="H20" sqref="H20"/>
    </sheetView>
  </sheetViews>
  <sheetFormatPr baseColWidth="10" defaultColWidth="17.41796875" defaultRowHeight="14.4"/>
  <cols>
    <col min="1" max="1" width="9" customWidth="1"/>
    <col min="2" max="2" width="12.41796875" style="4" customWidth="1"/>
    <col min="3" max="3" width="15.15625" style="4" bestFit="1" customWidth="1"/>
    <col min="4" max="4" width="17" style="4" bestFit="1" customWidth="1"/>
    <col min="5" max="5" width="13.15625" customWidth="1"/>
    <col min="6" max="6" width="11.41796875" style="4" customWidth="1"/>
    <col min="7" max="7" width="13.41796875" customWidth="1"/>
    <col min="8" max="8" width="16.15625" style="4" customWidth="1"/>
    <col min="9" max="10" width="21.41796875" customWidth="1"/>
    <col min="11" max="11" width="24.41796875" customWidth="1"/>
    <col min="12" max="12" width="26.41796875" customWidth="1"/>
    <col min="13" max="13" width="19.41796875" style="5" customWidth="1"/>
    <col min="14" max="14" width="17.15625" style="5" customWidth="1"/>
    <col min="15" max="15" width="19.41796875" style="5" customWidth="1"/>
    <col min="16" max="16" width="11.41796875" style="5" customWidth="1"/>
    <col min="17" max="18" width="14.41796875" style="5" customWidth="1"/>
    <col min="19" max="19" width="22.41796875" customWidth="1"/>
    <col min="20" max="20" width="16.41796875" customWidth="1"/>
    <col min="21" max="21" width="24.15625" customWidth="1"/>
    <col min="22" max="22" width="11.15625" customWidth="1"/>
    <col min="23" max="23" width="18.41796875" customWidth="1"/>
    <col min="24" max="24" width="20.15625" customWidth="1"/>
  </cols>
  <sheetData>
    <row r="1" spans="1:24" s="1" customFormat="1">
      <c r="A1" s="102" t="s">
        <v>341</v>
      </c>
      <c r="B1" s="3" t="s">
        <v>229</v>
      </c>
      <c r="C1" s="3" t="s">
        <v>230</v>
      </c>
      <c r="D1" s="3" t="s">
        <v>228</v>
      </c>
      <c r="E1" s="3" t="s">
        <v>11</v>
      </c>
      <c r="F1" s="3" t="s">
        <v>13</v>
      </c>
      <c r="G1" s="3" t="s">
        <v>36</v>
      </c>
      <c r="H1" s="3" t="s">
        <v>39</v>
      </c>
      <c r="I1" s="3" t="s">
        <v>43</v>
      </c>
      <c r="J1" s="72" t="s">
        <v>48</v>
      </c>
      <c r="K1" s="72" t="s">
        <v>58</v>
      </c>
      <c r="L1" s="72" t="s">
        <v>63</v>
      </c>
      <c r="M1" s="3" t="s">
        <v>68</v>
      </c>
      <c r="N1" s="3" t="s">
        <v>77</v>
      </c>
      <c r="O1" s="3" t="s">
        <v>81</v>
      </c>
      <c r="P1" s="3" t="s">
        <v>84</v>
      </c>
      <c r="Q1" s="3" t="s">
        <v>94</v>
      </c>
      <c r="R1" s="3" t="s">
        <v>100</v>
      </c>
      <c r="S1" s="3" t="s">
        <v>156</v>
      </c>
      <c r="T1" s="94" t="s">
        <v>360</v>
      </c>
      <c r="U1" s="94" t="s">
        <v>164</v>
      </c>
      <c r="V1" s="94" t="s">
        <v>167</v>
      </c>
      <c r="W1" s="94" t="s">
        <v>171</v>
      </c>
      <c r="X1" s="94" t="s">
        <v>176</v>
      </c>
    </row>
    <row r="2" spans="1:24">
      <c r="A2" s="3">
        <f t="shared" ref="A2" si="0">+F2*100+B2</f>
        <v>0</v>
      </c>
      <c r="E2" s="2"/>
      <c r="G2" s="122"/>
      <c r="I2" s="123"/>
      <c r="S2" s="5"/>
      <c r="T2" s="5"/>
      <c r="U2" s="5"/>
      <c r="V2" s="5"/>
      <c r="W2" s="5"/>
      <c r="X2" s="5"/>
    </row>
  </sheetData>
  <autoFilter ref="A1:X2"/>
  <pageMargins left="0.69930555555555596" right="0.69930555555555596" top="0.75" bottom="0.75" header="0.29930555555555599" footer="0.29930555555555599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9"/>
  <sheetViews>
    <sheetView workbookViewId="0">
      <selection activeCell="M198" sqref="M198"/>
    </sheetView>
  </sheetViews>
  <sheetFormatPr baseColWidth="10" defaultRowHeight="14.4"/>
  <cols>
    <col min="1" max="1" width="17.578125" customWidth="1"/>
    <col min="2" max="2" width="13.68359375" customWidth="1"/>
    <col min="3" max="3" width="19.68359375" customWidth="1"/>
    <col min="4" max="4" width="14.15625" customWidth="1"/>
    <col min="5" max="5" width="19" bestFit="1" customWidth="1"/>
    <col min="7" max="7" width="17.578125" bestFit="1" customWidth="1"/>
    <col min="8" max="8" width="24.83984375" customWidth="1"/>
    <col min="9" max="9" width="19" customWidth="1"/>
    <col min="10" max="10" width="17.578125" customWidth="1"/>
    <col min="11" max="12" width="17" customWidth="1"/>
    <col min="13" max="13" width="18.15625" customWidth="1"/>
    <col min="14" max="14" width="9.83984375" customWidth="1"/>
    <col min="15" max="15" width="18.15625" customWidth="1"/>
    <col min="16" max="16" width="19" customWidth="1"/>
    <col min="17" max="17" width="22.15625" customWidth="1"/>
    <col min="18" max="18" width="23.15625" customWidth="1"/>
    <col min="19" max="19" width="24.26171875" customWidth="1"/>
    <col min="20" max="20" width="21.26171875" customWidth="1"/>
  </cols>
  <sheetData>
    <row r="1" spans="1:16">
      <c r="A1" s="241" t="s">
        <v>400</v>
      </c>
      <c r="B1" s="241"/>
      <c r="C1" s="241"/>
      <c r="D1" s="241"/>
      <c r="E1" s="241"/>
      <c r="G1" s="241" t="s">
        <v>401</v>
      </c>
      <c r="H1" s="241"/>
      <c r="J1" s="241" t="s">
        <v>402</v>
      </c>
      <c r="K1" s="241"/>
      <c r="L1" s="241"/>
      <c r="N1" s="140" t="s">
        <v>403</v>
      </c>
      <c r="O1" s="140"/>
      <c r="P1" s="140"/>
    </row>
    <row r="3" spans="1:16">
      <c r="A3" s="135" t="s">
        <v>227</v>
      </c>
      <c r="B3" t="s">
        <v>366</v>
      </c>
      <c r="N3" s="135" t="s">
        <v>383</v>
      </c>
      <c r="O3" s="135" t="s">
        <v>364</v>
      </c>
    </row>
    <row r="4" spans="1:16">
      <c r="A4" s="135" t="s">
        <v>342</v>
      </c>
      <c r="B4" t="s">
        <v>366</v>
      </c>
      <c r="G4" s="135" t="s">
        <v>342</v>
      </c>
      <c r="H4" t="s">
        <v>366</v>
      </c>
      <c r="J4" s="135" t="s">
        <v>382</v>
      </c>
      <c r="K4" s="135" t="s">
        <v>364</v>
      </c>
      <c r="N4" s="135" t="s">
        <v>361</v>
      </c>
      <c r="O4" t="s">
        <v>362</v>
      </c>
      <c r="P4" t="s">
        <v>363</v>
      </c>
    </row>
    <row r="5" spans="1:16">
      <c r="J5" s="135" t="s">
        <v>361</v>
      </c>
      <c r="K5" t="s">
        <v>362</v>
      </c>
      <c r="L5" t="s">
        <v>363</v>
      </c>
      <c r="N5" s="136" t="s">
        <v>362</v>
      </c>
      <c r="O5" s="137"/>
      <c r="P5" s="137"/>
    </row>
    <row r="6" spans="1:16">
      <c r="A6" s="135" t="s">
        <v>361</v>
      </c>
      <c r="B6" t="s">
        <v>376</v>
      </c>
      <c r="C6" t="s">
        <v>377</v>
      </c>
      <c r="D6" t="s">
        <v>378</v>
      </c>
      <c r="E6" t="s">
        <v>379</v>
      </c>
      <c r="G6" s="135" t="s">
        <v>361</v>
      </c>
      <c r="H6" t="s">
        <v>380</v>
      </c>
      <c r="J6" s="136" t="s">
        <v>362</v>
      </c>
      <c r="K6" s="137"/>
      <c r="L6" s="137"/>
      <c r="N6" s="136" t="s">
        <v>363</v>
      </c>
      <c r="O6" s="137"/>
      <c r="P6" s="137"/>
    </row>
    <row r="7" spans="1:16">
      <c r="A7" s="136" t="s">
        <v>362</v>
      </c>
      <c r="B7" s="137"/>
      <c r="C7" s="137">
        <v>0</v>
      </c>
      <c r="D7" s="137">
        <v>0</v>
      </c>
      <c r="E7" s="137"/>
      <c r="G7" s="136" t="s">
        <v>362</v>
      </c>
      <c r="H7" s="137"/>
      <c r="J7" s="136" t="s">
        <v>363</v>
      </c>
      <c r="K7" s="137"/>
      <c r="L7" s="137"/>
    </row>
    <row r="8" spans="1:16">
      <c r="A8" s="136" t="s">
        <v>363</v>
      </c>
      <c r="B8" s="137"/>
      <c r="C8" s="137">
        <v>0</v>
      </c>
      <c r="D8" s="137">
        <v>0</v>
      </c>
      <c r="E8" s="137"/>
      <c r="G8" s="138" t="s">
        <v>362</v>
      </c>
      <c r="H8" s="137"/>
    </row>
    <row r="9" spans="1:16">
      <c r="G9" s="136" t="s">
        <v>363</v>
      </c>
      <c r="H9" s="137"/>
    </row>
    <row r="25" spans="10:12">
      <c r="J25" s="241" t="s">
        <v>404</v>
      </c>
      <c r="K25" s="241"/>
      <c r="L25" s="241"/>
    </row>
    <row r="27" spans="10:12">
      <c r="J27" s="135" t="s">
        <v>73</v>
      </c>
      <c r="K27" t="s">
        <v>366</v>
      </c>
    </row>
    <row r="28" spans="10:12">
      <c r="J28" s="135" t="s">
        <v>45</v>
      </c>
      <c r="K28" t="s">
        <v>366</v>
      </c>
    </row>
    <row r="30" spans="10:12">
      <c r="J30" s="135" t="s">
        <v>376</v>
      </c>
      <c r="K30" s="135" t="s">
        <v>364</v>
      </c>
    </row>
    <row r="31" spans="10:12">
      <c r="J31" s="135" t="s">
        <v>361</v>
      </c>
      <c r="K31" t="s">
        <v>362</v>
      </c>
      <c r="L31" t="s">
        <v>363</v>
      </c>
    </row>
    <row r="32" spans="10:12">
      <c r="J32" s="136" t="s">
        <v>362</v>
      </c>
      <c r="K32" s="137"/>
      <c r="L32" s="137"/>
    </row>
    <row r="33" spans="10:12">
      <c r="J33" s="136" t="s">
        <v>363</v>
      </c>
      <c r="K33" s="137"/>
      <c r="L33" s="137"/>
    </row>
    <row r="51" spans="10:12">
      <c r="J51" s="241" t="s">
        <v>405</v>
      </c>
      <c r="K51" s="241"/>
      <c r="L51" s="241"/>
    </row>
    <row r="53" spans="10:12">
      <c r="J53" s="135" t="s">
        <v>45</v>
      </c>
      <c r="K53" t="s">
        <v>366</v>
      </c>
    </row>
    <row r="55" spans="10:12">
      <c r="J55" s="135" t="s">
        <v>381</v>
      </c>
      <c r="K55" s="135" t="s">
        <v>364</v>
      </c>
    </row>
    <row r="56" spans="10:12">
      <c r="J56" s="135" t="s">
        <v>361</v>
      </c>
      <c r="K56" t="s">
        <v>362</v>
      </c>
      <c r="L56" t="s">
        <v>363</v>
      </c>
    </row>
    <row r="57" spans="10:12">
      <c r="J57" s="136" t="s">
        <v>362</v>
      </c>
      <c r="K57" s="137"/>
      <c r="L57" s="137"/>
    </row>
    <row r="58" spans="10:12">
      <c r="J58" s="136" t="s">
        <v>363</v>
      </c>
      <c r="K58" s="137"/>
      <c r="L58" s="137"/>
    </row>
    <row r="77" spans="10:12">
      <c r="J77" s="135" t="s">
        <v>45</v>
      </c>
      <c r="K77" t="s">
        <v>366</v>
      </c>
    </row>
    <row r="79" spans="10:12">
      <c r="J79" s="135" t="s">
        <v>376</v>
      </c>
      <c r="K79" s="135" t="s">
        <v>364</v>
      </c>
    </row>
    <row r="80" spans="10:12">
      <c r="J80" s="135" t="s">
        <v>361</v>
      </c>
      <c r="K80" t="s">
        <v>362</v>
      </c>
      <c r="L80" t="s">
        <v>363</v>
      </c>
    </row>
    <row r="81" spans="10:12">
      <c r="J81" s="136" t="s">
        <v>362</v>
      </c>
      <c r="K81" s="137"/>
      <c r="L81" s="137"/>
    </row>
    <row r="82" spans="10:12">
      <c r="J82" s="136" t="s">
        <v>363</v>
      </c>
      <c r="K82" s="137"/>
      <c r="L82" s="137"/>
    </row>
    <row r="102" spans="10:12">
      <c r="J102" s="241" t="s">
        <v>406</v>
      </c>
      <c r="K102" s="241"/>
      <c r="L102" s="241"/>
    </row>
    <row r="104" spans="10:12">
      <c r="J104" s="135" t="s">
        <v>45</v>
      </c>
      <c r="K104" t="s">
        <v>366</v>
      </c>
    </row>
    <row r="106" spans="10:12">
      <c r="J106" s="135" t="s">
        <v>378</v>
      </c>
      <c r="K106" s="135" t="s">
        <v>364</v>
      </c>
    </row>
    <row r="107" spans="10:12">
      <c r="J107" s="135" t="s">
        <v>361</v>
      </c>
      <c r="K107" t="s">
        <v>362</v>
      </c>
      <c r="L107" t="s">
        <v>363</v>
      </c>
    </row>
    <row r="108" spans="10:12">
      <c r="J108" s="136">
        <v>0</v>
      </c>
      <c r="K108" s="137">
        <v>0</v>
      </c>
      <c r="L108" s="137">
        <v>0</v>
      </c>
    </row>
    <row r="109" spans="10:12">
      <c r="J109" s="136" t="s">
        <v>362</v>
      </c>
      <c r="K109" s="137"/>
      <c r="L109" s="137"/>
    </row>
    <row r="110" spans="10:12">
      <c r="J110" s="136" t="s">
        <v>363</v>
      </c>
      <c r="K110" s="137">
        <v>0</v>
      </c>
      <c r="L110" s="137">
        <v>0</v>
      </c>
    </row>
    <row r="116" spans="10:15">
      <c r="J116" s="135" t="s">
        <v>45</v>
      </c>
      <c r="K116" t="s">
        <v>366</v>
      </c>
    </row>
    <row r="118" spans="10:15">
      <c r="J118" s="135" t="s">
        <v>384</v>
      </c>
      <c r="K118" s="135" t="s">
        <v>364</v>
      </c>
    </row>
    <row r="119" spans="10:15">
      <c r="J119" s="135" t="s">
        <v>361</v>
      </c>
      <c r="K119" t="s">
        <v>362</v>
      </c>
      <c r="L119" t="s">
        <v>363</v>
      </c>
    </row>
    <row r="120" spans="10:15">
      <c r="J120" s="136">
        <v>0</v>
      </c>
      <c r="K120" s="137">
        <v>0</v>
      </c>
      <c r="L120" s="137">
        <v>0</v>
      </c>
    </row>
    <row r="121" spans="10:15">
      <c r="J121" s="136" t="s">
        <v>362</v>
      </c>
      <c r="K121" s="137"/>
      <c r="L121" s="137"/>
    </row>
    <row r="122" spans="10:15">
      <c r="J122" s="136" t="s">
        <v>363</v>
      </c>
      <c r="K122" s="137">
        <v>0</v>
      </c>
      <c r="L122" s="137">
        <v>0</v>
      </c>
    </row>
    <row r="126" spans="10:15">
      <c r="J126" s="241" t="s">
        <v>407</v>
      </c>
      <c r="K126" s="241"/>
      <c r="L126" s="241"/>
      <c r="M126" s="241"/>
      <c r="N126" s="241"/>
      <c r="O126" s="241"/>
    </row>
    <row r="128" spans="10:15">
      <c r="J128" s="135" t="s">
        <v>45</v>
      </c>
      <c r="K128" t="s">
        <v>366</v>
      </c>
    </row>
    <row r="130" spans="10:15">
      <c r="J130" s="135" t="s">
        <v>361</v>
      </c>
      <c r="K130" t="s">
        <v>378</v>
      </c>
      <c r="L130" t="s">
        <v>385</v>
      </c>
      <c r="M130" t="s">
        <v>386</v>
      </c>
      <c r="N130" t="s">
        <v>387</v>
      </c>
      <c r="O130" t="s">
        <v>388</v>
      </c>
    </row>
    <row r="131" spans="10:15">
      <c r="J131" s="136">
        <v>0</v>
      </c>
      <c r="K131" s="137">
        <v>0</v>
      </c>
      <c r="L131" s="137">
        <v>0</v>
      </c>
      <c r="M131" s="137">
        <v>0</v>
      </c>
      <c r="N131" s="137">
        <v>0</v>
      </c>
      <c r="O131" s="137">
        <v>0</v>
      </c>
    </row>
    <row r="132" spans="10:15">
      <c r="J132" s="136" t="s">
        <v>362</v>
      </c>
      <c r="K132" s="137"/>
      <c r="L132" s="137"/>
      <c r="M132" s="137"/>
      <c r="N132" s="137"/>
      <c r="O132" s="137"/>
    </row>
    <row r="133" spans="10:15">
      <c r="J133" s="136" t="s">
        <v>363</v>
      </c>
      <c r="K133" s="137">
        <v>0</v>
      </c>
      <c r="L133" s="137">
        <v>0</v>
      </c>
      <c r="M133" s="137">
        <v>0</v>
      </c>
      <c r="N133" s="137">
        <v>0</v>
      </c>
      <c r="O133" s="137">
        <v>0</v>
      </c>
    </row>
    <row r="139" spans="10:15">
      <c r="J139" s="241" t="s">
        <v>408</v>
      </c>
      <c r="K139" s="241"/>
      <c r="L139" s="241"/>
      <c r="M139" s="241"/>
      <c r="N139" s="241"/>
      <c r="O139" s="241"/>
    </row>
    <row r="141" spans="10:15">
      <c r="J141" s="135" t="s">
        <v>45</v>
      </c>
      <c r="K141" t="s">
        <v>366</v>
      </c>
    </row>
    <row r="143" spans="10:15">
      <c r="J143" s="135" t="s">
        <v>361</v>
      </c>
      <c r="K143" t="s">
        <v>389</v>
      </c>
      <c r="L143" t="s">
        <v>390</v>
      </c>
      <c r="M143" t="s">
        <v>391</v>
      </c>
      <c r="N143" t="s">
        <v>392</v>
      </c>
    </row>
    <row r="144" spans="10:15">
      <c r="J144" s="136">
        <v>0</v>
      </c>
      <c r="K144" s="137">
        <v>0</v>
      </c>
      <c r="L144" s="137">
        <v>0</v>
      </c>
      <c r="M144" s="137">
        <v>0</v>
      </c>
      <c r="N144" s="137">
        <v>0</v>
      </c>
    </row>
    <row r="145" spans="10:16">
      <c r="J145" s="136" t="s">
        <v>362</v>
      </c>
      <c r="K145" s="137"/>
      <c r="L145" s="137"/>
      <c r="M145" s="137"/>
      <c r="N145" s="137"/>
    </row>
    <row r="146" spans="10:16">
      <c r="J146" s="136" t="s">
        <v>363</v>
      </c>
      <c r="K146" s="137">
        <v>0</v>
      </c>
      <c r="L146" s="137">
        <v>0</v>
      </c>
      <c r="M146" s="137">
        <v>0</v>
      </c>
      <c r="N146" s="137">
        <v>0</v>
      </c>
    </row>
    <row r="150" spans="10:16">
      <c r="J150" s="135" t="s">
        <v>45</v>
      </c>
      <c r="K150" t="s">
        <v>366</v>
      </c>
    </row>
    <row r="152" spans="10:16">
      <c r="J152" s="135" t="s">
        <v>361</v>
      </c>
      <c r="K152" t="s">
        <v>393</v>
      </c>
      <c r="L152" t="s">
        <v>394</v>
      </c>
      <c r="M152" t="s">
        <v>395</v>
      </c>
      <c r="N152" t="s">
        <v>396</v>
      </c>
      <c r="O152" t="s">
        <v>397</v>
      </c>
      <c r="P152" t="s">
        <v>398</v>
      </c>
    </row>
    <row r="153" spans="10:16">
      <c r="J153" s="136">
        <v>0</v>
      </c>
      <c r="K153" s="137">
        <v>0</v>
      </c>
      <c r="L153" s="137">
        <v>0</v>
      </c>
      <c r="M153" s="137">
        <v>0</v>
      </c>
      <c r="N153" s="137">
        <v>0</v>
      </c>
      <c r="O153" s="137">
        <v>0</v>
      </c>
      <c r="P153" s="137">
        <v>0</v>
      </c>
    </row>
    <row r="154" spans="10:16">
      <c r="J154" s="136" t="s">
        <v>362</v>
      </c>
      <c r="K154" s="137"/>
      <c r="L154" s="137"/>
      <c r="M154" s="137"/>
      <c r="N154" s="137"/>
      <c r="O154" s="137"/>
      <c r="P154" s="137"/>
    </row>
    <row r="155" spans="10:16">
      <c r="J155" s="136" t="s">
        <v>363</v>
      </c>
      <c r="K155" s="137">
        <v>0</v>
      </c>
      <c r="L155" s="137">
        <v>0</v>
      </c>
      <c r="M155" s="137">
        <v>0</v>
      </c>
      <c r="N155" s="137">
        <v>0</v>
      </c>
      <c r="O155" s="137">
        <v>0</v>
      </c>
      <c r="P155" s="137">
        <v>0</v>
      </c>
    </row>
    <row r="160" spans="10:16">
      <c r="J160" s="135" t="s">
        <v>45</v>
      </c>
      <c r="K160" t="s">
        <v>366</v>
      </c>
    </row>
    <row r="162" spans="10:14">
      <c r="J162" s="135" t="s">
        <v>361</v>
      </c>
      <c r="K162" t="s">
        <v>389</v>
      </c>
      <c r="L162" t="s">
        <v>391</v>
      </c>
      <c r="M162" t="s">
        <v>395</v>
      </c>
    </row>
    <row r="163" spans="10:14">
      <c r="J163" s="136" t="s">
        <v>362</v>
      </c>
      <c r="K163" s="137">
        <v>0</v>
      </c>
      <c r="L163" s="137">
        <v>0</v>
      </c>
      <c r="M163" s="137">
        <v>0</v>
      </c>
    </row>
    <row r="164" spans="10:14">
      <c r="J164" s="136" t="s">
        <v>363</v>
      </c>
      <c r="K164" s="137">
        <v>0</v>
      </c>
      <c r="L164" s="137">
        <v>0</v>
      </c>
      <c r="M164" s="137">
        <v>0</v>
      </c>
    </row>
    <row r="167" spans="10:14">
      <c r="J167" s="135" t="s">
        <v>45</v>
      </c>
      <c r="K167" t="s">
        <v>366</v>
      </c>
    </row>
    <row r="168" spans="10:14">
      <c r="J168" s="135" t="s">
        <v>227</v>
      </c>
      <c r="K168" t="s">
        <v>366</v>
      </c>
    </row>
    <row r="170" spans="10:14">
      <c r="J170" s="135" t="s">
        <v>361</v>
      </c>
      <c r="K170" t="s">
        <v>389</v>
      </c>
      <c r="L170" t="s">
        <v>391</v>
      </c>
      <c r="M170" t="s">
        <v>395</v>
      </c>
    </row>
    <row r="171" spans="10:14">
      <c r="J171" s="136" t="s">
        <v>362</v>
      </c>
      <c r="K171" s="137">
        <v>0</v>
      </c>
      <c r="L171" s="137">
        <v>0</v>
      </c>
      <c r="M171" s="137">
        <v>0</v>
      </c>
    </row>
    <row r="172" spans="10:14">
      <c r="J172" s="136" t="s">
        <v>363</v>
      </c>
      <c r="K172" s="137">
        <v>0</v>
      </c>
      <c r="L172" s="137">
        <v>0</v>
      </c>
      <c r="M172" s="137">
        <v>0</v>
      </c>
    </row>
    <row r="175" spans="10:14">
      <c r="M175" s="139" t="s">
        <v>399</v>
      </c>
    </row>
    <row r="176" spans="10:14">
      <c r="M176" s="135" t="s">
        <v>45</v>
      </c>
      <c r="N176" t="s">
        <v>366</v>
      </c>
    </row>
    <row r="177" spans="10:14">
      <c r="J177" s="135" t="s">
        <v>45</v>
      </c>
      <c r="K177" t="s">
        <v>366</v>
      </c>
      <c r="M177" s="135" t="s">
        <v>227</v>
      </c>
      <c r="N177" t="s">
        <v>366</v>
      </c>
    </row>
    <row r="179" spans="10:14">
      <c r="J179" s="135" t="s">
        <v>361</v>
      </c>
      <c r="K179" t="s">
        <v>393</v>
      </c>
      <c r="M179" t="s">
        <v>389</v>
      </c>
      <c r="N179" t="s">
        <v>391</v>
      </c>
    </row>
    <row r="180" spans="10:14">
      <c r="J180" s="136" t="s">
        <v>362</v>
      </c>
      <c r="K180" s="137">
        <v>0</v>
      </c>
      <c r="M180" s="137">
        <v>0</v>
      </c>
      <c r="N180" s="137">
        <v>0</v>
      </c>
    </row>
    <row r="181" spans="10:14">
      <c r="J181" s="136" t="s">
        <v>363</v>
      </c>
      <c r="K181" s="137">
        <v>0</v>
      </c>
    </row>
    <row r="183" spans="10:14">
      <c r="M183" s="139" t="s">
        <v>399</v>
      </c>
    </row>
    <row r="184" spans="10:14">
      <c r="M184" s="135" t="s">
        <v>45</v>
      </c>
      <c r="N184" t="s">
        <v>366</v>
      </c>
    </row>
    <row r="185" spans="10:14">
      <c r="J185" s="135" t="s">
        <v>45</v>
      </c>
      <c r="K185" t="s">
        <v>366</v>
      </c>
      <c r="M185" s="135" t="s">
        <v>227</v>
      </c>
      <c r="N185" t="s">
        <v>366</v>
      </c>
    </row>
    <row r="187" spans="10:14">
      <c r="J187" s="135" t="s">
        <v>361</v>
      </c>
      <c r="K187" t="s">
        <v>391</v>
      </c>
      <c r="M187" t="s">
        <v>397</v>
      </c>
    </row>
    <row r="188" spans="10:14">
      <c r="J188" s="136" t="s">
        <v>362</v>
      </c>
      <c r="K188" s="137">
        <v>0</v>
      </c>
      <c r="M188" s="137">
        <v>0</v>
      </c>
    </row>
    <row r="189" spans="10:14">
      <c r="J189" s="136" t="s">
        <v>363</v>
      </c>
      <c r="K189" s="137">
        <v>0</v>
      </c>
    </row>
  </sheetData>
  <mergeCells count="8">
    <mergeCell ref="J51:L51"/>
    <mergeCell ref="J102:L102"/>
    <mergeCell ref="J126:O126"/>
    <mergeCell ref="J139:O139"/>
    <mergeCell ref="A1:E1"/>
    <mergeCell ref="G1:H1"/>
    <mergeCell ref="J1:L1"/>
    <mergeCell ref="J25:L25"/>
  </mergeCells>
  <pageMargins left="0.7" right="0.7" top="0.75" bottom="0.75" header="0.3" footer="0.3"/>
  <pageSetup orientation="portrait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workbookViewId="0">
      <selection activeCell="J74" sqref="J74"/>
    </sheetView>
  </sheetViews>
  <sheetFormatPr baseColWidth="10" defaultRowHeight="14.4"/>
  <cols>
    <col min="1" max="1" width="24.26171875" customWidth="1"/>
    <col min="2" max="2" width="22.41796875" customWidth="1"/>
    <col min="3" max="3" width="12.578125" customWidth="1"/>
    <col min="4" max="4" width="14.578125" customWidth="1"/>
    <col min="5" max="5" width="22.578125" customWidth="1"/>
    <col min="6" max="6" width="23.68359375" customWidth="1"/>
    <col min="7" max="7" width="20" bestFit="1" customWidth="1"/>
    <col min="8" max="8" width="22.41796875" bestFit="1" customWidth="1"/>
    <col min="9" max="9" width="12.578125" bestFit="1" customWidth="1"/>
  </cols>
  <sheetData>
    <row r="1" spans="1:3">
      <c r="A1" s="241" t="s">
        <v>409</v>
      </c>
      <c r="B1" s="241"/>
      <c r="C1" s="241"/>
    </row>
    <row r="3" spans="1:3">
      <c r="A3" s="135" t="s">
        <v>365</v>
      </c>
      <c r="B3" s="135" t="s">
        <v>364</v>
      </c>
    </row>
    <row r="4" spans="1:3">
      <c r="A4" s="135" t="s">
        <v>361</v>
      </c>
      <c r="B4" t="s">
        <v>362</v>
      </c>
      <c r="C4" t="s">
        <v>363</v>
      </c>
    </row>
    <row r="5" spans="1:3">
      <c r="A5" s="136" t="s">
        <v>362</v>
      </c>
      <c r="B5" s="137"/>
      <c r="C5" s="137"/>
    </row>
    <row r="6" spans="1:3">
      <c r="A6" s="136" t="s">
        <v>363</v>
      </c>
      <c r="B6" s="137"/>
      <c r="C6" s="137"/>
    </row>
    <row r="28" spans="1:9">
      <c r="A28" s="241" t="s">
        <v>410</v>
      </c>
      <c r="B28" s="241"/>
      <c r="C28" s="241"/>
    </row>
    <row r="30" spans="1:9">
      <c r="A30" s="135" t="s">
        <v>365</v>
      </c>
      <c r="B30" s="135" t="s">
        <v>364</v>
      </c>
      <c r="G30" s="135" t="s">
        <v>365</v>
      </c>
      <c r="H30" s="135" t="s">
        <v>364</v>
      </c>
    </row>
    <row r="31" spans="1:9">
      <c r="A31" s="135" t="s">
        <v>361</v>
      </c>
      <c r="B31" t="s">
        <v>362</v>
      </c>
      <c r="C31" t="s">
        <v>363</v>
      </c>
      <c r="G31" s="135" t="s">
        <v>361</v>
      </c>
      <c r="H31" t="s">
        <v>362</v>
      </c>
      <c r="I31" t="s">
        <v>363</v>
      </c>
    </row>
    <row r="32" spans="1:9">
      <c r="A32" s="136" t="s">
        <v>362</v>
      </c>
      <c r="B32" s="137"/>
      <c r="C32" s="137"/>
      <c r="G32" s="136" t="s">
        <v>362</v>
      </c>
      <c r="H32" s="137"/>
      <c r="I32" s="137"/>
    </row>
    <row r="33" spans="1:9">
      <c r="A33" s="136" t="s">
        <v>363</v>
      </c>
      <c r="B33" s="137"/>
      <c r="C33" s="137"/>
      <c r="G33" s="136" t="s">
        <v>363</v>
      </c>
      <c r="H33" s="137"/>
      <c r="I33" s="137"/>
    </row>
    <row r="50" spans="1:3">
      <c r="A50" s="241" t="s">
        <v>411</v>
      </c>
      <c r="B50" s="241"/>
      <c r="C50" s="241"/>
    </row>
    <row r="52" spans="1:3">
      <c r="A52" s="135" t="s">
        <v>365</v>
      </c>
      <c r="B52" s="135" t="s">
        <v>364</v>
      </c>
    </row>
    <row r="53" spans="1:3">
      <c r="A53" s="135" t="s">
        <v>361</v>
      </c>
      <c r="B53" t="s">
        <v>362</v>
      </c>
      <c r="C53" t="s">
        <v>363</v>
      </c>
    </row>
    <row r="54" spans="1:3">
      <c r="A54" s="136" t="s">
        <v>362</v>
      </c>
      <c r="B54" s="137"/>
      <c r="C54" s="137"/>
    </row>
    <row r="55" spans="1:3">
      <c r="A55" s="136" t="s">
        <v>363</v>
      </c>
      <c r="B55" s="137"/>
      <c r="C55" s="137"/>
    </row>
    <row r="70" spans="1:5">
      <c r="A70" s="241" t="s">
        <v>412</v>
      </c>
      <c r="B70" s="241"/>
      <c r="C70" s="241"/>
      <c r="D70" s="241"/>
      <c r="E70" s="241"/>
    </row>
    <row r="72" spans="1:5">
      <c r="A72" s="135" t="s">
        <v>228</v>
      </c>
      <c r="B72" t="s">
        <v>366</v>
      </c>
    </row>
    <row r="74" spans="1:5">
      <c r="A74" s="135" t="s">
        <v>361</v>
      </c>
      <c r="B74" t="s">
        <v>367</v>
      </c>
      <c r="C74" t="s">
        <v>369</v>
      </c>
      <c r="D74" t="s">
        <v>370</v>
      </c>
      <c r="E74" t="s">
        <v>368</v>
      </c>
    </row>
    <row r="75" spans="1:5">
      <c r="A75" s="136" t="s">
        <v>362</v>
      </c>
      <c r="B75" s="137"/>
      <c r="C75" s="137"/>
      <c r="D75" s="137"/>
      <c r="E75" s="137"/>
    </row>
    <row r="76" spans="1:5">
      <c r="A76" s="136" t="s">
        <v>363</v>
      </c>
      <c r="B76" s="137"/>
      <c r="C76" s="137"/>
      <c r="D76" s="137"/>
      <c r="E76" s="137"/>
    </row>
    <row r="90" spans="1:6">
      <c r="A90" s="241" t="s">
        <v>413</v>
      </c>
      <c r="B90" s="241"/>
      <c r="C90" s="241"/>
      <c r="D90" s="241"/>
      <c r="E90" s="241"/>
      <c r="F90" s="241"/>
    </row>
    <row r="92" spans="1:6">
      <c r="A92" s="135" t="s">
        <v>228</v>
      </c>
      <c r="B92" t="s">
        <v>366</v>
      </c>
    </row>
    <row r="94" spans="1:6">
      <c r="A94" s="135" t="s">
        <v>361</v>
      </c>
      <c r="B94" t="s">
        <v>375</v>
      </c>
      <c r="C94" t="s">
        <v>374</v>
      </c>
      <c r="D94" t="s">
        <v>373</v>
      </c>
      <c r="E94" t="s">
        <v>372</v>
      </c>
      <c r="F94" t="s">
        <v>371</v>
      </c>
    </row>
    <row r="95" spans="1:6">
      <c r="A95" s="136" t="s">
        <v>362</v>
      </c>
      <c r="B95" s="137"/>
      <c r="C95" s="137"/>
      <c r="D95" s="137"/>
      <c r="E95" s="137"/>
      <c r="F95" s="137"/>
    </row>
    <row r="96" spans="1:6">
      <c r="A96" s="136" t="s">
        <v>363</v>
      </c>
      <c r="B96" s="137"/>
      <c r="C96" s="137"/>
      <c r="D96" s="137"/>
      <c r="E96" s="137"/>
      <c r="F96" s="137"/>
    </row>
    <row r="111" spans="1:3">
      <c r="A111" s="241" t="s">
        <v>414</v>
      </c>
      <c r="B111" s="241"/>
      <c r="C111" s="241"/>
    </row>
    <row r="113" spans="1:3">
      <c r="A113" s="135" t="s">
        <v>228</v>
      </c>
      <c r="B113" t="s">
        <v>366</v>
      </c>
    </row>
    <row r="115" spans="1:3">
      <c r="A115" s="135" t="s">
        <v>368</v>
      </c>
      <c r="B115" s="135" t="s">
        <v>364</v>
      </c>
    </row>
    <row r="116" spans="1:3">
      <c r="A116" s="135" t="s">
        <v>361</v>
      </c>
      <c r="B116" t="s">
        <v>362</v>
      </c>
      <c r="C116" t="s">
        <v>363</v>
      </c>
    </row>
    <row r="117" spans="1:3">
      <c r="A117" s="136" t="s">
        <v>362</v>
      </c>
      <c r="B117" s="137"/>
      <c r="C117" s="137"/>
    </row>
    <row r="118" spans="1:3">
      <c r="A118" s="136" t="s">
        <v>363</v>
      </c>
      <c r="B118" s="137"/>
      <c r="C118" s="137"/>
    </row>
    <row r="128" spans="1:3">
      <c r="A128" s="135" t="s">
        <v>228</v>
      </c>
      <c r="B128" t="s">
        <v>366</v>
      </c>
    </row>
    <row r="130" spans="1:3">
      <c r="A130" s="135" t="s">
        <v>368</v>
      </c>
      <c r="B130" s="135" t="s">
        <v>364</v>
      </c>
    </row>
    <row r="131" spans="1:3">
      <c r="A131" s="135" t="s">
        <v>361</v>
      </c>
      <c r="B131" t="s">
        <v>362</v>
      </c>
      <c r="C131" t="s">
        <v>363</v>
      </c>
    </row>
    <row r="132" spans="1:3">
      <c r="A132" s="136" t="s">
        <v>362</v>
      </c>
      <c r="B132" s="137"/>
      <c r="C132" s="137"/>
    </row>
    <row r="133" spans="1:3">
      <c r="A133" s="136" t="s">
        <v>363</v>
      </c>
      <c r="B133" s="137"/>
      <c r="C133" s="137"/>
    </row>
  </sheetData>
  <mergeCells count="6">
    <mergeCell ref="A111:C111"/>
    <mergeCell ref="A1:C1"/>
    <mergeCell ref="A28:C28"/>
    <mergeCell ref="A50:C50"/>
    <mergeCell ref="A70:E70"/>
    <mergeCell ref="A90:F90"/>
  </mergeCell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Manual de códigos</vt:lpstr>
      <vt:lpstr>Jugadores</vt:lpstr>
      <vt:lpstr>Clubes</vt:lpstr>
      <vt:lpstr>Revisión jugadores</vt:lpstr>
      <vt:lpstr>Revisión clubes</vt:lpstr>
      <vt:lpstr>'Manual de códigos'!Área_de_impresión</vt:lpstr>
      <vt:lpstr>'Manual de códigos'!Títulos_a_imprimir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Brenes</dc:creator>
  <cp:keywords/>
  <dc:description/>
  <cp:lastModifiedBy>Greivin</cp:lastModifiedBy>
  <cp:revision/>
  <dcterms:created xsi:type="dcterms:W3CDTF">2014-12-28T09:19:34Z</dcterms:created>
  <dcterms:modified xsi:type="dcterms:W3CDTF">2020-01-14T02:06:22Z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3082-9.1.0.4945</vt:lpwstr>
  </property>
  <property fmtid="{D5CDD505-2E9C-101B-9397-08002B2CF9AE}" pid="3" name="WorkbookGuid">
    <vt:lpwstr>3640ced3-c2ec-4a11-b76b-9c3227acc7ba</vt:lpwstr>
  </property>
</Properties>
</file>